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 tabRatio="680"/>
  </bookViews>
  <sheets>
    <sheet name="ELEC minutes" sheetId="1" r:id="rId1"/>
    <sheet name="ELEC Bilan" sheetId="20" r:id="rId2"/>
  </sheets>
  <externalReferences>
    <externalReference r:id="rId3"/>
    <externalReference r:id="rId4"/>
  </externalReferences>
  <definedNames>
    <definedName name="_mo1" localSheetId="1">'ELEC Bilan'!#REF!</definedName>
    <definedName name="_mo1">#REF!</definedName>
    <definedName name="_mo2" localSheetId="1">'ELEC Bilan'!#REF!</definedName>
    <definedName name="_mo2">#REF!</definedName>
    <definedName name="_mo3" localSheetId="1">'ELEC Bilan'!#REF!</definedName>
    <definedName name="_mo3">#REF!</definedName>
    <definedName name="_mo4" localSheetId="1">'ELEC Bilan'!#REF!</definedName>
    <definedName name="_mo4">#REF!</definedName>
    <definedName name="_R">#REF!</definedName>
    <definedName name="A">#REF!</definedName>
    <definedName name="AZZZ">'[1]S.T 6'!$B$8</definedName>
    <definedName name="B">#REF!</definedName>
    <definedName name="coef" localSheetId="1">'ELEC Bilan'!#REF!</definedName>
    <definedName name="coef">#REF!</definedName>
    <definedName name="D">#REF!</definedName>
    <definedName name="E">#REF!</definedName>
    <definedName name="F">#REF!</definedName>
    <definedName name="FA">#REF!</definedName>
    <definedName name="G">#REF!</definedName>
    <definedName name="H">#REF!</definedName>
    <definedName name="I">#REF!</definedName>
    <definedName name="_xlnm.Print_Titles" localSheetId="0">'ELEC minutes'!$1:$4</definedName>
    <definedName name="J">#REF!</definedName>
    <definedName name="K">#REF!</definedName>
    <definedName name="M">#REF!</definedName>
    <definedName name="N">#REF!</definedName>
    <definedName name="O">#REF!</definedName>
    <definedName name="P">#REF!</definedName>
    <definedName name="Q">#REF!</definedName>
    <definedName name="S">#REF!</definedName>
    <definedName name="T">#REF!</definedName>
    <definedName name="U">#REF!</definedName>
    <definedName name="V">#REF!</definedName>
    <definedName name="W">#REF!</definedName>
    <definedName name="X">#REF!</definedName>
    <definedName name="Y">#REF!</definedName>
    <definedName name="Z">#REF!</definedName>
    <definedName name="_xlnm.Print_Area" localSheetId="1">'ELEC Bilan'!$A$1:$O$32</definedName>
    <definedName name="_xlnm.Print_Area" localSheetId="0">'ELEC minutes'!$A$1:$P$940</definedName>
  </definedNames>
  <calcPr calcId="152511"/>
</workbook>
</file>

<file path=xl/calcChain.xml><?xml version="1.0" encoding="utf-8"?>
<calcChain xmlns="http://schemas.openxmlformats.org/spreadsheetml/2006/main">
  <c r="D6" i="1" l="1"/>
  <c r="D7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6" i="1"/>
  <c r="E7" i="1"/>
  <c r="F7" i="1"/>
  <c r="D8" i="1"/>
  <c r="E8" i="1"/>
  <c r="F8" i="1"/>
  <c r="D9" i="1"/>
  <c r="E9" i="1"/>
  <c r="F9" i="1"/>
  <c r="D10" i="1"/>
  <c r="E10" i="1"/>
  <c r="F10" i="1"/>
  <c r="D11" i="1"/>
  <c r="E11" i="1"/>
  <c r="F11" i="1"/>
  <c r="D12" i="1"/>
  <c r="E12" i="1"/>
  <c r="F12" i="1"/>
  <c r="D13" i="1"/>
  <c r="E13" i="1"/>
  <c r="F13" i="1"/>
  <c r="D14" i="1"/>
  <c r="E14" i="1"/>
  <c r="F14" i="1"/>
  <c r="D15" i="1"/>
  <c r="E15" i="1"/>
  <c r="F15" i="1"/>
  <c r="D16" i="1"/>
  <c r="E16" i="1"/>
  <c r="F16" i="1"/>
  <c r="D17" i="1"/>
  <c r="E17" i="1"/>
  <c r="F17" i="1"/>
  <c r="D18" i="1"/>
  <c r="E18" i="1"/>
  <c r="F18" i="1"/>
  <c r="D19" i="1"/>
  <c r="E19" i="1"/>
  <c r="F19" i="1"/>
  <c r="D20" i="1"/>
  <c r="E20" i="1"/>
  <c r="F20" i="1"/>
  <c r="D21" i="1"/>
  <c r="E21" i="1"/>
  <c r="F21" i="1"/>
  <c r="D22" i="1"/>
  <c r="E22" i="1"/>
  <c r="F22" i="1"/>
  <c r="D23" i="1"/>
  <c r="E23" i="1"/>
  <c r="F23" i="1"/>
  <c r="D24" i="1"/>
  <c r="E24" i="1"/>
  <c r="F24" i="1"/>
  <c r="D25" i="1"/>
  <c r="E25" i="1"/>
  <c r="F25" i="1"/>
  <c r="D26" i="1"/>
  <c r="E26" i="1"/>
  <c r="F26" i="1"/>
  <c r="D27" i="1"/>
  <c r="E27" i="1"/>
  <c r="F27" i="1"/>
  <c r="D28" i="1"/>
  <c r="E28" i="1"/>
  <c r="F28" i="1"/>
  <c r="D29" i="1"/>
  <c r="E29" i="1"/>
  <c r="F29" i="1"/>
  <c r="D30" i="1"/>
  <c r="E30" i="1"/>
  <c r="F30" i="1"/>
  <c r="D31" i="1"/>
  <c r="E31" i="1"/>
  <c r="F31" i="1"/>
  <c r="D32" i="1"/>
  <c r="E32" i="1"/>
  <c r="F32" i="1"/>
  <c r="D33" i="1"/>
  <c r="E33" i="1"/>
  <c r="F33" i="1"/>
  <c r="D34" i="1"/>
  <c r="E34" i="1"/>
  <c r="F34" i="1"/>
  <c r="D35" i="1"/>
  <c r="E35" i="1"/>
  <c r="F35" i="1"/>
  <c r="D36" i="1"/>
  <c r="E36" i="1"/>
  <c r="F36" i="1"/>
  <c r="D37" i="1"/>
  <c r="E37" i="1"/>
  <c r="F37" i="1"/>
  <c r="D38" i="1"/>
  <c r="E38" i="1"/>
  <c r="F38" i="1"/>
  <c r="D39" i="1"/>
  <c r="E39" i="1"/>
  <c r="F39" i="1"/>
  <c r="D40" i="1"/>
  <c r="E40" i="1"/>
  <c r="F40" i="1"/>
  <c r="D41" i="1"/>
  <c r="E41" i="1"/>
  <c r="F41" i="1"/>
  <c r="D42" i="1"/>
  <c r="E42" i="1"/>
  <c r="F42" i="1"/>
  <c r="D43" i="1"/>
  <c r="E43" i="1"/>
  <c r="F43" i="1"/>
  <c r="D44" i="1"/>
  <c r="E44" i="1"/>
  <c r="F44" i="1"/>
  <c r="D45" i="1"/>
  <c r="E45" i="1"/>
  <c r="F45" i="1"/>
  <c r="D46" i="1"/>
  <c r="E46" i="1"/>
  <c r="F46" i="1"/>
  <c r="D47" i="1"/>
  <c r="E47" i="1"/>
  <c r="F47" i="1"/>
  <c r="D48" i="1"/>
  <c r="E48" i="1"/>
  <c r="F48" i="1"/>
  <c r="D49" i="1"/>
  <c r="E49" i="1"/>
  <c r="F49" i="1"/>
  <c r="D50" i="1"/>
  <c r="E50" i="1"/>
  <c r="F50" i="1"/>
  <c r="D51" i="1"/>
  <c r="E51" i="1"/>
  <c r="F51" i="1"/>
  <c r="D52" i="1"/>
  <c r="E52" i="1"/>
  <c r="F52" i="1"/>
  <c r="D53" i="1"/>
  <c r="E53" i="1"/>
  <c r="F53" i="1"/>
  <c r="D54" i="1"/>
  <c r="E54" i="1"/>
  <c r="F54" i="1"/>
  <c r="D55" i="1"/>
  <c r="E55" i="1"/>
  <c r="F55" i="1"/>
  <c r="D56" i="1"/>
  <c r="E56" i="1"/>
  <c r="F56" i="1"/>
  <c r="D57" i="1"/>
  <c r="E57" i="1"/>
  <c r="F57" i="1"/>
  <c r="D58" i="1"/>
  <c r="E58" i="1"/>
  <c r="F58" i="1"/>
  <c r="D59" i="1"/>
  <c r="E59" i="1"/>
  <c r="F59" i="1"/>
  <c r="D60" i="1"/>
  <c r="E60" i="1"/>
  <c r="F60" i="1"/>
  <c r="D61" i="1"/>
  <c r="E61" i="1"/>
  <c r="F61" i="1"/>
  <c r="D62" i="1"/>
  <c r="E62" i="1"/>
  <c r="F62" i="1"/>
  <c r="D63" i="1"/>
  <c r="E63" i="1"/>
  <c r="F63" i="1"/>
  <c r="D64" i="1"/>
  <c r="E64" i="1"/>
  <c r="F64" i="1"/>
  <c r="D65" i="1"/>
  <c r="E65" i="1"/>
  <c r="F65" i="1"/>
  <c r="D66" i="1"/>
  <c r="E66" i="1"/>
  <c r="F66" i="1"/>
  <c r="D67" i="1"/>
  <c r="E67" i="1"/>
  <c r="F67" i="1"/>
  <c r="D68" i="1"/>
  <c r="E68" i="1"/>
  <c r="F68" i="1"/>
  <c r="D69" i="1"/>
  <c r="E69" i="1"/>
  <c r="F69" i="1"/>
  <c r="D70" i="1"/>
  <c r="E70" i="1"/>
  <c r="F70" i="1"/>
  <c r="D71" i="1"/>
  <c r="E71" i="1"/>
  <c r="F71" i="1"/>
  <c r="D72" i="1"/>
  <c r="E72" i="1"/>
  <c r="F72" i="1"/>
  <c r="D73" i="1"/>
  <c r="E73" i="1"/>
  <c r="F73" i="1"/>
  <c r="D74" i="1"/>
  <c r="E74" i="1"/>
  <c r="F74" i="1"/>
  <c r="D75" i="1"/>
  <c r="E75" i="1"/>
  <c r="F75" i="1"/>
  <c r="D76" i="1"/>
  <c r="E76" i="1"/>
  <c r="F76" i="1"/>
  <c r="D77" i="1"/>
  <c r="E77" i="1"/>
  <c r="F77" i="1"/>
  <c r="D78" i="1"/>
  <c r="E78" i="1"/>
  <c r="F78" i="1"/>
  <c r="D79" i="1"/>
  <c r="E79" i="1"/>
  <c r="F79" i="1"/>
  <c r="D80" i="1"/>
  <c r="E80" i="1"/>
  <c r="F80" i="1"/>
  <c r="D81" i="1"/>
  <c r="E81" i="1"/>
  <c r="F81" i="1"/>
  <c r="D82" i="1"/>
  <c r="E82" i="1"/>
  <c r="F82" i="1"/>
  <c r="D83" i="1"/>
  <c r="E83" i="1"/>
  <c r="F83" i="1"/>
  <c r="D84" i="1"/>
  <c r="E84" i="1"/>
  <c r="F84" i="1"/>
  <c r="D85" i="1"/>
  <c r="E85" i="1"/>
  <c r="F85" i="1"/>
  <c r="D86" i="1"/>
  <c r="E86" i="1"/>
  <c r="F86" i="1"/>
  <c r="D87" i="1"/>
  <c r="E87" i="1"/>
  <c r="F87" i="1"/>
  <c r="D88" i="1"/>
  <c r="E88" i="1"/>
  <c r="F88" i="1"/>
  <c r="D89" i="1"/>
  <c r="E89" i="1"/>
  <c r="F89" i="1"/>
  <c r="D90" i="1"/>
  <c r="E90" i="1"/>
  <c r="F90" i="1"/>
  <c r="D91" i="1"/>
  <c r="E91" i="1"/>
  <c r="F91" i="1"/>
  <c r="D92" i="1"/>
  <c r="E92" i="1"/>
  <c r="F92" i="1"/>
  <c r="D93" i="1"/>
  <c r="E93" i="1"/>
  <c r="F93" i="1"/>
  <c r="D94" i="1"/>
  <c r="E94" i="1"/>
  <c r="F94" i="1"/>
  <c r="D95" i="1"/>
  <c r="E95" i="1"/>
  <c r="F95" i="1"/>
  <c r="D96" i="1"/>
  <c r="E96" i="1"/>
  <c r="F96" i="1"/>
  <c r="D97" i="1"/>
  <c r="E97" i="1"/>
  <c r="F97" i="1"/>
  <c r="D98" i="1"/>
  <c r="E98" i="1"/>
  <c r="F98" i="1"/>
  <c r="D99" i="1"/>
  <c r="E99" i="1"/>
  <c r="F99" i="1"/>
  <c r="D100" i="1"/>
  <c r="E100" i="1"/>
  <c r="F100" i="1"/>
  <c r="D101" i="1"/>
  <c r="E101" i="1"/>
  <c r="F101" i="1"/>
  <c r="D102" i="1"/>
  <c r="E102" i="1"/>
  <c r="F102" i="1"/>
  <c r="D103" i="1"/>
  <c r="E103" i="1"/>
  <c r="F103" i="1"/>
  <c r="D104" i="1"/>
  <c r="E104" i="1"/>
  <c r="F104" i="1"/>
  <c r="D105" i="1"/>
  <c r="E105" i="1"/>
  <c r="F105" i="1"/>
  <c r="D106" i="1"/>
  <c r="E106" i="1"/>
  <c r="F106" i="1"/>
  <c r="D107" i="1"/>
  <c r="E107" i="1"/>
  <c r="F107" i="1"/>
  <c r="D108" i="1"/>
  <c r="E108" i="1"/>
  <c r="F108" i="1"/>
  <c r="D109" i="1"/>
  <c r="E109" i="1"/>
  <c r="F109" i="1"/>
  <c r="D110" i="1"/>
  <c r="E110" i="1"/>
  <c r="F110" i="1"/>
  <c r="D111" i="1"/>
  <c r="E111" i="1"/>
  <c r="F111" i="1"/>
  <c r="D112" i="1"/>
  <c r="E112" i="1"/>
  <c r="F112" i="1"/>
  <c r="D113" i="1"/>
  <c r="E113" i="1"/>
  <c r="F113" i="1"/>
  <c r="D114" i="1"/>
  <c r="E114" i="1"/>
  <c r="F114" i="1"/>
  <c r="D115" i="1"/>
  <c r="E115" i="1"/>
  <c r="F115" i="1"/>
  <c r="D116" i="1"/>
  <c r="E116" i="1"/>
  <c r="F116" i="1"/>
  <c r="D117" i="1"/>
  <c r="E117" i="1"/>
  <c r="F117" i="1"/>
  <c r="D118" i="1"/>
  <c r="E118" i="1"/>
  <c r="F118" i="1"/>
  <c r="D119" i="1"/>
  <c r="E119" i="1"/>
  <c r="F119" i="1"/>
  <c r="D120" i="1"/>
  <c r="E120" i="1"/>
  <c r="F120" i="1"/>
  <c r="D121" i="1"/>
  <c r="E121" i="1"/>
  <c r="F121" i="1"/>
  <c r="D122" i="1"/>
  <c r="E122" i="1"/>
  <c r="F122" i="1"/>
  <c r="D123" i="1"/>
  <c r="E123" i="1"/>
  <c r="F123" i="1"/>
  <c r="D124" i="1"/>
  <c r="E124" i="1"/>
  <c r="F124" i="1"/>
  <c r="D125" i="1"/>
  <c r="E125" i="1"/>
  <c r="F125" i="1"/>
  <c r="D126" i="1"/>
  <c r="E126" i="1"/>
  <c r="F126" i="1"/>
  <c r="D127" i="1"/>
  <c r="E127" i="1"/>
  <c r="F127" i="1"/>
  <c r="D128" i="1"/>
  <c r="E128" i="1"/>
  <c r="F128" i="1"/>
  <c r="D129" i="1"/>
  <c r="E129" i="1"/>
  <c r="F129" i="1"/>
  <c r="D130" i="1"/>
  <c r="E130" i="1"/>
  <c r="F130" i="1"/>
  <c r="D131" i="1"/>
  <c r="E131" i="1"/>
  <c r="F131" i="1"/>
  <c r="D132" i="1"/>
  <c r="E132" i="1"/>
  <c r="F132" i="1"/>
  <c r="D133" i="1"/>
  <c r="E133" i="1"/>
  <c r="F133" i="1"/>
  <c r="D134" i="1"/>
  <c r="E134" i="1"/>
  <c r="F134" i="1"/>
  <c r="D135" i="1"/>
  <c r="E135" i="1"/>
  <c r="F135" i="1"/>
  <c r="D136" i="1"/>
  <c r="E136" i="1"/>
  <c r="F136" i="1"/>
  <c r="D137" i="1"/>
  <c r="E137" i="1"/>
  <c r="F137" i="1"/>
  <c r="D138" i="1"/>
  <c r="E138" i="1"/>
  <c r="F138" i="1"/>
  <c r="D139" i="1"/>
  <c r="E139" i="1"/>
  <c r="F139" i="1"/>
  <c r="D140" i="1"/>
  <c r="E140" i="1"/>
  <c r="F140" i="1"/>
  <c r="D141" i="1"/>
  <c r="E141" i="1"/>
  <c r="F141" i="1"/>
  <c r="D142" i="1"/>
  <c r="E142" i="1"/>
  <c r="F142" i="1"/>
  <c r="D143" i="1"/>
  <c r="E143" i="1"/>
  <c r="F143" i="1"/>
  <c r="D144" i="1"/>
  <c r="E144" i="1"/>
  <c r="F144" i="1"/>
  <c r="D145" i="1"/>
  <c r="E145" i="1"/>
  <c r="F145" i="1"/>
  <c r="D146" i="1"/>
  <c r="E146" i="1"/>
  <c r="F146" i="1"/>
  <c r="D147" i="1"/>
  <c r="E147" i="1"/>
  <c r="F147" i="1"/>
  <c r="D148" i="1"/>
  <c r="E148" i="1"/>
  <c r="F148" i="1"/>
  <c r="D149" i="1"/>
  <c r="E149" i="1"/>
  <c r="F149" i="1"/>
  <c r="D150" i="1"/>
  <c r="E150" i="1"/>
  <c r="F150" i="1"/>
  <c r="D151" i="1"/>
  <c r="E151" i="1"/>
  <c r="F151" i="1"/>
  <c r="D152" i="1"/>
  <c r="E152" i="1"/>
  <c r="F152" i="1"/>
  <c r="D153" i="1"/>
  <c r="E153" i="1"/>
  <c r="F153" i="1"/>
  <c r="D154" i="1"/>
  <c r="E154" i="1"/>
  <c r="F154" i="1"/>
  <c r="D155" i="1"/>
  <c r="E155" i="1"/>
  <c r="F155" i="1"/>
  <c r="D156" i="1"/>
  <c r="E156" i="1"/>
  <c r="F156" i="1"/>
  <c r="D157" i="1"/>
  <c r="E157" i="1"/>
  <c r="F157" i="1"/>
  <c r="D158" i="1"/>
  <c r="E158" i="1"/>
  <c r="F158" i="1"/>
  <c r="D159" i="1"/>
  <c r="E159" i="1"/>
  <c r="F159" i="1"/>
  <c r="D160" i="1"/>
  <c r="E160" i="1"/>
  <c r="F160" i="1"/>
  <c r="D161" i="1"/>
  <c r="E161" i="1"/>
  <c r="F161" i="1"/>
  <c r="D162" i="1"/>
  <c r="E162" i="1"/>
  <c r="F162" i="1"/>
  <c r="D163" i="1"/>
  <c r="E163" i="1"/>
  <c r="F163" i="1"/>
  <c r="D164" i="1"/>
  <c r="E164" i="1"/>
  <c r="F164" i="1"/>
  <c r="D165" i="1"/>
  <c r="E165" i="1"/>
  <c r="F165" i="1"/>
  <c r="D166" i="1"/>
  <c r="E166" i="1"/>
  <c r="F166" i="1"/>
  <c r="D167" i="1"/>
  <c r="E167" i="1"/>
  <c r="F167" i="1"/>
  <c r="D168" i="1"/>
  <c r="E168" i="1"/>
  <c r="F168" i="1"/>
  <c r="D169" i="1"/>
  <c r="E169" i="1"/>
  <c r="F169" i="1"/>
  <c r="D170" i="1"/>
  <c r="E170" i="1"/>
  <c r="F170" i="1"/>
  <c r="D171" i="1"/>
  <c r="E171" i="1"/>
  <c r="F171" i="1"/>
  <c r="D172" i="1"/>
  <c r="E172" i="1"/>
  <c r="F172" i="1"/>
  <c r="D173" i="1"/>
  <c r="E173" i="1"/>
  <c r="F173" i="1"/>
  <c r="D174" i="1"/>
  <c r="E174" i="1"/>
  <c r="F174" i="1"/>
  <c r="D175" i="1"/>
  <c r="E175" i="1"/>
  <c r="F175" i="1"/>
  <c r="D176" i="1"/>
  <c r="E176" i="1"/>
  <c r="F176" i="1"/>
  <c r="D177" i="1"/>
  <c r="E177" i="1"/>
  <c r="F177" i="1"/>
  <c r="D178" i="1"/>
  <c r="E178" i="1"/>
  <c r="F178" i="1"/>
  <c r="D179" i="1"/>
  <c r="E179" i="1"/>
  <c r="F179" i="1"/>
  <c r="D180" i="1"/>
  <c r="E180" i="1"/>
  <c r="F180" i="1"/>
  <c r="D181" i="1"/>
  <c r="E181" i="1"/>
  <c r="F181" i="1"/>
  <c r="D182" i="1"/>
  <c r="E182" i="1"/>
  <c r="F182" i="1"/>
  <c r="D183" i="1"/>
  <c r="E183" i="1"/>
  <c r="F183" i="1"/>
  <c r="D184" i="1"/>
  <c r="E184" i="1"/>
  <c r="F184" i="1"/>
  <c r="D185" i="1"/>
  <c r="E185" i="1"/>
  <c r="F185" i="1"/>
  <c r="D186" i="1"/>
  <c r="E186" i="1"/>
  <c r="F186" i="1"/>
  <c r="D187" i="1"/>
  <c r="E187" i="1"/>
  <c r="F187" i="1"/>
  <c r="D188" i="1"/>
  <c r="E188" i="1"/>
  <c r="F188" i="1"/>
  <c r="D189" i="1"/>
  <c r="E189" i="1"/>
  <c r="F189" i="1"/>
  <c r="D190" i="1"/>
  <c r="E190" i="1"/>
  <c r="F190" i="1"/>
  <c r="D191" i="1"/>
  <c r="E191" i="1"/>
  <c r="F191" i="1"/>
  <c r="D192" i="1"/>
  <c r="E192" i="1"/>
  <c r="F192" i="1"/>
  <c r="D193" i="1"/>
  <c r="E193" i="1"/>
  <c r="F193" i="1"/>
  <c r="D194" i="1"/>
  <c r="E194" i="1"/>
  <c r="F194" i="1"/>
  <c r="D195" i="1"/>
  <c r="E195" i="1"/>
  <c r="F195" i="1"/>
  <c r="D196" i="1"/>
  <c r="E196" i="1"/>
  <c r="F196" i="1"/>
  <c r="D197" i="1"/>
  <c r="E197" i="1"/>
  <c r="F197" i="1"/>
  <c r="D198" i="1"/>
  <c r="E198" i="1"/>
  <c r="F198" i="1"/>
  <c r="D199" i="1"/>
  <c r="E199" i="1"/>
  <c r="F199" i="1"/>
  <c r="D200" i="1"/>
  <c r="E200" i="1"/>
  <c r="F200" i="1"/>
  <c r="D201" i="1"/>
  <c r="E201" i="1"/>
  <c r="F201" i="1"/>
  <c r="D202" i="1"/>
  <c r="E202" i="1"/>
  <c r="F202" i="1"/>
  <c r="D203" i="1"/>
  <c r="E203" i="1"/>
  <c r="F203" i="1"/>
  <c r="D204" i="1"/>
  <c r="E204" i="1"/>
  <c r="F204" i="1"/>
  <c r="D205" i="1"/>
  <c r="E205" i="1"/>
  <c r="F205" i="1"/>
  <c r="D206" i="1"/>
  <c r="E206" i="1"/>
  <c r="F206" i="1"/>
  <c r="D207" i="1"/>
  <c r="E207" i="1"/>
  <c r="F207" i="1"/>
  <c r="D208" i="1"/>
  <c r="E208" i="1"/>
  <c r="F208" i="1"/>
  <c r="D209" i="1"/>
  <c r="E209" i="1"/>
  <c r="F209" i="1"/>
  <c r="D210" i="1"/>
  <c r="E210" i="1"/>
  <c r="F210" i="1"/>
  <c r="D211" i="1"/>
  <c r="E211" i="1"/>
  <c r="F211" i="1"/>
  <c r="D212" i="1"/>
  <c r="E212" i="1"/>
  <c r="F212" i="1"/>
  <c r="D213" i="1"/>
  <c r="E213" i="1"/>
  <c r="F213" i="1"/>
  <c r="D214" i="1"/>
  <c r="E214" i="1"/>
  <c r="F214" i="1"/>
  <c r="D215" i="1"/>
  <c r="E215" i="1"/>
  <c r="F215" i="1"/>
  <c r="D216" i="1"/>
  <c r="E216" i="1"/>
  <c r="F216" i="1"/>
  <c r="D217" i="1"/>
  <c r="E217" i="1"/>
  <c r="F217" i="1"/>
  <c r="D218" i="1"/>
  <c r="E218" i="1"/>
  <c r="F218" i="1"/>
  <c r="D219" i="1"/>
  <c r="E219" i="1"/>
  <c r="F219" i="1"/>
  <c r="D220" i="1"/>
  <c r="E220" i="1"/>
  <c r="F220" i="1"/>
  <c r="D221" i="1"/>
  <c r="E221" i="1"/>
  <c r="F221" i="1"/>
  <c r="D222" i="1"/>
  <c r="E222" i="1"/>
  <c r="F222" i="1"/>
  <c r="D223" i="1"/>
  <c r="E223" i="1"/>
  <c r="F223" i="1"/>
  <c r="D224" i="1"/>
  <c r="E224" i="1"/>
  <c r="F224" i="1"/>
  <c r="D225" i="1"/>
  <c r="E225" i="1"/>
  <c r="F225" i="1"/>
  <c r="D226" i="1"/>
  <c r="E226" i="1"/>
  <c r="F226" i="1"/>
  <c r="D227" i="1"/>
  <c r="E227" i="1"/>
  <c r="F227" i="1"/>
  <c r="D228" i="1"/>
  <c r="E228" i="1"/>
  <c r="F228" i="1"/>
  <c r="D229" i="1"/>
  <c r="E229" i="1"/>
  <c r="F229" i="1"/>
  <c r="D230" i="1"/>
  <c r="E230" i="1"/>
  <c r="F230" i="1"/>
  <c r="D231" i="1"/>
  <c r="E231" i="1"/>
  <c r="F231" i="1"/>
  <c r="D232" i="1"/>
  <c r="E232" i="1"/>
  <c r="F232" i="1"/>
  <c r="D233" i="1"/>
  <c r="E233" i="1"/>
  <c r="F233" i="1"/>
  <c r="D234" i="1"/>
  <c r="E234" i="1"/>
  <c r="F234" i="1"/>
  <c r="D235" i="1"/>
  <c r="E235" i="1"/>
  <c r="F235" i="1"/>
  <c r="D236" i="1"/>
  <c r="E236" i="1"/>
  <c r="F236" i="1"/>
  <c r="D237" i="1"/>
  <c r="E237" i="1"/>
  <c r="F237" i="1"/>
  <c r="D238" i="1"/>
  <c r="E238" i="1"/>
  <c r="F238" i="1"/>
  <c r="D239" i="1"/>
  <c r="E239" i="1"/>
  <c r="F239" i="1"/>
  <c r="D240" i="1"/>
  <c r="E240" i="1"/>
  <c r="F240" i="1"/>
  <c r="D241" i="1"/>
  <c r="E241" i="1"/>
  <c r="F241" i="1"/>
  <c r="D242" i="1"/>
  <c r="E242" i="1"/>
  <c r="F242" i="1"/>
  <c r="D243" i="1"/>
  <c r="E243" i="1"/>
  <c r="F243" i="1"/>
  <c r="D244" i="1"/>
  <c r="E244" i="1"/>
  <c r="F244" i="1"/>
  <c r="D245" i="1"/>
  <c r="E245" i="1"/>
  <c r="F245" i="1"/>
  <c r="D246" i="1"/>
  <c r="E246" i="1"/>
  <c r="F246" i="1"/>
  <c r="D247" i="1"/>
  <c r="E247" i="1"/>
  <c r="F247" i="1"/>
  <c r="D248" i="1"/>
  <c r="E248" i="1"/>
  <c r="F248" i="1"/>
  <c r="D249" i="1"/>
  <c r="E249" i="1"/>
  <c r="F249" i="1"/>
  <c r="D250" i="1"/>
  <c r="E250" i="1"/>
  <c r="F250" i="1"/>
  <c r="D251" i="1"/>
  <c r="E251" i="1"/>
  <c r="F251" i="1"/>
  <c r="D252" i="1"/>
  <c r="E252" i="1"/>
  <c r="F252" i="1"/>
  <c r="D253" i="1"/>
  <c r="E253" i="1"/>
  <c r="F253" i="1"/>
  <c r="D254" i="1"/>
  <c r="E254" i="1"/>
  <c r="F254" i="1"/>
  <c r="D255" i="1"/>
  <c r="E255" i="1"/>
  <c r="F255" i="1"/>
  <c r="D256" i="1"/>
  <c r="E256" i="1"/>
  <c r="F256" i="1"/>
  <c r="D257" i="1"/>
  <c r="E257" i="1"/>
  <c r="F257" i="1"/>
  <c r="D258" i="1"/>
  <c r="E258" i="1"/>
  <c r="F258" i="1"/>
  <c r="D259" i="1"/>
  <c r="E259" i="1"/>
  <c r="F259" i="1"/>
  <c r="D260" i="1"/>
  <c r="E260" i="1"/>
  <c r="F260" i="1"/>
  <c r="D261" i="1"/>
  <c r="E261" i="1"/>
  <c r="F261" i="1"/>
  <c r="D262" i="1"/>
  <c r="E262" i="1"/>
  <c r="F262" i="1"/>
  <c r="D263" i="1"/>
  <c r="E263" i="1"/>
  <c r="F263" i="1"/>
  <c r="D264" i="1"/>
  <c r="E264" i="1"/>
  <c r="F264" i="1"/>
  <c r="D265" i="1"/>
  <c r="E265" i="1"/>
  <c r="F265" i="1"/>
  <c r="D266" i="1"/>
  <c r="E266" i="1"/>
  <c r="F266" i="1"/>
  <c r="D267" i="1"/>
  <c r="E267" i="1"/>
  <c r="F267" i="1"/>
  <c r="D268" i="1"/>
  <c r="E268" i="1"/>
  <c r="F268" i="1"/>
  <c r="D269" i="1"/>
  <c r="E269" i="1"/>
  <c r="F269" i="1"/>
  <c r="D270" i="1"/>
  <c r="E270" i="1"/>
  <c r="F270" i="1"/>
  <c r="D271" i="1"/>
  <c r="E271" i="1"/>
  <c r="F271" i="1"/>
  <c r="D272" i="1"/>
  <c r="E272" i="1"/>
  <c r="F272" i="1"/>
  <c r="D273" i="1"/>
  <c r="E273" i="1"/>
  <c r="F273" i="1"/>
  <c r="D274" i="1"/>
  <c r="E274" i="1"/>
  <c r="F274" i="1"/>
  <c r="D275" i="1"/>
  <c r="E275" i="1"/>
  <c r="F275" i="1"/>
  <c r="D276" i="1"/>
  <c r="E276" i="1"/>
  <c r="F276" i="1"/>
  <c r="D277" i="1"/>
  <c r="E277" i="1"/>
  <c r="F277" i="1"/>
  <c r="D278" i="1"/>
  <c r="E278" i="1"/>
  <c r="F278" i="1"/>
  <c r="D279" i="1"/>
  <c r="E279" i="1"/>
  <c r="F279" i="1"/>
  <c r="D280" i="1"/>
  <c r="E280" i="1"/>
  <c r="F280" i="1"/>
  <c r="D281" i="1"/>
  <c r="E281" i="1"/>
  <c r="F281" i="1"/>
  <c r="D282" i="1"/>
  <c r="E282" i="1"/>
  <c r="F282" i="1"/>
  <c r="D283" i="1"/>
  <c r="E283" i="1"/>
  <c r="F283" i="1"/>
  <c r="D284" i="1"/>
  <c r="E284" i="1"/>
  <c r="F284" i="1"/>
  <c r="D285" i="1"/>
  <c r="E285" i="1"/>
  <c r="F285" i="1"/>
  <c r="D286" i="1"/>
  <c r="E286" i="1"/>
  <c r="F286" i="1"/>
  <c r="D287" i="1"/>
  <c r="E287" i="1"/>
  <c r="F287" i="1"/>
  <c r="D288" i="1"/>
  <c r="E288" i="1"/>
  <c r="F288" i="1"/>
  <c r="D289" i="1"/>
  <c r="E289" i="1"/>
  <c r="F289" i="1"/>
  <c r="D290" i="1"/>
  <c r="E290" i="1"/>
  <c r="F290" i="1"/>
  <c r="D291" i="1"/>
  <c r="E291" i="1"/>
  <c r="F291" i="1"/>
  <c r="D292" i="1"/>
  <c r="E292" i="1"/>
  <c r="F292" i="1"/>
  <c r="D293" i="1"/>
  <c r="E293" i="1"/>
  <c r="F293" i="1"/>
  <c r="D294" i="1"/>
  <c r="E294" i="1"/>
  <c r="F294" i="1"/>
  <c r="D295" i="1"/>
  <c r="E295" i="1"/>
  <c r="F295" i="1"/>
  <c r="D296" i="1"/>
  <c r="E296" i="1"/>
  <c r="F296" i="1"/>
  <c r="D297" i="1"/>
  <c r="E297" i="1"/>
  <c r="F297" i="1"/>
  <c r="D298" i="1"/>
  <c r="E298" i="1"/>
  <c r="F298" i="1"/>
  <c r="D299" i="1"/>
  <c r="E299" i="1"/>
  <c r="F299" i="1"/>
  <c r="D300" i="1"/>
  <c r="E300" i="1"/>
  <c r="F300" i="1"/>
  <c r="D301" i="1"/>
  <c r="E301" i="1"/>
  <c r="F301" i="1"/>
  <c r="D302" i="1"/>
  <c r="E302" i="1"/>
  <c r="F302" i="1"/>
  <c r="D303" i="1"/>
  <c r="E303" i="1"/>
  <c r="F303" i="1"/>
  <c r="D304" i="1"/>
  <c r="E304" i="1"/>
  <c r="F304" i="1"/>
  <c r="D305" i="1"/>
  <c r="E305" i="1"/>
  <c r="F305" i="1"/>
  <c r="D306" i="1"/>
  <c r="E306" i="1"/>
  <c r="F306" i="1"/>
  <c r="D307" i="1"/>
  <c r="E307" i="1"/>
  <c r="F307" i="1"/>
  <c r="D308" i="1"/>
  <c r="E308" i="1"/>
  <c r="F308" i="1"/>
  <c r="D309" i="1"/>
  <c r="E309" i="1"/>
  <c r="F309" i="1"/>
  <c r="D310" i="1"/>
  <c r="E310" i="1"/>
  <c r="F310" i="1"/>
  <c r="D311" i="1"/>
  <c r="E311" i="1"/>
  <c r="F311" i="1"/>
  <c r="D312" i="1"/>
  <c r="E312" i="1"/>
  <c r="F312" i="1"/>
  <c r="D313" i="1"/>
  <c r="E313" i="1"/>
  <c r="F313" i="1"/>
  <c r="D314" i="1"/>
  <c r="E314" i="1"/>
  <c r="F314" i="1"/>
  <c r="D315" i="1"/>
  <c r="E315" i="1"/>
  <c r="F315" i="1"/>
  <c r="D316" i="1"/>
  <c r="E316" i="1"/>
  <c r="F316" i="1"/>
  <c r="D317" i="1"/>
  <c r="E317" i="1"/>
  <c r="F317" i="1"/>
  <c r="D318" i="1"/>
  <c r="E318" i="1"/>
  <c r="F318" i="1"/>
  <c r="D319" i="1"/>
  <c r="E319" i="1"/>
  <c r="F319" i="1"/>
  <c r="D320" i="1"/>
  <c r="E320" i="1"/>
  <c r="F320" i="1"/>
  <c r="D321" i="1"/>
  <c r="E321" i="1"/>
  <c r="F321" i="1"/>
  <c r="D322" i="1"/>
  <c r="E322" i="1"/>
  <c r="F322" i="1"/>
  <c r="D323" i="1"/>
  <c r="E323" i="1"/>
  <c r="F323" i="1"/>
  <c r="D324" i="1"/>
  <c r="E324" i="1"/>
  <c r="F324" i="1"/>
  <c r="D325" i="1"/>
  <c r="E325" i="1"/>
  <c r="F325" i="1"/>
  <c r="D326" i="1"/>
  <c r="E326" i="1"/>
  <c r="F326" i="1"/>
  <c r="D327" i="1"/>
  <c r="E327" i="1"/>
  <c r="F327" i="1"/>
  <c r="D328" i="1"/>
  <c r="E328" i="1"/>
  <c r="F328" i="1"/>
  <c r="D329" i="1"/>
  <c r="E329" i="1"/>
  <c r="F329" i="1"/>
  <c r="D330" i="1"/>
  <c r="E330" i="1"/>
  <c r="F330" i="1"/>
  <c r="D331" i="1"/>
  <c r="E331" i="1"/>
  <c r="F331" i="1"/>
  <c r="D332" i="1"/>
  <c r="E332" i="1"/>
  <c r="F332" i="1"/>
  <c r="D333" i="1"/>
  <c r="E333" i="1"/>
  <c r="F333" i="1"/>
  <c r="D334" i="1"/>
  <c r="E334" i="1"/>
  <c r="F334" i="1"/>
  <c r="D335" i="1"/>
  <c r="E335" i="1"/>
  <c r="F335" i="1"/>
  <c r="D336" i="1"/>
  <c r="E336" i="1"/>
  <c r="F336" i="1"/>
  <c r="D337" i="1"/>
  <c r="E337" i="1"/>
  <c r="F337" i="1"/>
  <c r="D338" i="1"/>
  <c r="E338" i="1"/>
  <c r="F338" i="1"/>
  <c r="D339" i="1"/>
  <c r="E339" i="1"/>
  <c r="F339" i="1"/>
  <c r="D340" i="1"/>
  <c r="E340" i="1"/>
  <c r="F340" i="1"/>
  <c r="D341" i="1"/>
  <c r="E341" i="1"/>
  <c r="F341" i="1"/>
  <c r="D342" i="1"/>
  <c r="E342" i="1"/>
  <c r="F342" i="1"/>
  <c r="D343" i="1"/>
  <c r="E343" i="1"/>
  <c r="F343" i="1"/>
  <c r="D344" i="1"/>
  <c r="E344" i="1"/>
  <c r="F344" i="1"/>
  <c r="D345" i="1"/>
  <c r="E345" i="1"/>
  <c r="F345" i="1"/>
  <c r="D346" i="1"/>
  <c r="E346" i="1"/>
  <c r="F346" i="1"/>
  <c r="D347" i="1"/>
  <c r="E347" i="1"/>
  <c r="F347" i="1"/>
  <c r="D348" i="1"/>
  <c r="E348" i="1"/>
  <c r="F348" i="1"/>
  <c r="D349" i="1"/>
  <c r="E349" i="1"/>
  <c r="F349" i="1"/>
  <c r="D350" i="1"/>
  <c r="E350" i="1"/>
  <c r="F350" i="1"/>
  <c r="D351" i="1"/>
  <c r="E351" i="1"/>
  <c r="F351" i="1"/>
  <c r="D352" i="1"/>
  <c r="E352" i="1"/>
  <c r="F352" i="1"/>
  <c r="D353" i="1"/>
  <c r="E353" i="1"/>
  <c r="F353" i="1"/>
  <c r="D354" i="1"/>
  <c r="E354" i="1"/>
  <c r="F354" i="1"/>
  <c r="D355" i="1"/>
  <c r="E355" i="1"/>
  <c r="F355" i="1"/>
  <c r="D356" i="1"/>
  <c r="E356" i="1"/>
  <c r="F356" i="1"/>
  <c r="D357" i="1"/>
  <c r="E357" i="1"/>
  <c r="F357" i="1"/>
  <c r="D358" i="1"/>
  <c r="E358" i="1"/>
  <c r="F358" i="1"/>
  <c r="D359" i="1"/>
  <c r="E359" i="1"/>
  <c r="F359" i="1"/>
  <c r="D360" i="1"/>
  <c r="E360" i="1"/>
  <c r="F360" i="1"/>
  <c r="D361" i="1"/>
  <c r="E361" i="1"/>
  <c r="F361" i="1"/>
  <c r="D362" i="1"/>
  <c r="E362" i="1"/>
  <c r="F362" i="1"/>
  <c r="D363" i="1"/>
  <c r="E363" i="1"/>
  <c r="F363" i="1"/>
  <c r="D364" i="1"/>
  <c r="E364" i="1"/>
  <c r="F364" i="1"/>
  <c r="D365" i="1"/>
  <c r="E365" i="1"/>
  <c r="F365" i="1"/>
  <c r="D366" i="1"/>
  <c r="E366" i="1"/>
  <c r="F366" i="1"/>
  <c r="D367" i="1"/>
  <c r="E367" i="1"/>
  <c r="F367" i="1"/>
  <c r="D368" i="1"/>
  <c r="E368" i="1"/>
  <c r="F368" i="1"/>
  <c r="D369" i="1"/>
  <c r="E369" i="1"/>
  <c r="F369" i="1"/>
  <c r="D370" i="1"/>
  <c r="E370" i="1"/>
  <c r="F370" i="1"/>
  <c r="D371" i="1"/>
  <c r="E371" i="1"/>
  <c r="F371" i="1"/>
  <c r="D372" i="1"/>
  <c r="E372" i="1"/>
  <c r="F372" i="1"/>
  <c r="D373" i="1"/>
  <c r="E373" i="1"/>
  <c r="F373" i="1"/>
  <c r="D374" i="1"/>
  <c r="E374" i="1"/>
  <c r="F374" i="1"/>
  <c r="D375" i="1"/>
  <c r="E375" i="1"/>
  <c r="F375" i="1"/>
  <c r="D376" i="1"/>
  <c r="E376" i="1"/>
  <c r="F376" i="1"/>
  <c r="D377" i="1"/>
  <c r="E377" i="1"/>
  <c r="F377" i="1"/>
  <c r="D378" i="1"/>
  <c r="E378" i="1"/>
  <c r="F378" i="1"/>
  <c r="D379" i="1"/>
  <c r="E379" i="1"/>
  <c r="F379" i="1"/>
  <c r="D380" i="1"/>
  <c r="E380" i="1"/>
  <c r="F380" i="1"/>
  <c r="D381" i="1"/>
  <c r="E381" i="1"/>
  <c r="F381" i="1"/>
  <c r="D382" i="1"/>
  <c r="E382" i="1"/>
  <c r="F382" i="1"/>
  <c r="D383" i="1"/>
  <c r="E383" i="1"/>
  <c r="F383" i="1"/>
  <c r="D384" i="1"/>
  <c r="E384" i="1"/>
  <c r="F384" i="1"/>
  <c r="D385" i="1"/>
  <c r="E385" i="1"/>
  <c r="F385" i="1"/>
  <c r="D386" i="1"/>
  <c r="E386" i="1"/>
  <c r="F386" i="1"/>
  <c r="E6" i="1"/>
  <c r="F6" i="1"/>
  <c r="M347" i="1" l="1"/>
  <c r="L347" i="1"/>
  <c r="M346" i="1"/>
  <c r="L346" i="1"/>
  <c r="M345" i="1"/>
  <c r="L345" i="1"/>
  <c r="M344" i="1"/>
  <c r="L344" i="1"/>
  <c r="M343" i="1"/>
  <c r="L343" i="1"/>
  <c r="M342" i="1"/>
  <c r="L342" i="1"/>
  <c r="M341" i="1"/>
  <c r="L341" i="1"/>
  <c r="M340" i="1"/>
  <c r="L340" i="1"/>
  <c r="M339" i="1"/>
  <c r="L339" i="1"/>
  <c r="M338" i="1"/>
  <c r="L338" i="1"/>
  <c r="M337" i="1"/>
  <c r="L337" i="1"/>
  <c r="M336" i="1"/>
  <c r="L336" i="1"/>
  <c r="M335" i="1"/>
  <c r="L335" i="1"/>
  <c r="M334" i="1"/>
  <c r="L334" i="1"/>
  <c r="M333" i="1"/>
  <c r="L333" i="1"/>
  <c r="M332" i="1"/>
  <c r="L332" i="1"/>
  <c r="M331" i="1"/>
  <c r="L331" i="1"/>
  <c r="M330" i="1"/>
  <c r="L330" i="1"/>
  <c r="M329" i="1"/>
  <c r="L329" i="1"/>
  <c r="M328" i="1"/>
  <c r="L328" i="1"/>
  <c r="M327" i="1"/>
  <c r="L327" i="1"/>
  <c r="M326" i="1"/>
  <c r="L326" i="1"/>
  <c r="M325" i="1"/>
  <c r="L325" i="1"/>
  <c r="M324" i="1"/>
  <c r="L324" i="1"/>
  <c r="M323" i="1"/>
  <c r="L323" i="1"/>
  <c r="M322" i="1"/>
  <c r="L322" i="1"/>
  <c r="M321" i="1"/>
  <c r="L321" i="1"/>
  <c r="M320" i="1"/>
  <c r="L320" i="1"/>
  <c r="M319" i="1"/>
  <c r="L319" i="1"/>
  <c r="M318" i="1"/>
  <c r="L318" i="1"/>
  <c r="M317" i="1"/>
  <c r="L317" i="1"/>
  <c r="M316" i="1"/>
  <c r="L316" i="1"/>
  <c r="M315" i="1"/>
  <c r="L315" i="1"/>
  <c r="M314" i="1"/>
  <c r="L314" i="1"/>
  <c r="M313" i="1"/>
  <c r="L313" i="1"/>
  <c r="M312" i="1"/>
  <c r="L312" i="1"/>
  <c r="M311" i="1"/>
  <c r="L311" i="1"/>
  <c r="M310" i="1"/>
  <c r="L310" i="1"/>
  <c r="M309" i="1"/>
  <c r="L309" i="1"/>
  <c r="M308" i="1"/>
  <c r="L308" i="1"/>
  <c r="M307" i="1"/>
  <c r="L307" i="1"/>
  <c r="M306" i="1"/>
  <c r="L306" i="1"/>
  <c r="M305" i="1"/>
  <c r="L305" i="1"/>
  <c r="M304" i="1"/>
  <c r="L304" i="1"/>
  <c r="M303" i="1"/>
  <c r="L303" i="1"/>
  <c r="M302" i="1"/>
  <c r="L302" i="1"/>
  <c r="M301" i="1"/>
  <c r="L301" i="1"/>
  <c r="M300" i="1"/>
  <c r="L300" i="1"/>
  <c r="M299" i="1"/>
  <c r="L299" i="1"/>
  <c r="M298" i="1"/>
  <c r="L298" i="1"/>
  <c r="M297" i="1"/>
  <c r="L297" i="1"/>
  <c r="M296" i="1"/>
  <c r="L296" i="1"/>
  <c r="M295" i="1"/>
  <c r="L295" i="1"/>
  <c r="M294" i="1"/>
  <c r="L294" i="1"/>
  <c r="M293" i="1"/>
  <c r="L293" i="1"/>
  <c r="M292" i="1"/>
  <c r="L292" i="1"/>
  <c r="M291" i="1"/>
  <c r="L291" i="1"/>
  <c r="M290" i="1"/>
  <c r="L290" i="1"/>
  <c r="M289" i="1"/>
  <c r="L289" i="1"/>
  <c r="M288" i="1"/>
  <c r="L288" i="1"/>
  <c r="M287" i="1"/>
  <c r="L287" i="1"/>
  <c r="M286" i="1"/>
  <c r="L286" i="1"/>
  <c r="M285" i="1"/>
  <c r="L285" i="1"/>
  <c r="M284" i="1"/>
  <c r="L284" i="1"/>
  <c r="M283" i="1"/>
  <c r="L283" i="1"/>
  <c r="M282" i="1"/>
  <c r="L282" i="1"/>
  <c r="M281" i="1"/>
  <c r="L281" i="1"/>
  <c r="M280" i="1"/>
  <c r="L280" i="1"/>
  <c r="M279" i="1"/>
  <c r="L279" i="1"/>
  <c r="M278" i="1"/>
  <c r="L278" i="1"/>
  <c r="M277" i="1"/>
  <c r="L277" i="1"/>
  <c r="M276" i="1"/>
  <c r="L276" i="1"/>
  <c r="M275" i="1"/>
  <c r="L275" i="1"/>
  <c r="M274" i="1"/>
  <c r="L274" i="1"/>
  <c r="M273" i="1"/>
  <c r="L273" i="1"/>
  <c r="M272" i="1"/>
  <c r="L272" i="1"/>
  <c r="M271" i="1"/>
  <c r="L271" i="1"/>
  <c r="M270" i="1"/>
  <c r="L270" i="1"/>
  <c r="M269" i="1"/>
  <c r="L269" i="1"/>
  <c r="M268" i="1"/>
  <c r="L268" i="1"/>
  <c r="M267" i="1"/>
  <c r="L267" i="1"/>
  <c r="M266" i="1"/>
  <c r="L266" i="1"/>
  <c r="M265" i="1"/>
  <c r="L265" i="1"/>
  <c r="M264" i="1"/>
  <c r="L264" i="1"/>
  <c r="M263" i="1"/>
  <c r="L263" i="1"/>
  <c r="M262" i="1"/>
  <c r="L262" i="1"/>
  <c r="M261" i="1"/>
  <c r="L261" i="1"/>
  <c r="M260" i="1"/>
  <c r="L260" i="1"/>
  <c r="M259" i="1"/>
  <c r="L259" i="1"/>
  <c r="M258" i="1"/>
  <c r="L258" i="1"/>
  <c r="M257" i="1"/>
  <c r="L257" i="1"/>
  <c r="M256" i="1"/>
  <c r="L256" i="1"/>
  <c r="M255" i="1"/>
  <c r="L255" i="1"/>
  <c r="M254" i="1"/>
  <c r="L254" i="1"/>
  <c r="M253" i="1"/>
  <c r="L253" i="1"/>
  <c r="M252" i="1"/>
  <c r="L252" i="1"/>
  <c r="M251" i="1"/>
  <c r="L251" i="1"/>
  <c r="M250" i="1"/>
  <c r="L250" i="1"/>
  <c r="M249" i="1"/>
  <c r="L249" i="1"/>
  <c r="M248" i="1"/>
  <c r="L248" i="1"/>
  <c r="M247" i="1"/>
  <c r="L247" i="1"/>
  <c r="M246" i="1"/>
  <c r="L246" i="1"/>
  <c r="M245" i="1"/>
  <c r="L245" i="1"/>
  <c r="M244" i="1"/>
  <c r="L244" i="1"/>
  <c r="M243" i="1"/>
  <c r="L243" i="1"/>
  <c r="M242" i="1"/>
  <c r="L242" i="1"/>
  <c r="M241" i="1"/>
  <c r="L241" i="1"/>
  <c r="M240" i="1"/>
  <c r="L240" i="1"/>
  <c r="M239" i="1"/>
  <c r="L239" i="1"/>
  <c r="M238" i="1"/>
  <c r="L238" i="1"/>
  <c r="M237" i="1"/>
  <c r="L237" i="1"/>
  <c r="M236" i="1"/>
  <c r="L236" i="1"/>
  <c r="M235" i="1"/>
  <c r="L235" i="1"/>
  <c r="M234" i="1"/>
  <c r="L234" i="1"/>
  <c r="M233" i="1"/>
  <c r="L233" i="1"/>
  <c r="M232" i="1"/>
  <c r="L232" i="1"/>
  <c r="M231" i="1"/>
  <c r="L231" i="1"/>
  <c r="M230" i="1"/>
  <c r="L230" i="1"/>
  <c r="M229" i="1"/>
  <c r="L229" i="1"/>
  <c r="M228" i="1"/>
  <c r="L228" i="1"/>
  <c r="M227" i="1"/>
  <c r="L227" i="1"/>
  <c r="M226" i="1"/>
  <c r="L226" i="1"/>
  <c r="M225" i="1"/>
  <c r="L225" i="1"/>
  <c r="M224" i="1"/>
  <c r="L224" i="1"/>
  <c r="M223" i="1"/>
  <c r="L223" i="1"/>
  <c r="M222" i="1"/>
  <c r="L222" i="1"/>
  <c r="M221" i="1"/>
  <c r="L221" i="1"/>
  <c r="M220" i="1"/>
  <c r="L220" i="1"/>
  <c r="M219" i="1"/>
  <c r="L219" i="1"/>
  <c r="M218" i="1"/>
  <c r="L218" i="1"/>
  <c r="M217" i="1"/>
  <c r="L217" i="1"/>
  <c r="M216" i="1"/>
  <c r="L216" i="1"/>
  <c r="M215" i="1"/>
  <c r="L215" i="1"/>
  <c r="M214" i="1"/>
  <c r="L214" i="1"/>
  <c r="M213" i="1"/>
  <c r="L213" i="1"/>
  <c r="M212" i="1"/>
  <c r="L212" i="1"/>
  <c r="M211" i="1"/>
  <c r="L211" i="1"/>
  <c r="M210" i="1"/>
  <c r="L210" i="1"/>
  <c r="M209" i="1"/>
  <c r="L209" i="1"/>
  <c r="M208" i="1"/>
  <c r="L208" i="1"/>
  <c r="M207" i="1"/>
  <c r="L207" i="1"/>
  <c r="M206" i="1"/>
  <c r="L206" i="1"/>
  <c r="M205" i="1"/>
  <c r="L205" i="1"/>
  <c r="M204" i="1"/>
  <c r="L204" i="1"/>
  <c r="M203" i="1"/>
  <c r="L203" i="1"/>
  <c r="M202" i="1"/>
  <c r="L202" i="1"/>
  <c r="M201" i="1"/>
  <c r="L201" i="1"/>
  <c r="M200" i="1"/>
  <c r="L200" i="1"/>
  <c r="M199" i="1"/>
  <c r="L199" i="1"/>
  <c r="M198" i="1"/>
  <c r="L198" i="1"/>
  <c r="M197" i="1"/>
  <c r="L197" i="1"/>
  <c r="M196" i="1"/>
  <c r="L196" i="1"/>
  <c r="M195" i="1"/>
  <c r="L195" i="1"/>
  <c r="M194" i="1"/>
  <c r="L194" i="1"/>
  <c r="M193" i="1"/>
  <c r="L193" i="1"/>
  <c r="M192" i="1"/>
  <c r="L192" i="1"/>
  <c r="M191" i="1"/>
  <c r="L191" i="1"/>
  <c r="M190" i="1"/>
  <c r="L190" i="1"/>
  <c r="M189" i="1"/>
  <c r="L189" i="1"/>
  <c r="M188" i="1"/>
  <c r="L188" i="1"/>
  <c r="M187" i="1"/>
  <c r="L187" i="1"/>
  <c r="M186" i="1"/>
  <c r="L186" i="1"/>
  <c r="M185" i="1"/>
  <c r="L185" i="1"/>
  <c r="M184" i="1"/>
  <c r="L184" i="1"/>
  <c r="M183" i="1"/>
  <c r="L183" i="1"/>
  <c r="M182" i="1"/>
  <c r="L182" i="1"/>
  <c r="M181" i="1"/>
  <c r="L181" i="1"/>
  <c r="M180" i="1"/>
  <c r="L180" i="1"/>
  <c r="M179" i="1"/>
  <c r="L179" i="1"/>
  <c r="M178" i="1"/>
  <c r="L178" i="1"/>
  <c r="M177" i="1"/>
  <c r="L177" i="1"/>
  <c r="M348" i="1"/>
  <c r="L348" i="1"/>
  <c r="M176" i="1"/>
  <c r="L176" i="1"/>
  <c r="M175" i="1"/>
  <c r="L175" i="1"/>
  <c r="M174" i="1"/>
  <c r="L174" i="1"/>
  <c r="M173" i="1"/>
  <c r="L173" i="1"/>
  <c r="M172" i="1"/>
  <c r="L172" i="1"/>
  <c r="M171" i="1"/>
  <c r="L171" i="1"/>
  <c r="M170" i="1"/>
  <c r="L170" i="1"/>
  <c r="M169" i="1"/>
  <c r="L169" i="1"/>
  <c r="M168" i="1"/>
  <c r="L168" i="1"/>
  <c r="M167" i="1"/>
  <c r="L167" i="1"/>
  <c r="M166" i="1"/>
  <c r="L166" i="1"/>
  <c r="M165" i="1"/>
  <c r="L165" i="1"/>
  <c r="M164" i="1"/>
  <c r="L164" i="1"/>
  <c r="M163" i="1"/>
  <c r="L163" i="1"/>
  <c r="M162" i="1"/>
  <c r="L162" i="1"/>
  <c r="M161" i="1"/>
  <c r="L161" i="1"/>
  <c r="M160" i="1"/>
  <c r="L160" i="1"/>
  <c r="M159" i="1"/>
  <c r="L159" i="1"/>
  <c r="M158" i="1"/>
  <c r="L158" i="1"/>
  <c r="M157" i="1"/>
  <c r="L157" i="1"/>
  <c r="M156" i="1"/>
  <c r="L156" i="1"/>
  <c r="M155" i="1"/>
  <c r="L155" i="1"/>
  <c r="M154" i="1"/>
  <c r="L154" i="1"/>
  <c r="M153" i="1"/>
  <c r="L153" i="1"/>
  <c r="M152" i="1"/>
  <c r="L152" i="1"/>
  <c r="M151" i="1"/>
  <c r="L151" i="1"/>
  <c r="M150" i="1"/>
  <c r="L150" i="1"/>
  <c r="M149" i="1"/>
  <c r="L149" i="1"/>
  <c r="M148" i="1"/>
  <c r="L148" i="1"/>
  <c r="M147" i="1"/>
  <c r="L147" i="1"/>
  <c r="M146" i="1"/>
  <c r="L146" i="1"/>
  <c r="M145" i="1"/>
  <c r="L145" i="1"/>
  <c r="M144" i="1"/>
  <c r="L144" i="1"/>
  <c r="M143" i="1"/>
  <c r="L143" i="1"/>
  <c r="M142" i="1"/>
  <c r="L142" i="1"/>
  <c r="M141" i="1"/>
  <c r="L141" i="1"/>
  <c r="M140" i="1"/>
  <c r="L140" i="1"/>
  <c r="M139" i="1"/>
  <c r="L139" i="1"/>
  <c r="M138" i="1"/>
  <c r="L138" i="1"/>
  <c r="M137" i="1"/>
  <c r="L137" i="1"/>
  <c r="M136" i="1"/>
  <c r="L136" i="1"/>
  <c r="M135" i="1"/>
  <c r="L135" i="1"/>
  <c r="M134" i="1"/>
  <c r="L134" i="1"/>
  <c r="M133" i="1"/>
  <c r="L133" i="1"/>
  <c r="M132" i="1"/>
  <c r="L132" i="1"/>
  <c r="M131" i="1"/>
  <c r="L131" i="1"/>
  <c r="M130" i="1"/>
  <c r="L130" i="1"/>
  <c r="M129" i="1"/>
  <c r="L129" i="1"/>
  <c r="M128" i="1"/>
  <c r="L128" i="1"/>
  <c r="M127" i="1"/>
  <c r="L127" i="1"/>
  <c r="M126" i="1"/>
  <c r="L126" i="1"/>
  <c r="M125" i="1"/>
  <c r="L125" i="1"/>
  <c r="M124" i="1"/>
  <c r="L124" i="1"/>
  <c r="M123" i="1"/>
  <c r="L123" i="1"/>
  <c r="M122" i="1"/>
  <c r="L122" i="1"/>
  <c r="M121" i="1"/>
  <c r="L121" i="1"/>
  <c r="M120" i="1"/>
  <c r="L120" i="1"/>
  <c r="M119" i="1"/>
  <c r="L119" i="1"/>
  <c r="M118" i="1"/>
  <c r="L118" i="1"/>
  <c r="M117" i="1"/>
  <c r="L117" i="1"/>
  <c r="M116" i="1"/>
  <c r="L116" i="1"/>
  <c r="M115" i="1"/>
  <c r="L115" i="1"/>
  <c r="M114" i="1"/>
  <c r="L114" i="1"/>
  <c r="M113" i="1"/>
  <c r="L113" i="1"/>
  <c r="M112" i="1"/>
  <c r="L112" i="1"/>
  <c r="M111" i="1"/>
  <c r="L111" i="1"/>
  <c r="M110" i="1"/>
  <c r="L110" i="1"/>
  <c r="M109" i="1"/>
  <c r="L109" i="1"/>
  <c r="M108" i="1"/>
  <c r="L108" i="1"/>
  <c r="M107" i="1"/>
  <c r="L107" i="1"/>
  <c r="M106" i="1"/>
  <c r="L106" i="1"/>
  <c r="M105" i="1"/>
  <c r="L105" i="1"/>
  <c r="M104" i="1"/>
  <c r="L104" i="1"/>
  <c r="M103" i="1"/>
  <c r="L103" i="1"/>
  <c r="M102" i="1"/>
  <c r="L102" i="1"/>
  <c r="M101" i="1"/>
  <c r="L101" i="1"/>
  <c r="M100" i="1"/>
  <c r="L100" i="1"/>
  <c r="M99" i="1"/>
  <c r="L99" i="1"/>
  <c r="M98" i="1"/>
  <c r="L98" i="1"/>
  <c r="M97" i="1"/>
  <c r="L97" i="1"/>
  <c r="M96" i="1"/>
  <c r="L96" i="1"/>
  <c r="M95" i="1"/>
  <c r="L95" i="1"/>
  <c r="M94" i="1"/>
  <c r="L94" i="1"/>
  <c r="M93" i="1"/>
  <c r="L93" i="1"/>
  <c r="M92" i="1"/>
  <c r="L92" i="1"/>
  <c r="M91" i="1"/>
  <c r="L91" i="1"/>
  <c r="M90" i="1"/>
  <c r="L90" i="1"/>
  <c r="M89" i="1"/>
  <c r="L89" i="1"/>
  <c r="M88" i="1"/>
  <c r="L88" i="1"/>
  <c r="M87" i="1"/>
  <c r="L87" i="1"/>
  <c r="M86" i="1"/>
  <c r="L86" i="1"/>
  <c r="M85" i="1"/>
  <c r="L85" i="1"/>
  <c r="M84" i="1"/>
  <c r="L84" i="1"/>
  <c r="M83" i="1"/>
  <c r="L83" i="1"/>
  <c r="M82" i="1"/>
  <c r="L82" i="1"/>
  <c r="M81" i="1"/>
  <c r="L81" i="1"/>
  <c r="M80" i="1"/>
  <c r="L80" i="1"/>
  <c r="M79" i="1"/>
  <c r="L79" i="1"/>
  <c r="M78" i="1"/>
  <c r="L78" i="1"/>
  <c r="M77" i="1"/>
  <c r="L77" i="1"/>
  <c r="M76" i="1"/>
  <c r="L76" i="1"/>
  <c r="M75" i="1"/>
  <c r="L75" i="1"/>
  <c r="M74" i="1"/>
  <c r="L74" i="1"/>
  <c r="M73" i="1"/>
  <c r="L73" i="1"/>
  <c r="M72" i="1"/>
  <c r="L72" i="1"/>
  <c r="M71" i="1"/>
  <c r="L71" i="1"/>
  <c r="M70" i="1"/>
  <c r="L70" i="1"/>
  <c r="M69" i="1"/>
  <c r="L69" i="1"/>
  <c r="M68" i="1"/>
  <c r="L68" i="1"/>
  <c r="M67" i="1"/>
  <c r="L67" i="1"/>
  <c r="M66" i="1"/>
  <c r="L66" i="1"/>
  <c r="M65" i="1"/>
  <c r="L65" i="1"/>
  <c r="M64" i="1"/>
  <c r="L64" i="1"/>
  <c r="M63" i="1"/>
  <c r="L63" i="1"/>
  <c r="M62" i="1"/>
  <c r="L62" i="1"/>
  <c r="M61" i="1"/>
  <c r="L61" i="1"/>
  <c r="M60" i="1"/>
  <c r="L60" i="1"/>
  <c r="M59" i="1"/>
  <c r="L59" i="1"/>
  <c r="M58" i="1"/>
  <c r="L58" i="1"/>
  <c r="M57" i="1"/>
  <c r="L57" i="1"/>
  <c r="M56" i="1"/>
  <c r="L56" i="1"/>
  <c r="M55" i="1"/>
  <c r="L55" i="1"/>
  <c r="M54" i="1"/>
  <c r="L54" i="1"/>
  <c r="M53" i="1"/>
  <c r="L53" i="1"/>
  <c r="M52" i="1"/>
  <c r="L52" i="1"/>
  <c r="M51" i="1"/>
  <c r="L51" i="1"/>
  <c r="M50" i="1"/>
  <c r="L50" i="1"/>
  <c r="M49" i="1"/>
  <c r="L49" i="1"/>
  <c r="M48" i="1"/>
  <c r="L48" i="1"/>
  <c r="M47" i="1"/>
  <c r="L47" i="1"/>
  <c r="M46" i="1"/>
  <c r="L46" i="1"/>
  <c r="M45" i="1"/>
  <c r="L45" i="1"/>
  <c r="M44" i="1"/>
  <c r="L44" i="1"/>
  <c r="M43" i="1"/>
  <c r="L43" i="1"/>
  <c r="M42" i="1"/>
  <c r="L42" i="1"/>
  <c r="M41" i="1"/>
  <c r="L41" i="1"/>
  <c r="M40" i="1"/>
  <c r="L40" i="1"/>
  <c r="M39" i="1"/>
  <c r="L39" i="1"/>
  <c r="M38" i="1"/>
  <c r="L38" i="1"/>
  <c r="M37" i="1"/>
  <c r="L37" i="1"/>
  <c r="M36" i="1"/>
  <c r="L36" i="1"/>
  <c r="M35" i="1"/>
  <c r="L35" i="1"/>
  <c r="M34" i="1"/>
  <c r="L34" i="1"/>
  <c r="M33" i="1"/>
  <c r="L33" i="1"/>
  <c r="M32" i="1"/>
  <c r="L32" i="1"/>
  <c r="M31" i="1"/>
  <c r="L31" i="1"/>
  <c r="M30" i="1"/>
  <c r="L30" i="1"/>
  <c r="M29" i="1"/>
  <c r="L29" i="1"/>
  <c r="M28" i="1"/>
  <c r="L28" i="1"/>
  <c r="M27" i="1"/>
  <c r="L27" i="1"/>
  <c r="M26" i="1"/>
  <c r="L26" i="1"/>
  <c r="M25" i="1"/>
  <c r="L25" i="1"/>
  <c r="M24" i="1"/>
  <c r="L24" i="1"/>
  <c r="M23" i="1"/>
  <c r="L23" i="1"/>
  <c r="M22" i="1"/>
  <c r="L22" i="1"/>
  <c r="M21" i="1"/>
  <c r="L21" i="1"/>
  <c r="M20" i="1"/>
  <c r="L20" i="1"/>
  <c r="M19" i="1"/>
  <c r="L19" i="1"/>
  <c r="M18" i="1"/>
  <c r="L18" i="1"/>
  <c r="M17" i="1"/>
  <c r="L17" i="1"/>
  <c r="M16" i="1"/>
  <c r="L16" i="1"/>
  <c r="M15" i="1"/>
  <c r="L15" i="1"/>
  <c r="M14" i="1"/>
  <c r="L14" i="1"/>
  <c r="M13" i="1"/>
  <c r="L13" i="1"/>
  <c r="M12" i="1"/>
  <c r="L12" i="1"/>
  <c r="M3" i="20" l="1"/>
  <c r="G3" i="20"/>
  <c r="D3" i="20"/>
  <c r="A3" i="20"/>
  <c r="A24" i="20"/>
  <c r="A23" i="20"/>
  <c r="A22" i="20"/>
  <c r="P887" i="1"/>
  <c r="O887" i="1"/>
  <c r="N887" i="1"/>
  <c r="G23" i="20" s="1"/>
  <c r="H23" i="20" s="1"/>
  <c r="K887" i="1"/>
  <c r="M886" i="1"/>
  <c r="L886" i="1"/>
  <c r="M885" i="1"/>
  <c r="L885" i="1"/>
  <c r="M884" i="1"/>
  <c r="L884" i="1"/>
  <c r="M883" i="1"/>
  <c r="L883" i="1"/>
  <c r="M882" i="1"/>
  <c r="L882" i="1"/>
  <c r="M881" i="1"/>
  <c r="L881" i="1"/>
  <c r="M880" i="1"/>
  <c r="L880" i="1"/>
  <c r="M879" i="1"/>
  <c r="L879" i="1"/>
  <c r="M878" i="1"/>
  <c r="L878" i="1"/>
  <c r="M877" i="1"/>
  <c r="L877" i="1"/>
  <c r="M876" i="1"/>
  <c r="L876" i="1"/>
  <c r="M875" i="1"/>
  <c r="L875" i="1"/>
  <c r="M874" i="1"/>
  <c r="L874" i="1"/>
  <c r="M873" i="1"/>
  <c r="L873" i="1"/>
  <c r="M872" i="1"/>
  <c r="L872" i="1"/>
  <c r="M871" i="1"/>
  <c r="L871" i="1"/>
  <c r="M870" i="1"/>
  <c r="L870" i="1"/>
  <c r="M869" i="1"/>
  <c r="L869" i="1"/>
  <c r="M868" i="1"/>
  <c r="L868" i="1"/>
  <c r="M867" i="1"/>
  <c r="L867" i="1"/>
  <c r="M866" i="1"/>
  <c r="L866" i="1"/>
  <c r="M865" i="1"/>
  <c r="L865" i="1"/>
  <c r="M864" i="1"/>
  <c r="L864" i="1"/>
  <c r="M863" i="1"/>
  <c r="L863" i="1"/>
  <c r="M862" i="1"/>
  <c r="L862" i="1"/>
  <c r="M861" i="1"/>
  <c r="L861" i="1"/>
  <c r="M860" i="1"/>
  <c r="L860" i="1"/>
  <c r="M859" i="1"/>
  <c r="L859" i="1"/>
  <c r="M858" i="1"/>
  <c r="L858" i="1"/>
  <c r="M857" i="1"/>
  <c r="L857" i="1"/>
  <c r="M856" i="1"/>
  <c r="L856" i="1"/>
  <c r="M855" i="1"/>
  <c r="L855" i="1"/>
  <c r="M854" i="1"/>
  <c r="L854" i="1"/>
  <c r="M853" i="1"/>
  <c r="L853" i="1"/>
  <c r="M852" i="1"/>
  <c r="L852" i="1"/>
  <c r="M851" i="1"/>
  <c r="L851" i="1"/>
  <c r="M850" i="1"/>
  <c r="L850" i="1"/>
  <c r="M849" i="1"/>
  <c r="L849" i="1"/>
  <c r="M848" i="1"/>
  <c r="L848" i="1"/>
  <c r="M847" i="1"/>
  <c r="L847" i="1"/>
  <c r="M846" i="1"/>
  <c r="L846" i="1"/>
  <c r="M845" i="1"/>
  <c r="L845" i="1"/>
  <c r="M844" i="1"/>
  <c r="L844" i="1"/>
  <c r="M843" i="1"/>
  <c r="L843" i="1"/>
  <c r="M842" i="1"/>
  <c r="L842" i="1"/>
  <c r="M841" i="1"/>
  <c r="L841" i="1"/>
  <c r="M840" i="1"/>
  <c r="L840" i="1"/>
  <c r="P837" i="1"/>
  <c r="O837" i="1"/>
  <c r="N837" i="1"/>
  <c r="G22" i="20" s="1"/>
  <c r="H22" i="20" s="1"/>
  <c r="K837" i="1"/>
  <c r="M836" i="1"/>
  <c r="L836" i="1"/>
  <c r="M835" i="1"/>
  <c r="L835" i="1"/>
  <c r="M834" i="1"/>
  <c r="L834" i="1"/>
  <c r="M833" i="1"/>
  <c r="L833" i="1"/>
  <c r="M832" i="1"/>
  <c r="L832" i="1"/>
  <c r="M831" i="1"/>
  <c r="L831" i="1"/>
  <c r="M830" i="1"/>
  <c r="L830" i="1"/>
  <c r="M829" i="1"/>
  <c r="L829" i="1"/>
  <c r="M828" i="1"/>
  <c r="L828" i="1"/>
  <c r="M827" i="1"/>
  <c r="L827" i="1"/>
  <c r="M826" i="1"/>
  <c r="L826" i="1"/>
  <c r="M825" i="1"/>
  <c r="L825" i="1"/>
  <c r="M824" i="1"/>
  <c r="L824" i="1"/>
  <c r="M823" i="1"/>
  <c r="L823" i="1"/>
  <c r="M822" i="1"/>
  <c r="L822" i="1"/>
  <c r="M821" i="1"/>
  <c r="L821" i="1"/>
  <c r="M820" i="1"/>
  <c r="L820" i="1"/>
  <c r="M819" i="1"/>
  <c r="L819" i="1"/>
  <c r="M818" i="1"/>
  <c r="L818" i="1"/>
  <c r="M817" i="1"/>
  <c r="L817" i="1"/>
  <c r="M816" i="1"/>
  <c r="L816" i="1"/>
  <c r="M815" i="1"/>
  <c r="L815" i="1"/>
  <c r="M814" i="1"/>
  <c r="L814" i="1"/>
  <c r="M813" i="1"/>
  <c r="L813" i="1"/>
  <c r="M812" i="1"/>
  <c r="L812" i="1"/>
  <c r="M811" i="1"/>
  <c r="L811" i="1"/>
  <c r="M810" i="1"/>
  <c r="L810" i="1"/>
  <c r="M809" i="1"/>
  <c r="L809" i="1"/>
  <c r="M808" i="1"/>
  <c r="L808" i="1"/>
  <c r="M807" i="1"/>
  <c r="L807" i="1"/>
  <c r="M806" i="1"/>
  <c r="L806" i="1"/>
  <c r="M805" i="1"/>
  <c r="L805" i="1"/>
  <c r="M804" i="1"/>
  <c r="L804" i="1"/>
  <c r="M803" i="1"/>
  <c r="L803" i="1"/>
  <c r="M802" i="1"/>
  <c r="L802" i="1"/>
  <c r="M801" i="1"/>
  <c r="L801" i="1"/>
  <c r="M800" i="1"/>
  <c r="L800" i="1"/>
  <c r="M799" i="1"/>
  <c r="L799" i="1"/>
  <c r="M798" i="1"/>
  <c r="L798" i="1"/>
  <c r="M797" i="1"/>
  <c r="L797" i="1"/>
  <c r="M796" i="1"/>
  <c r="L796" i="1"/>
  <c r="M795" i="1"/>
  <c r="L795" i="1"/>
  <c r="M794" i="1"/>
  <c r="L794" i="1"/>
  <c r="M793" i="1"/>
  <c r="L793" i="1"/>
  <c r="M792" i="1"/>
  <c r="L792" i="1"/>
  <c r="M791" i="1"/>
  <c r="L791" i="1"/>
  <c r="M790" i="1"/>
  <c r="L790" i="1"/>
  <c r="L837" i="1" l="1"/>
  <c r="E22" i="20" s="1"/>
  <c r="F22" i="20" s="1"/>
  <c r="M887" i="1"/>
  <c r="C23" i="20" s="1"/>
  <c r="L887" i="1"/>
  <c r="E23" i="20" s="1"/>
  <c r="M837" i="1"/>
  <c r="C22" i="20" s="1"/>
  <c r="K890" i="1"/>
  <c r="K891" i="1" s="1"/>
  <c r="K892" i="1"/>
  <c r="K893" i="1"/>
  <c r="J902" i="1"/>
  <c r="K898" i="1"/>
  <c r="M898" i="1" s="1"/>
  <c r="J906" i="1"/>
  <c r="J905" i="1"/>
  <c r="J904" i="1"/>
  <c r="J903" i="1"/>
  <c r="J901" i="1"/>
  <c r="R20" i="20"/>
  <c r="R19" i="20"/>
  <c r="R18" i="20"/>
  <c r="R17" i="20"/>
  <c r="R16" i="20"/>
  <c r="R15" i="20"/>
  <c r="R14" i="20"/>
  <c r="R13" i="20"/>
  <c r="R12" i="20"/>
  <c r="K937" i="1"/>
  <c r="K787" i="1"/>
  <c r="K737" i="1"/>
  <c r="K687" i="1"/>
  <c r="K637" i="1"/>
  <c r="K587" i="1"/>
  <c r="K537" i="1"/>
  <c r="K487" i="1"/>
  <c r="K437" i="1"/>
  <c r="K38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1" i="1"/>
  <c r="M432" i="1"/>
  <c r="M433" i="1"/>
  <c r="M434" i="1"/>
  <c r="M435" i="1"/>
  <c r="M436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7" i="1"/>
  <c r="M8" i="1"/>
  <c r="M9" i="1"/>
  <c r="M10" i="1"/>
  <c r="M11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6" i="1"/>
  <c r="L351" i="1"/>
  <c r="A19" i="20"/>
  <c r="A18" i="20"/>
  <c r="A17" i="20"/>
  <c r="A16" i="20"/>
  <c r="A15" i="20"/>
  <c r="A14" i="20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399" i="1"/>
  <c r="L400" i="1"/>
  <c r="L401" i="1"/>
  <c r="L402" i="1"/>
  <c r="L403" i="1"/>
  <c r="L404" i="1"/>
  <c r="L405" i="1"/>
  <c r="L406" i="1"/>
  <c r="L407" i="1"/>
  <c r="L8" i="1"/>
  <c r="L9" i="1"/>
  <c r="L10" i="1"/>
  <c r="L11" i="1"/>
  <c r="L349" i="1"/>
  <c r="L417" i="1"/>
  <c r="L394" i="1"/>
  <c r="L395" i="1"/>
  <c r="L396" i="1"/>
  <c r="L397" i="1"/>
  <c r="L398" i="1"/>
  <c r="L408" i="1"/>
  <c r="L409" i="1"/>
  <c r="L410" i="1"/>
  <c r="L411" i="1"/>
  <c r="L412" i="1"/>
  <c r="L413" i="1"/>
  <c r="L414" i="1"/>
  <c r="L415" i="1"/>
  <c r="L41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50" i="1"/>
  <c r="L352" i="1"/>
  <c r="L353" i="1"/>
  <c r="L354" i="1"/>
  <c r="L355" i="1"/>
  <c r="L356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91" i="1"/>
  <c r="L392" i="1"/>
  <c r="L393" i="1"/>
  <c r="L418" i="1"/>
  <c r="L419" i="1"/>
  <c r="L420" i="1"/>
  <c r="L421" i="1"/>
  <c r="L422" i="1"/>
  <c r="L423" i="1"/>
  <c r="L424" i="1"/>
  <c r="L425" i="1"/>
  <c r="L426" i="1"/>
  <c r="L427" i="1"/>
  <c r="L486" i="1"/>
  <c r="L485" i="1"/>
  <c r="L484" i="1"/>
  <c r="L483" i="1"/>
  <c r="L482" i="1"/>
  <c r="L481" i="1"/>
  <c r="L480" i="1"/>
  <c r="L479" i="1"/>
  <c r="L478" i="1"/>
  <c r="L477" i="1"/>
  <c r="L476" i="1"/>
  <c r="L475" i="1"/>
  <c r="L474" i="1"/>
  <c r="L473" i="1"/>
  <c r="L472" i="1"/>
  <c r="L471" i="1"/>
  <c r="L470" i="1"/>
  <c r="L469" i="1"/>
  <c r="L468" i="1"/>
  <c r="L467" i="1"/>
  <c r="L466" i="1"/>
  <c r="L441" i="1"/>
  <c r="L440" i="1"/>
  <c r="L536" i="1"/>
  <c r="L535" i="1"/>
  <c r="L534" i="1"/>
  <c r="L533" i="1"/>
  <c r="L532" i="1"/>
  <c r="L531" i="1"/>
  <c r="L530" i="1"/>
  <c r="L529" i="1"/>
  <c r="L528" i="1"/>
  <c r="L527" i="1"/>
  <c r="L526" i="1"/>
  <c r="L525" i="1"/>
  <c r="L524" i="1"/>
  <c r="L523" i="1"/>
  <c r="L522" i="1"/>
  <c r="L521" i="1"/>
  <c r="L520" i="1"/>
  <c r="L519" i="1"/>
  <c r="L518" i="1"/>
  <c r="L517" i="1"/>
  <c r="L516" i="1"/>
  <c r="L491" i="1"/>
  <c r="L490" i="1"/>
  <c r="L586" i="1"/>
  <c r="L585" i="1"/>
  <c r="L584" i="1"/>
  <c r="L583" i="1"/>
  <c r="L582" i="1"/>
  <c r="L581" i="1"/>
  <c r="L580" i="1"/>
  <c r="L579" i="1"/>
  <c r="L578" i="1"/>
  <c r="L577" i="1"/>
  <c r="L576" i="1"/>
  <c r="L575" i="1"/>
  <c r="L574" i="1"/>
  <c r="L573" i="1"/>
  <c r="L572" i="1"/>
  <c r="L571" i="1"/>
  <c r="L570" i="1"/>
  <c r="L569" i="1"/>
  <c r="L568" i="1"/>
  <c r="L567" i="1"/>
  <c r="L566" i="1"/>
  <c r="L541" i="1"/>
  <c r="L540" i="1"/>
  <c r="A13" i="20"/>
  <c r="A12" i="20"/>
  <c r="A11" i="20"/>
  <c r="L590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431" i="1"/>
  <c r="L430" i="1"/>
  <c r="L429" i="1"/>
  <c r="L428" i="1"/>
  <c r="L390" i="1"/>
  <c r="L435" i="1"/>
  <c r="L436" i="1"/>
  <c r="L432" i="1"/>
  <c r="L433" i="1"/>
  <c r="L434" i="1"/>
  <c r="L385" i="1"/>
  <c r="L386" i="1"/>
  <c r="L7" i="1"/>
  <c r="L384" i="1"/>
  <c r="P587" i="1"/>
  <c r="O587" i="1"/>
  <c r="N587" i="1"/>
  <c r="G15" i="20" s="1"/>
  <c r="P637" i="1"/>
  <c r="P537" i="1"/>
  <c r="L6" i="1"/>
  <c r="L740" i="1"/>
  <c r="L741" i="1"/>
  <c r="L742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690" i="1"/>
  <c r="L691" i="1"/>
  <c r="L692" i="1"/>
  <c r="L693" i="1"/>
  <c r="L694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640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P787" i="1"/>
  <c r="P737" i="1"/>
  <c r="P687" i="1"/>
  <c r="P487" i="1"/>
  <c r="P437" i="1"/>
  <c r="P387" i="1"/>
  <c r="O787" i="1"/>
  <c r="O737" i="1"/>
  <c r="O687" i="1"/>
  <c r="O487" i="1"/>
  <c r="O437" i="1"/>
  <c r="O387" i="1"/>
  <c r="N787" i="1"/>
  <c r="G19" i="20" s="1"/>
  <c r="H19" i="20" s="1"/>
  <c r="N737" i="1"/>
  <c r="G18" i="20" s="1"/>
  <c r="H18" i="20" s="1"/>
  <c r="N687" i="1"/>
  <c r="G17" i="20" s="1"/>
  <c r="H17" i="20" s="1"/>
  <c r="N637" i="1"/>
  <c r="G16" i="20" s="1"/>
  <c r="H16" i="20" s="1"/>
  <c r="N537" i="1"/>
  <c r="G14" i="20" s="1"/>
  <c r="H14" i="20" s="1"/>
  <c r="N437" i="1"/>
  <c r="G12" i="20" s="1"/>
  <c r="H12" i="20" s="1"/>
  <c r="N387" i="1"/>
  <c r="G11" i="20" s="1"/>
  <c r="H11" i="20" s="1"/>
  <c r="O637" i="1"/>
  <c r="O537" i="1"/>
  <c r="N487" i="1"/>
  <c r="G13" i="20" s="1"/>
  <c r="H13" i="20" s="1"/>
  <c r="M22" i="20" l="1"/>
  <c r="N22" i="20" s="1"/>
  <c r="F23" i="20"/>
  <c r="M23" i="20" s="1"/>
  <c r="N23" i="20" s="1"/>
  <c r="O29" i="20" s="1"/>
  <c r="M387" i="1"/>
  <c r="C11" i="20" s="1"/>
  <c r="D11" i="20" s="1"/>
  <c r="M737" i="1"/>
  <c r="C18" i="20" s="1"/>
  <c r="D18" i="20" s="1"/>
  <c r="M637" i="1"/>
  <c r="C16" i="20" s="1"/>
  <c r="D16" i="20" s="1"/>
  <c r="L487" i="1"/>
  <c r="E13" i="20" s="1"/>
  <c r="F13" i="20" s="1"/>
  <c r="K907" i="1"/>
  <c r="M907" i="1" s="1"/>
  <c r="K894" i="1"/>
  <c r="M894" i="1" s="1"/>
  <c r="L437" i="1"/>
  <c r="E12" i="20" s="1"/>
  <c r="F12" i="20" s="1"/>
  <c r="L387" i="1"/>
  <c r="E11" i="20" s="1"/>
  <c r="F11" i="20" s="1"/>
  <c r="P938" i="1"/>
  <c r="M487" i="1"/>
  <c r="C13" i="20" s="1"/>
  <c r="D13" i="20" s="1"/>
  <c r="M437" i="1"/>
  <c r="C12" i="20" s="1"/>
  <c r="D12" i="20" s="1"/>
  <c r="L637" i="1"/>
  <c r="E16" i="20" s="1"/>
  <c r="F16" i="20" s="1"/>
  <c r="M537" i="1"/>
  <c r="C14" i="20" s="1"/>
  <c r="D14" i="20" s="1"/>
  <c r="M687" i="1"/>
  <c r="C17" i="20" s="1"/>
  <c r="D17" i="20" s="1"/>
  <c r="M787" i="1"/>
  <c r="C19" i="20" s="1"/>
  <c r="D19" i="20" s="1"/>
  <c r="L687" i="1"/>
  <c r="E17" i="20" s="1"/>
  <c r="F17" i="20" s="1"/>
  <c r="L787" i="1"/>
  <c r="E19" i="20" s="1"/>
  <c r="F19" i="20" s="1"/>
  <c r="L537" i="1"/>
  <c r="E14" i="20" s="1"/>
  <c r="F14" i="20" s="1"/>
  <c r="L737" i="1"/>
  <c r="E18" i="20" s="1"/>
  <c r="F18" i="20" s="1"/>
  <c r="O938" i="1"/>
  <c r="M587" i="1"/>
  <c r="C15" i="20" s="1"/>
  <c r="L587" i="1"/>
  <c r="E15" i="20" s="1"/>
  <c r="N938" i="1"/>
  <c r="H15" i="20"/>
  <c r="H20" i="20" s="1"/>
  <c r="G20" i="20"/>
  <c r="M13" i="20" l="1"/>
  <c r="M11" i="20"/>
  <c r="M937" i="1"/>
  <c r="C24" i="20" s="1"/>
  <c r="M24" i="20" s="1"/>
  <c r="N24" i="20" s="1"/>
  <c r="O30" i="20" s="1"/>
  <c r="M16" i="20"/>
  <c r="M12" i="20"/>
  <c r="N12" i="20" s="1"/>
  <c r="O12" i="20" s="1"/>
  <c r="M14" i="20"/>
  <c r="M17" i="20"/>
  <c r="N17" i="20" s="1"/>
  <c r="O17" i="20" s="1"/>
  <c r="M18" i="20"/>
  <c r="N18" i="20" s="1"/>
  <c r="O18" i="20" s="1"/>
  <c r="M19" i="20"/>
  <c r="N19" i="20" s="1"/>
  <c r="N11" i="20"/>
  <c r="O11" i="20" s="1"/>
  <c r="N13" i="20"/>
  <c r="O13" i="20" s="1"/>
  <c r="N14" i="20"/>
  <c r="O14" i="20" s="1"/>
  <c r="N16" i="20"/>
  <c r="O16" i="20" s="1"/>
  <c r="L938" i="1"/>
  <c r="M938" i="1"/>
  <c r="E20" i="20"/>
  <c r="F15" i="20"/>
  <c r="F20" i="20" s="1"/>
  <c r="C20" i="20"/>
  <c r="D15" i="20"/>
  <c r="M15" i="20" l="1"/>
  <c r="N15" i="20" s="1"/>
  <c r="O15" i="20" s="1"/>
  <c r="O19" i="20"/>
  <c r="D20" i="20"/>
  <c r="O27" i="20" s="1"/>
  <c r="O26" i="20" l="1"/>
  <c r="O28" i="20"/>
  <c r="O31" i="20" l="1"/>
  <c r="O940" i="1" s="1"/>
  <c r="O3" i="20"/>
</calcChain>
</file>

<file path=xl/sharedStrings.xml><?xml version="1.0" encoding="utf-8"?>
<sst xmlns="http://schemas.openxmlformats.org/spreadsheetml/2006/main" count="111" uniqueCount="106">
  <si>
    <t>DESIGNATION</t>
  </si>
  <si>
    <t>REFERENCE</t>
  </si>
  <si>
    <t>N° DEVIS</t>
  </si>
  <si>
    <t>DATE</t>
  </si>
  <si>
    <t>NOM:</t>
  </si>
  <si>
    <t>Qté</t>
  </si>
  <si>
    <t>TOTAL
MATERIEL</t>
  </si>
  <si>
    <t>TOTAL</t>
  </si>
  <si>
    <t>OBJET:</t>
  </si>
  <si>
    <t>Total</t>
  </si>
  <si>
    <t>PRIX DE VENTE</t>
  </si>
  <si>
    <t>CLIENT</t>
  </si>
  <si>
    <t>NOM</t>
  </si>
  <si>
    <t>OBJET</t>
  </si>
  <si>
    <t>Taux Horaires</t>
  </si>
  <si>
    <t>N° DEVIS:</t>
  </si>
  <si>
    <t>DATE:</t>
  </si>
  <si>
    <t>Marge Négo</t>
  </si>
  <si>
    <t>Tps   DAO</t>
  </si>
  <si>
    <t>MARQUE</t>
  </si>
  <si>
    <t>DAO</t>
  </si>
  <si>
    <t>SM</t>
  </si>
  <si>
    <t>FOURNISSEUR</t>
  </si>
  <si>
    <t>M.O/Unit
CABLAGE</t>
  </si>
  <si>
    <t>ACHAT
Unit</t>
  </si>
  <si>
    <t>Qté
Sous-Ens.</t>
  </si>
  <si>
    <t>ACHAT
Sous-Ens.</t>
  </si>
  <si>
    <t>Administration:</t>
  </si>
  <si>
    <t>Câblage</t>
  </si>
  <si>
    <t>Câblage
site</t>
  </si>
  <si>
    <t>TOTAL H.T.</t>
  </si>
  <si>
    <t>Marge nego</t>
  </si>
  <si>
    <t>ACHAT</t>
  </si>
  <si>
    <t>Total
Câblage</t>
  </si>
  <si>
    <t>Total
DAO</t>
  </si>
  <si>
    <t>TOTAL
Unitaire</t>
  </si>
  <si>
    <t>ACHAT
+ Marges MSA</t>
  </si>
  <si>
    <t>Marge Sur Achats</t>
  </si>
  <si>
    <t>Marge sur Achats (MSA)</t>
  </si>
  <si>
    <t>Tps
Câblage</t>
  </si>
  <si>
    <t>POSTE 1</t>
  </si>
  <si>
    <t>POSTE 2</t>
  </si>
  <si>
    <t>POSTE 3</t>
  </si>
  <si>
    <t>POSTE 4</t>
  </si>
  <si>
    <t>POSTE 5</t>
  </si>
  <si>
    <t>POSTE 6</t>
  </si>
  <si>
    <t>POSTE 7</t>
  </si>
  <si>
    <t>POSTE 8</t>
  </si>
  <si>
    <t>POSTE 9</t>
  </si>
  <si>
    <t>TOTAL
M.O
CABLAGE</t>
  </si>
  <si>
    <t>Réglementation des Frais</t>
  </si>
  <si>
    <t>FRAIS France</t>
  </si>
  <si>
    <t>Repas midi</t>
  </si>
  <si>
    <t>Repas soir</t>
  </si>
  <si>
    <t>Hôtel + petit dejeuné</t>
  </si>
  <si>
    <t>frais autoroute aller-retour</t>
  </si>
  <si>
    <t>Prime déplacement &gt;70Km - 8/15 jours</t>
  </si>
  <si>
    <t>Prime déplacement &gt;70Km - 4/7 jours</t>
  </si>
  <si>
    <t>Prime déplacement &gt;70Km - 2/3 jours</t>
  </si>
  <si>
    <t>Prime déplacement &gt;70Km - 1 jour</t>
  </si>
  <si>
    <r>
      <t xml:space="preserve">Prime déplacement </t>
    </r>
    <r>
      <rPr>
        <b/>
        <sz val="12"/>
        <rFont val="Times New Roman"/>
        <family val="1"/>
      </rPr>
      <t>&lt;70Km</t>
    </r>
  </si>
  <si>
    <t>CHARGE D'AFFAIRE SREEM</t>
  </si>
  <si>
    <t>2018-xx</t>
  </si>
  <si>
    <t>XXX</t>
  </si>
  <si>
    <t>A CHIFFRER</t>
  </si>
  <si>
    <t>Salarié</t>
  </si>
  <si>
    <t>FRAIS DEPLACEMENT</t>
  </si>
  <si>
    <t>Distance SREEM &lt;=&gt; CLIENT (en Km)</t>
  </si>
  <si>
    <t>Temps de route (Taux horaire * Nbr heures)</t>
  </si>
  <si>
    <t>Carburant</t>
  </si>
  <si>
    <t>Repas Midi</t>
  </si>
  <si>
    <t>Forfais Nuit (Hôtel + Repas soir + Dejeuné)</t>
  </si>
  <si>
    <t>Prime de déplacement (Nombre de jours)</t>
  </si>
  <si>
    <t>&gt;70Km - &gt;16 j</t>
  </si>
  <si>
    <t>&gt;70Km - 8/15 j</t>
  </si>
  <si>
    <t>&gt;70Km - 4/7 j</t>
  </si>
  <si>
    <t>&gt;70Km - 2/3 j</t>
  </si>
  <si>
    <t>&gt;70Km - 1 j</t>
  </si>
  <si>
    <t>&lt;70Km</t>
  </si>
  <si>
    <t>Frais déplacement</t>
  </si>
  <si>
    <t>Peage (=1 si calcul avec péages)</t>
  </si>
  <si>
    <t>REMISE</t>
  </si>
  <si>
    <t>SANS MARGE NEGO</t>
  </si>
  <si>
    <t>TOTAL
+ MSA + Marges NEGO</t>
  </si>
  <si>
    <t>Client xx</t>
  </si>
  <si>
    <t>Chargé Affaire Client</t>
  </si>
  <si>
    <t>Affaire xxx</t>
  </si>
  <si>
    <r>
      <t>CLIENT:</t>
    </r>
    <r>
      <rPr>
        <i/>
        <sz val="11"/>
        <rFont val="Arial"/>
        <family val="2"/>
      </rPr>
      <t xml:space="preserve">   </t>
    </r>
  </si>
  <si>
    <t>SM01051519A2</t>
  </si>
  <si>
    <t>SM01039562A8</t>
  </si>
  <si>
    <t>SM01039561A0</t>
  </si>
  <si>
    <t>SP01001702A0</t>
  </si>
  <si>
    <t>SD01028645A1</t>
  </si>
  <si>
    <t>SP01055104A0</t>
  </si>
  <si>
    <t>SP01038248A0</t>
  </si>
  <si>
    <t>SP01033706A0</t>
  </si>
  <si>
    <t>SP01038249A0</t>
  </si>
  <si>
    <t>SP01001816A0</t>
  </si>
  <si>
    <t>SP01001817A0</t>
  </si>
  <si>
    <t>SP01008165A0</t>
  </si>
  <si>
    <t>SP01025946A0</t>
  </si>
  <si>
    <t>SP01027786A1</t>
  </si>
  <si>
    <t>SP01029225A0</t>
  </si>
  <si>
    <t>SP01035483A0</t>
  </si>
  <si>
    <t>SP01032573A0</t>
  </si>
  <si>
    <t>SP01031182A0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</si>
</sst>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#,##0.00_ ;\-#,##0.00\ "/>
    <numFmt numFmtId="166" formatCode="_-* #,##0.00\ [$€]_-;\-* #,##0.00\ [$€]_-;_-* &quot;-&quot;??\ [$€]_-;_-@_-"/>
    <numFmt numFmtId="167" formatCode="#,##0\ &quot;€&quot;"/>
    <numFmt numFmtId="168" formatCode="dd/mm/yy;@"/>
    <numFmt numFmtId="169" formatCode="#&quot; h&quot;"/>
    <numFmt numFmtId="170" formatCode="_-* #,##0.0\ _€_-;\-* #,##0.0\ _€_-;_-* &quot;-&quot;??\ _€_-;_-@_-"/>
    <numFmt numFmtId="171" formatCode="#&quot; km&quot;"/>
    <numFmt numFmtId="172" formatCode="#&quot; jours&quot;"/>
    <numFmt numFmtId="173" formatCode="#&quot; midi&quot;"/>
    <numFmt numFmtId="174" formatCode="#&quot; nuits&quot;"/>
    <numFmt numFmtId="175" formatCode="#&quot; nbr/voit&quot;"/>
  </numFmts>
  <fonts count="25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b/>
      <sz val="15"/>
      <name val="Arial"/>
      <family val="2"/>
    </font>
    <font>
      <i/>
      <sz val="15"/>
      <name val="Arial"/>
      <family val="2"/>
    </font>
    <font>
      <b/>
      <i/>
      <sz val="15"/>
      <name val="Arial"/>
      <family val="2"/>
    </font>
    <font>
      <b/>
      <sz val="12"/>
      <name val="10"/>
    </font>
    <font>
      <sz val="15"/>
      <name val="Arial"/>
      <family val="2"/>
    </font>
    <font>
      <i/>
      <sz val="10"/>
      <name val="Arial"/>
      <family val="2"/>
    </font>
    <font>
      <sz val="11"/>
      <color rgb="FFFF0000"/>
      <name val="Arial"/>
      <family val="2"/>
    </font>
    <font>
      <b/>
      <i/>
      <sz val="11"/>
      <name val="Arial"/>
      <family val="2"/>
    </font>
    <font>
      <i/>
      <sz val="11"/>
      <name val="Arial"/>
      <family val="2"/>
    </font>
    <font>
      <b/>
      <i/>
      <sz val="10"/>
      <name val="Arial"/>
      <family val="2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i/>
      <sz val="14"/>
      <name val="Arial"/>
      <family val="2"/>
    </font>
    <font>
      <i/>
      <sz val="12"/>
      <name val="Arial"/>
      <family val="2"/>
    </font>
    <font>
      <i/>
      <strike/>
      <sz val="10"/>
      <name val="Arial"/>
      <family val="2"/>
    </font>
    <font>
      <b/>
      <i/>
      <sz val="12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5" tint="0.59999389629810485"/>
        <bgColor indexed="64"/>
      </patternFill>
    </fill>
  </fills>
  <borders count="7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justify"/>
    </xf>
    <xf numFmtId="166" fontId="1" fillId="0" borderId="0" applyFont="0" applyFill="0" applyBorder="0" applyAlignment="0" applyProtection="0">
      <alignment vertical="justify"/>
    </xf>
    <xf numFmtId="0" fontId="2" fillId="0" borderId="0">
      <alignment vertical="justify"/>
    </xf>
    <xf numFmtId="0" fontId="1" fillId="0" borderId="0">
      <alignment vertical="justify"/>
    </xf>
    <xf numFmtId="0" fontId="1" fillId="0" borderId="0">
      <alignment vertical="justify"/>
    </xf>
  </cellStyleXfs>
  <cellXfs count="451">
    <xf numFmtId="0" fontId="0" fillId="0" borderId="0" xfId="0">
      <alignment vertical="justify"/>
    </xf>
    <xf numFmtId="0" fontId="2" fillId="0" borderId="0" xfId="2">
      <alignment vertical="justify"/>
    </xf>
    <xf numFmtId="164" fontId="2" fillId="0" borderId="0" xfId="2" applyNumberFormat="1" applyAlignment="1">
      <alignment horizontal="center"/>
    </xf>
    <xf numFmtId="0" fontId="2" fillId="0" borderId="0" xfId="2" applyAlignment="1">
      <alignment horizontal="center"/>
    </xf>
    <xf numFmtId="0" fontId="2" fillId="0" borderId="0" xfId="2" applyNumberFormat="1" applyAlignment="1">
      <alignment horizontal="center"/>
    </xf>
    <xf numFmtId="0" fontId="2" fillId="0" borderId="0" xfId="2" applyAlignment="1">
      <alignment vertical="center" wrapText="1"/>
    </xf>
    <xf numFmtId="10" fontId="3" fillId="5" borderId="23" xfId="0" applyNumberFormat="1" applyFont="1" applyFill="1" applyBorder="1" applyAlignment="1" applyProtection="1">
      <alignment vertical="center"/>
      <protection locked="0"/>
    </xf>
    <xf numFmtId="10" fontId="3" fillId="10" borderId="58" xfId="0" applyNumberFormat="1" applyFont="1" applyFill="1" applyBorder="1" applyAlignment="1" applyProtection="1">
      <alignment vertical="center"/>
      <protection locked="0"/>
    </xf>
    <xf numFmtId="0" fontId="10" fillId="0" borderId="0" xfId="2" applyFont="1">
      <alignment vertical="justify"/>
    </xf>
    <xf numFmtId="0" fontId="2" fillId="0" borderId="0" xfId="0" applyFont="1" applyAlignment="1" applyProtection="1">
      <alignment horizontal="center" vertical="center"/>
    </xf>
    <xf numFmtId="10" fontId="2" fillId="0" borderId="0" xfId="0" applyNumberFormat="1" applyFont="1" applyAlignment="1" applyProtection="1">
      <alignment horizontal="center" vertical="center"/>
    </xf>
    <xf numFmtId="2" fontId="2" fillId="0" borderId="0" xfId="0" applyNumberFormat="1" applyFont="1" applyAlignment="1" applyProtection="1">
      <alignment horizontal="center" vertical="center"/>
    </xf>
    <xf numFmtId="2" fontId="2" fillId="0" borderId="0" xfId="0" applyNumberFormat="1" applyFont="1" applyAlignment="1" applyProtection="1">
      <alignment horizontal="right" vertical="center"/>
    </xf>
    <xf numFmtId="43" fontId="2" fillId="0" borderId="0" xfId="0" applyNumberFormat="1" applyFont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164" fontId="0" fillId="0" borderId="0" xfId="0" applyNumberFormat="1" applyAlignment="1" applyProtection="1">
      <alignment horizontal="center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right" vertical="center"/>
    </xf>
    <xf numFmtId="2" fontId="3" fillId="0" borderId="0" xfId="0" applyNumberFormat="1" applyFont="1" applyAlignment="1" applyProtection="1">
      <alignment horizontal="right" vertical="center"/>
    </xf>
    <xf numFmtId="167" fontId="5" fillId="0" borderId="0" xfId="0" applyNumberFormat="1" applyFont="1" applyAlignment="1" applyProtection="1">
      <alignment horizontal="right" vertical="center"/>
    </xf>
    <xf numFmtId="43" fontId="2" fillId="0" borderId="0" xfId="0" applyNumberFormat="1" applyFont="1" applyAlignment="1" applyProtection="1">
      <alignment vertical="center"/>
    </xf>
    <xf numFmtId="43" fontId="2" fillId="0" borderId="0" xfId="0" applyNumberFormat="1" applyFont="1" applyProtection="1">
      <alignment vertical="justify"/>
    </xf>
    <xf numFmtId="0" fontId="2" fillId="9" borderId="2" xfId="0" applyFont="1" applyFill="1" applyBorder="1" applyAlignment="1" applyProtection="1">
      <alignment horizontal="center" vertical="center" wrapText="1"/>
    </xf>
    <xf numFmtId="0" fontId="2" fillId="9" borderId="8" xfId="0" applyFont="1" applyFill="1" applyBorder="1" applyAlignment="1" applyProtection="1">
      <alignment horizontal="center" vertical="center" wrapText="1"/>
    </xf>
    <xf numFmtId="164" fontId="2" fillId="9" borderId="2" xfId="0" applyNumberFormat="1" applyFont="1" applyFill="1" applyBorder="1" applyAlignment="1" applyProtection="1">
      <alignment horizontal="center" vertical="center" wrapText="1"/>
    </xf>
    <xf numFmtId="0" fontId="2" fillId="9" borderId="8" xfId="0" applyNumberFormat="1" applyFont="1" applyFill="1" applyBorder="1" applyAlignment="1" applyProtection="1">
      <alignment horizontal="center" vertical="center" wrapText="1"/>
    </xf>
    <xf numFmtId="0" fontId="2" fillId="9" borderId="26" xfId="0" applyFont="1" applyFill="1" applyBorder="1" applyAlignment="1" applyProtection="1">
      <alignment horizontal="center" vertical="center" wrapText="1"/>
    </xf>
    <xf numFmtId="164" fontId="7" fillId="10" borderId="52" xfId="0" applyNumberFormat="1" applyFont="1" applyFill="1" applyBorder="1" applyAlignment="1" applyProtection="1">
      <alignment horizontal="center" vertical="center"/>
    </xf>
    <xf numFmtId="0" fontId="7" fillId="0" borderId="45" xfId="0" applyFont="1" applyFill="1" applyBorder="1" applyAlignment="1" applyProtection="1">
      <alignment horizontal="left" vertical="center"/>
    </xf>
    <xf numFmtId="164" fontId="7" fillId="0" borderId="45" xfId="0" applyNumberFormat="1" applyFont="1" applyFill="1" applyBorder="1" applyAlignment="1" applyProtection="1">
      <alignment horizontal="center" vertical="center"/>
    </xf>
    <xf numFmtId="164" fontId="7" fillId="0" borderId="46" xfId="0" applyNumberFormat="1" applyFont="1" applyFill="1" applyBorder="1" applyAlignment="1" applyProtection="1">
      <alignment horizontal="center" vertical="center"/>
    </xf>
    <xf numFmtId="164" fontId="7" fillId="0" borderId="28" xfId="0" applyNumberFormat="1" applyFont="1" applyFill="1" applyBorder="1" applyAlignment="1" applyProtection="1">
      <alignment horizontal="center" vertical="center"/>
    </xf>
    <xf numFmtId="164" fontId="7" fillId="10" borderId="45" xfId="0" applyNumberFormat="1" applyFont="1" applyFill="1" applyBorder="1" applyAlignment="1" applyProtection="1">
      <alignment horizontal="left" vertical="center"/>
    </xf>
    <xf numFmtId="164" fontId="7" fillId="10" borderId="45" xfId="0" applyNumberFormat="1" applyFont="1" applyFill="1" applyBorder="1" applyAlignment="1" applyProtection="1">
      <alignment horizontal="center" vertical="center"/>
    </xf>
    <xf numFmtId="164" fontId="7" fillId="10" borderId="46" xfId="0" applyNumberFormat="1" applyFont="1" applyFill="1" applyBorder="1" applyAlignment="1" applyProtection="1">
      <alignment horizontal="center" vertical="center"/>
    </xf>
    <xf numFmtId="164" fontId="7" fillId="10" borderId="28" xfId="0" applyNumberFormat="1" applyFont="1" applyFill="1" applyBorder="1" applyAlignment="1" applyProtection="1">
      <alignment horizontal="center" vertical="center"/>
    </xf>
    <xf numFmtId="0" fontId="7" fillId="0" borderId="48" xfId="0" applyFont="1" applyFill="1" applyBorder="1" applyAlignment="1" applyProtection="1">
      <alignment horizontal="left" vertical="center"/>
    </xf>
    <xf numFmtId="164" fontId="7" fillId="0" borderId="48" xfId="0" applyNumberFormat="1" applyFont="1" applyFill="1" applyBorder="1" applyAlignment="1" applyProtection="1">
      <alignment horizontal="center" vertical="center"/>
    </xf>
    <xf numFmtId="0" fontId="7" fillId="0" borderId="0" xfId="2" applyFont="1" applyAlignment="1" applyProtection="1">
      <alignment horizontal="center"/>
    </xf>
    <xf numFmtId="164" fontId="7" fillId="0" borderId="0" xfId="2" applyNumberFormat="1" applyFont="1" applyAlignment="1" applyProtection="1">
      <alignment horizontal="center"/>
    </xf>
    <xf numFmtId="0" fontId="7" fillId="0" borderId="0" xfId="2" applyNumberFormat="1" applyFont="1" applyAlignment="1" applyProtection="1">
      <alignment horizontal="center"/>
    </xf>
    <xf numFmtId="167" fontId="7" fillId="0" borderId="0" xfId="2" applyNumberFormat="1" applyFont="1" applyAlignment="1" applyProtection="1">
      <alignment horizontal="right"/>
    </xf>
    <xf numFmtId="0" fontId="7" fillId="0" borderId="0" xfId="2" applyFont="1" applyAlignment="1" applyProtection="1">
      <alignment horizontal="right"/>
    </xf>
    <xf numFmtId="0" fontId="2" fillId="0" borderId="0" xfId="2" applyProtection="1">
      <alignment vertical="justify"/>
    </xf>
    <xf numFmtId="0" fontId="2" fillId="9" borderId="0" xfId="2" applyFill="1" applyProtection="1">
      <alignment vertical="justify"/>
    </xf>
    <xf numFmtId="0" fontId="8" fillId="9" borderId="0" xfId="2" applyFont="1" applyFill="1" applyAlignment="1" applyProtection="1">
      <alignment horizontal="right" vertical="center"/>
    </xf>
    <xf numFmtId="167" fontId="7" fillId="9" borderId="0" xfId="2" applyNumberFormat="1" applyFont="1" applyFill="1" applyAlignment="1" applyProtection="1">
      <alignment horizontal="right" vertical="center"/>
    </xf>
    <xf numFmtId="0" fontId="8" fillId="9" borderId="10" xfId="2" applyFont="1" applyFill="1" applyBorder="1" applyAlignment="1" applyProtection="1">
      <alignment horizontal="right" vertical="center"/>
    </xf>
    <xf numFmtId="0" fontId="2" fillId="0" borderId="0" xfId="2" applyAlignment="1" applyProtection="1">
      <alignment horizontal="center"/>
    </xf>
    <xf numFmtId="164" fontId="2" fillId="0" borderId="0" xfId="2" applyNumberFormat="1" applyAlignment="1" applyProtection="1">
      <alignment horizontal="center"/>
    </xf>
    <xf numFmtId="0" fontId="2" fillId="0" borderId="0" xfId="2" applyNumberFormat="1" applyAlignment="1" applyProtection="1">
      <alignment horizontal="center"/>
    </xf>
    <xf numFmtId="0" fontId="0" fillId="0" borderId="0" xfId="0" applyNumberFormat="1" applyAlignment="1" applyProtection="1">
      <alignment horizontal="center"/>
    </xf>
    <xf numFmtId="0" fontId="3" fillId="9" borderId="56" xfId="0" applyNumberFormat="1" applyFont="1" applyFill="1" applyBorder="1" applyAlignment="1" applyProtection="1">
      <alignment vertical="center"/>
    </xf>
    <xf numFmtId="0" fontId="3" fillId="9" borderId="20" xfId="0" applyNumberFormat="1" applyFont="1" applyFill="1" applyBorder="1" applyAlignment="1" applyProtection="1">
      <alignment vertical="center"/>
    </xf>
    <xf numFmtId="0" fontId="3" fillId="9" borderId="60" xfId="0" applyNumberFormat="1" applyFont="1" applyFill="1" applyBorder="1" applyAlignment="1" applyProtection="1">
      <alignment vertical="center"/>
    </xf>
    <xf numFmtId="0" fontId="3" fillId="9" borderId="20" xfId="0" applyFont="1" applyFill="1" applyBorder="1" applyAlignment="1" applyProtection="1">
      <alignment horizontal="left" vertical="center"/>
    </xf>
    <xf numFmtId="0" fontId="3" fillId="9" borderId="59" xfId="0" applyFont="1" applyFill="1" applyBorder="1" applyAlignment="1" applyProtection="1">
      <alignment horizontal="left" vertical="center"/>
    </xf>
    <xf numFmtId="0" fontId="3" fillId="9" borderId="10" xfId="0" applyFont="1" applyFill="1" applyBorder="1" applyAlignment="1" applyProtection="1">
      <alignment horizontal="left"/>
    </xf>
    <xf numFmtId="0" fontId="0" fillId="9" borderId="13" xfId="0" applyFill="1" applyBorder="1" applyAlignment="1" applyProtection="1">
      <alignment horizontal="center"/>
    </xf>
    <xf numFmtId="164" fontId="0" fillId="9" borderId="12" xfId="0" applyNumberFormat="1" applyFill="1" applyBorder="1" applyAlignment="1" applyProtection="1">
      <alignment horizontal="center"/>
    </xf>
    <xf numFmtId="0" fontId="0" fillId="9" borderId="12" xfId="0" applyNumberFormat="1" applyFill="1" applyBorder="1" applyAlignment="1" applyProtection="1">
      <alignment horizontal="center"/>
    </xf>
    <xf numFmtId="0" fontId="0" fillId="9" borderId="12" xfId="0" applyFill="1" applyBorder="1" applyAlignment="1" applyProtection="1">
      <alignment horizontal="center"/>
    </xf>
    <xf numFmtId="0" fontId="2" fillId="0" borderId="43" xfId="0" applyFont="1" applyBorder="1" applyAlignment="1" applyProtection="1">
      <alignment horizontal="right" vertical="center"/>
    </xf>
    <xf numFmtId="2" fontId="2" fillId="0" borderId="22" xfId="0" applyNumberFormat="1" applyFont="1" applyBorder="1" applyAlignment="1" applyProtection="1">
      <alignment horizontal="right" vertical="center"/>
    </xf>
    <xf numFmtId="164" fontId="0" fillId="0" borderId="11" xfId="0" applyNumberFormat="1" applyBorder="1" applyAlignment="1" applyProtection="1">
      <alignment horizontal="center"/>
    </xf>
    <xf numFmtId="0" fontId="2" fillId="0" borderId="42" xfId="2" applyNumberFormat="1" applyBorder="1" applyAlignment="1" applyProtection="1">
      <alignment horizontal="center"/>
    </xf>
    <xf numFmtId="0" fontId="0" fillId="0" borderId="20" xfId="0" applyNumberFormat="1" applyBorder="1" applyAlignment="1" applyProtection="1">
      <alignment horizontal="center"/>
    </xf>
    <xf numFmtId="2" fontId="2" fillId="0" borderId="20" xfId="0" applyNumberFormat="1" applyFont="1" applyBorder="1" applyAlignment="1" applyProtection="1">
      <alignment horizontal="right" vertical="center"/>
    </xf>
    <xf numFmtId="10" fontId="2" fillId="0" borderId="27" xfId="0" applyNumberFormat="1" applyFont="1" applyBorder="1" applyAlignment="1" applyProtection="1">
      <alignment vertical="center"/>
    </xf>
    <xf numFmtId="164" fontId="2" fillId="0" borderId="55" xfId="0" applyNumberFormat="1" applyFont="1" applyBorder="1" applyAlignment="1" applyProtection="1">
      <alignment horizontal="center" vertical="center"/>
    </xf>
    <xf numFmtId="164" fontId="2" fillId="0" borderId="55" xfId="0" applyNumberFormat="1" applyFont="1" applyBorder="1" applyAlignment="1" applyProtection="1">
      <alignment horizontal="center" vertical="center" wrapText="1"/>
    </xf>
    <xf numFmtId="164" fontId="2" fillId="0" borderId="44" xfId="0" applyNumberFormat="1" applyFont="1" applyBorder="1" applyAlignment="1" applyProtection="1">
      <alignment horizontal="center" vertical="center" wrapText="1"/>
    </xf>
    <xf numFmtId="164" fontId="0" fillId="0" borderId="34" xfId="0" applyNumberFormat="1" applyBorder="1" applyAlignment="1" applyProtection="1">
      <alignment horizontal="center"/>
    </xf>
    <xf numFmtId="0" fontId="2" fillId="0" borderId="35" xfId="2" applyNumberFormat="1" applyBorder="1" applyAlignment="1" applyProtection="1">
      <alignment horizontal="center"/>
    </xf>
    <xf numFmtId="0" fontId="0" fillId="0" borderId="36" xfId="0" applyNumberFormat="1" applyBorder="1" applyAlignment="1" applyProtection="1">
      <alignment horizontal="center"/>
    </xf>
    <xf numFmtId="0" fontId="2" fillId="0" borderId="62" xfId="0" applyFont="1" applyBorder="1" applyAlignment="1" applyProtection="1">
      <alignment horizontal="right" vertical="center"/>
    </xf>
    <xf numFmtId="0" fontId="7" fillId="0" borderId="46" xfId="0" applyNumberFormat="1" applyFont="1" applyFill="1" applyBorder="1" applyAlignment="1" applyProtection="1">
      <alignment horizontal="center" vertical="center"/>
      <protection locked="0"/>
    </xf>
    <xf numFmtId="0" fontId="7" fillId="10" borderId="46" xfId="0" applyNumberFormat="1" applyFont="1" applyFill="1" applyBorder="1" applyAlignment="1" applyProtection="1">
      <alignment horizontal="center" vertical="center"/>
      <protection locked="0"/>
    </xf>
    <xf numFmtId="0" fontId="7" fillId="0" borderId="49" xfId="0" applyNumberFormat="1" applyFont="1" applyFill="1" applyBorder="1" applyAlignment="1" applyProtection="1">
      <alignment horizontal="center" vertical="center"/>
      <protection locked="0"/>
    </xf>
    <xf numFmtId="0" fontId="2" fillId="0" borderId="55" xfId="0" applyFont="1" applyBorder="1" applyAlignment="1" applyProtection="1">
      <alignment horizontal="center" vertical="center" wrapText="1"/>
    </xf>
    <xf numFmtId="164" fontId="7" fillId="0" borderId="52" xfId="0" applyNumberFormat="1" applyFont="1" applyFill="1" applyBorder="1" applyAlignment="1" applyProtection="1">
      <alignment horizontal="center" vertical="center"/>
    </xf>
    <xf numFmtId="167" fontId="9" fillId="9" borderId="19" xfId="2" applyNumberFormat="1" applyFont="1" applyFill="1" applyBorder="1" applyAlignment="1" applyProtection="1">
      <alignment horizontal="right" vertical="center"/>
    </xf>
    <xf numFmtId="0" fontId="9" fillId="9" borderId="10" xfId="2" applyFont="1" applyFill="1" applyBorder="1" applyAlignment="1" applyProtection="1">
      <alignment horizontal="right" vertical="center"/>
    </xf>
    <xf numFmtId="167" fontId="8" fillId="10" borderId="59" xfId="0" applyNumberFormat="1" applyFont="1" applyFill="1" applyBorder="1" applyAlignment="1" applyProtection="1">
      <alignment horizontal="right" vertical="center"/>
    </xf>
    <xf numFmtId="167" fontId="8" fillId="0" borderId="53" xfId="0" applyNumberFormat="1" applyFont="1" applyFill="1" applyBorder="1" applyAlignment="1" applyProtection="1">
      <alignment horizontal="right" vertical="center"/>
    </xf>
    <xf numFmtId="167" fontId="8" fillId="10" borderId="53" xfId="0" applyNumberFormat="1" applyFont="1" applyFill="1" applyBorder="1" applyAlignment="1" applyProtection="1">
      <alignment horizontal="right" vertical="center"/>
    </xf>
    <xf numFmtId="1" fontId="7" fillId="0" borderId="45" xfId="0" applyNumberFormat="1" applyFont="1" applyFill="1" applyBorder="1" applyAlignment="1" applyProtection="1">
      <alignment horizontal="center" vertical="center"/>
    </xf>
    <xf numFmtId="1" fontId="7" fillId="10" borderId="45" xfId="0" applyNumberFormat="1" applyFont="1" applyFill="1" applyBorder="1" applyAlignment="1" applyProtection="1">
      <alignment horizontal="center" vertical="center"/>
    </xf>
    <xf numFmtId="1" fontId="7" fillId="0" borderId="48" xfId="0" applyNumberFormat="1" applyFont="1" applyFill="1" applyBorder="1" applyAlignment="1" applyProtection="1">
      <alignment horizontal="center" vertical="center"/>
    </xf>
    <xf numFmtId="0" fontId="13" fillId="0" borderId="0" xfId="2" applyFont="1" applyFill="1" applyBorder="1">
      <alignment vertical="justify"/>
    </xf>
    <xf numFmtId="49" fontId="2" fillId="0" borderId="0" xfId="2" applyNumberFormat="1" applyAlignment="1">
      <alignment horizontal="center"/>
    </xf>
    <xf numFmtId="49" fontId="1" fillId="0" borderId="0" xfId="2" applyNumberFormat="1" applyFont="1" applyAlignment="1">
      <alignment horizontal="center"/>
    </xf>
    <xf numFmtId="0" fontId="10" fillId="0" borderId="0" xfId="0" applyFont="1" applyFill="1" applyBorder="1" applyAlignment="1" applyProtection="1">
      <alignment vertical="justify"/>
    </xf>
    <xf numFmtId="0" fontId="10" fillId="0" borderId="6" xfId="0" applyFont="1" applyFill="1" applyBorder="1" applyAlignment="1" applyProtection="1">
      <alignment vertical="justify"/>
    </xf>
    <xf numFmtId="167" fontId="3" fillId="0" borderId="54" xfId="0" applyNumberFormat="1" applyFont="1" applyBorder="1" applyAlignment="1" applyProtection="1">
      <alignment horizontal="center" vertical="center"/>
      <protection locked="0"/>
    </xf>
    <xf numFmtId="167" fontId="3" fillId="0" borderId="47" xfId="0" applyNumberFormat="1" applyFont="1" applyBorder="1" applyAlignment="1" applyProtection="1">
      <alignment horizontal="center" vertical="center"/>
      <protection locked="0"/>
    </xf>
    <xf numFmtId="0" fontId="12" fillId="9" borderId="0" xfId="0" applyFont="1" applyFill="1" applyBorder="1" applyAlignment="1" applyProtection="1">
      <alignment horizontal="left"/>
    </xf>
    <xf numFmtId="0" fontId="7" fillId="5" borderId="2" xfId="0" applyFont="1" applyFill="1" applyBorder="1" applyAlignment="1" applyProtection="1">
      <alignment horizontal="left" vertical="center"/>
    </xf>
    <xf numFmtId="0" fontId="7" fillId="5" borderId="8" xfId="0" applyNumberFormat="1" applyFont="1" applyFill="1" applyBorder="1" applyAlignment="1" applyProtection="1">
      <alignment horizontal="center" vertical="center"/>
      <protection locked="0"/>
    </xf>
    <xf numFmtId="164" fontId="7" fillId="5" borderId="2" xfId="0" applyNumberFormat="1" applyFont="1" applyFill="1" applyBorder="1" applyAlignment="1" applyProtection="1">
      <alignment horizontal="center" vertical="center"/>
    </xf>
    <xf numFmtId="164" fontId="7" fillId="5" borderId="8" xfId="0" applyNumberFormat="1" applyFont="1" applyFill="1" applyBorder="1" applyAlignment="1" applyProtection="1">
      <alignment horizontal="center" vertical="center"/>
    </xf>
    <xf numFmtId="1" fontId="7" fillId="5" borderId="2" xfId="0" applyNumberFormat="1" applyFont="1" applyFill="1" applyBorder="1" applyAlignment="1" applyProtection="1">
      <alignment horizontal="center" vertical="center"/>
    </xf>
    <xf numFmtId="164" fontId="7" fillId="5" borderId="26" xfId="0" applyNumberFormat="1" applyFont="1" applyFill="1" applyBorder="1" applyAlignment="1" applyProtection="1">
      <alignment horizontal="center" vertical="center"/>
    </xf>
    <xf numFmtId="0" fontId="8" fillId="7" borderId="5" xfId="0" applyFont="1" applyFill="1" applyBorder="1" applyAlignment="1" applyProtection="1">
      <alignment horizontal="center" vertical="center"/>
    </xf>
    <xf numFmtId="0" fontId="7" fillId="7" borderId="24" xfId="0" applyFont="1" applyFill="1" applyBorder="1" applyAlignment="1" applyProtection="1">
      <alignment horizontal="center" vertical="center"/>
    </xf>
    <xf numFmtId="164" fontId="7" fillId="7" borderId="5" xfId="0" applyNumberFormat="1" applyFont="1" applyFill="1" applyBorder="1" applyAlignment="1" applyProtection="1">
      <alignment horizontal="center" vertical="center"/>
    </xf>
    <xf numFmtId="164" fontId="7" fillId="7" borderId="24" xfId="0" applyNumberFormat="1" applyFont="1" applyFill="1" applyBorder="1" applyAlignment="1" applyProtection="1">
      <alignment horizontal="center" vertical="center"/>
    </xf>
    <xf numFmtId="169" fontId="8" fillId="8" borderId="5" xfId="0" applyNumberFormat="1" applyFont="1" applyFill="1" applyBorder="1" applyAlignment="1" applyProtection="1">
      <alignment horizontal="center" vertical="center"/>
    </xf>
    <xf numFmtId="164" fontId="7" fillId="0" borderId="0" xfId="0" applyNumberFormat="1" applyFont="1" applyBorder="1" applyAlignment="1" applyProtection="1">
      <alignment horizontal="center" vertical="center"/>
    </xf>
    <xf numFmtId="164" fontId="7" fillId="10" borderId="43" xfId="0" applyNumberFormat="1" applyFont="1" applyFill="1" applyBorder="1" applyAlignment="1" applyProtection="1">
      <alignment horizontal="left" vertical="center"/>
    </xf>
    <xf numFmtId="0" fontId="7" fillId="10" borderId="44" xfId="0" applyNumberFormat="1" applyFont="1" applyFill="1" applyBorder="1" applyAlignment="1" applyProtection="1">
      <alignment horizontal="center" vertical="center"/>
      <protection locked="0"/>
    </xf>
    <xf numFmtId="164" fontId="7" fillId="10" borderId="43" xfId="0" applyNumberFormat="1" applyFont="1" applyFill="1" applyBorder="1" applyAlignment="1" applyProtection="1">
      <alignment horizontal="center" vertical="center"/>
    </xf>
    <xf numFmtId="164" fontId="7" fillId="10" borderId="44" xfId="0" applyNumberFormat="1" applyFont="1" applyFill="1" applyBorder="1" applyAlignment="1" applyProtection="1">
      <alignment horizontal="center" vertical="center"/>
    </xf>
    <xf numFmtId="1" fontId="7" fillId="10" borderId="43" xfId="0" applyNumberFormat="1" applyFont="1" applyFill="1" applyBorder="1" applyAlignment="1" applyProtection="1">
      <alignment horizontal="center" vertical="center"/>
    </xf>
    <xf numFmtId="164" fontId="7" fillId="10" borderId="27" xfId="0" applyNumberFormat="1" applyFont="1" applyFill="1" applyBorder="1" applyAlignment="1" applyProtection="1">
      <alignment horizontal="center" vertical="center"/>
    </xf>
    <xf numFmtId="164" fontId="7" fillId="10" borderId="22" xfId="0" applyNumberFormat="1" applyFont="1" applyFill="1" applyBorder="1" applyAlignment="1" applyProtection="1">
      <alignment horizontal="left" vertical="center"/>
    </xf>
    <xf numFmtId="0" fontId="7" fillId="10" borderId="47" xfId="0" applyNumberFormat="1" applyFont="1" applyFill="1" applyBorder="1" applyAlignment="1" applyProtection="1">
      <alignment horizontal="center" vertical="center"/>
      <protection locked="0"/>
    </xf>
    <xf numFmtId="164" fontId="7" fillId="10" borderId="22" xfId="0" applyNumberFormat="1" applyFont="1" applyFill="1" applyBorder="1" applyAlignment="1" applyProtection="1">
      <alignment horizontal="center" vertical="center"/>
    </xf>
    <xf numFmtId="164" fontId="7" fillId="10" borderId="47" xfId="0" applyNumberFormat="1" applyFont="1" applyFill="1" applyBorder="1" applyAlignment="1" applyProtection="1">
      <alignment horizontal="center" vertical="center"/>
    </xf>
    <xf numFmtId="1" fontId="7" fillId="10" borderId="22" xfId="0" applyNumberFormat="1" applyFont="1" applyFill="1" applyBorder="1" applyAlignment="1" applyProtection="1">
      <alignment horizontal="center" vertical="center"/>
    </xf>
    <xf numFmtId="164" fontId="7" fillId="10" borderId="24" xfId="0" applyNumberFormat="1" applyFont="1" applyFill="1" applyBorder="1" applyAlignment="1" applyProtection="1">
      <alignment horizontal="center" vertical="center"/>
    </xf>
    <xf numFmtId="164" fontId="7" fillId="10" borderId="50" xfId="0" applyNumberFormat="1" applyFont="1" applyFill="1" applyBorder="1" applyAlignment="1" applyProtection="1">
      <alignment horizontal="center" vertical="center"/>
    </xf>
    <xf numFmtId="167" fontId="8" fillId="10" borderId="33" xfId="0" applyNumberFormat="1" applyFont="1" applyFill="1" applyBorder="1" applyAlignment="1" applyProtection="1">
      <alignment horizontal="right" vertical="center"/>
    </xf>
    <xf numFmtId="0" fontId="1" fillId="9" borderId="9" xfId="0" applyFont="1" applyFill="1" applyBorder="1" applyAlignment="1" applyProtection="1">
      <alignment horizontal="center" vertical="center" wrapText="1"/>
    </xf>
    <xf numFmtId="164" fontId="7" fillId="9" borderId="8" xfId="0" applyNumberFormat="1" applyFont="1" applyFill="1" applyBorder="1" applyAlignment="1" applyProtection="1">
      <alignment horizontal="center" vertical="center"/>
    </xf>
    <xf numFmtId="167" fontId="8" fillId="9" borderId="9" xfId="0" applyNumberFormat="1" applyFont="1" applyFill="1" applyBorder="1" applyAlignment="1" applyProtection="1">
      <alignment horizontal="right" vertical="center"/>
    </xf>
    <xf numFmtId="164" fontId="7" fillId="9" borderId="24" xfId="0" applyNumberFormat="1" applyFont="1" applyFill="1" applyBorder="1" applyAlignment="1" applyProtection="1">
      <alignment horizontal="center" vertical="center"/>
    </xf>
    <xf numFmtId="167" fontId="8" fillId="9" borderId="33" xfId="0" applyNumberFormat="1" applyFont="1" applyFill="1" applyBorder="1" applyAlignment="1" applyProtection="1">
      <alignment horizontal="right" vertical="center"/>
    </xf>
    <xf numFmtId="164" fontId="7" fillId="9" borderId="44" xfId="0" applyNumberFormat="1" applyFont="1" applyFill="1" applyBorder="1" applyAlignment="1" applyProtection="1">
      <alignment horizontal="center" vertical="center"/>
    </xf>
    <xf numFmtId="167" fontId="8" fillId="9" borderId="59" xfId="0" applyNumberFormat="1" applyFont="1" applyFill="1" applyBorder="1" applyAlignment="1" applyProtection="1">
      <alignment horizontal="right" vertical="center"/>
    </xf>
    <xf numFmtId="0" fontId="7" fillId="8" borderId="5" xfId="0" applyFont="1" applyFill="1" applyBorder="1" applyAlignment="1" applyProtection="1">
      <alignment horizontal="left" vertical="center"/>
    </xf>
    <xf numFmtId="0" fontId="7" fillId="8" borderId="24" xfId="0" applyNumberFormat="1" applyFont="1" applyFill="1" applyBorder="1" applyAlignment="1" applyProtection="1">
      <alignment horizontal="center" vertical="center"/>
      <protection locked="0"/>
    </xf>
    <xf numFmtId="164" fontId="7" fillId="8" borderId="5" xfId="0" applyNumberFormat="1" applyFont="1" applyFill="1" applyBorder="1" applyAlignment="1" applyProtection="1">
      <alignment horizontal="center" vertical="center"/>
    </xf>
    <xf numFmtId="164" fontId="7" fillId="8" borderId="24" xfId="0" applyNumberFormat="1" applyFont="1" applyFill="1" applyBorder="1" applyAlignment="1" applyProtection="1">
      <alignment horizontal="center" vertical="center"/>
    </xf>
    <xf numFmtId="0" fontId="7" fillId="11" borderId="43" xfId="0" applyFont="1" applyFill="1" applyBorder="1" applyAlignment="1" applyProtection="1">
      <alignment horizontal="left" vertical="center"/>
    </xf>
    <xf numFmtId="0" fontId="7" fillId="11" borderId="44" xfId="0" applyNumberFormat="1" applyFont="1" applyFill="1" applyBorder="1" applyAlignment="1" applyProtection="1">
      <alignment horizontal="center" vertical="center"/>
      <protection locked="0"/>
    </xf>
    <xf numFmtId="164" fontId="7" fillId="11" borderId="43" xfId="0" applyNumberFormat="1" applyFont="1" applyFill="1" applyBorder="1" applyAlignment="1" applyProtection="1">
      <alignment horizontal="center" vertical="center"/>
    </xf>
    <xf numFmtId="1" fontId="7" fillId="11" borderId="43" xfId="0" applyNumberFormat="1" applyFont="1" applyFill="1" applyBorder="1" applyAlignment="1" applyProtection="1">
      <alignment horizontal="center" vertical="center"/>
    </xf>
    <xf numFmtId="164" fontId="7" fillId="11" borderId="44" xfId="0" applyNumberFormat="1" applyFont="1" applyFill="1" applyBorder="1" applyAlignment="1" applyProtection="1">
      <alignment horizontal="center" vertical="center"/>
    </xf>
    <xf numFmtId="164" fontId="7" fillId="11" borderId="27" xfId="0" applyNumberFormat="1" applyFont="1" applyFill="1" applyBorder="1" applyAlignment="1" applyProtection="1">
      <alignment horizontal="center" vertical="center"/>
    </xf>
    <xf numFmtId="1" fontId="7" fillId="8" borderId="22" xfId="0" applyNumberFormat="1" applyFont="1" applyFill="1" applyBorder="1" applyAlignment="1" applyProtection="1">
      <alignment horizontal="center" vertical="center"/>
    </xf>
    <xf numFmtId="164" fontId="7" fillId="8" borderId="50" xfId="0" applyNumberFormat="1" applyFont="1" applyFill="1" applyBorder="1" applyAlignment="1" applyProtection="1">
      <alignment horizontal="center" vertical="center"/>
    </xf>
    <xf numFmtId="164" fontId="7" fillId="8" borderId="47" xfId="0" applyNumberFormat="1" applyFont="1" applyFill="1" applyBorder="1" applyAlignment="1" applyProtection="1">
      <alignment horizontal="center" vertical="center"/>
    </xf>
    <xf numFmtId="0" fontId="1" fillId="9" borderId="0" xfId="4" applyFill="1" applyProtection="1">
      <alignment vertical="justify"/>
    </xf>
    <xf numFmtId="0" fontId="8" fillId="9" borderId="0" xfId="4" applyFont="1" applyFill="1" applyAlignment="1" applyProtection="1">
      <alignment horizontal="right" vertical="center"/>
    </xf>
    <xf numFmtId="167" fontId="15" fillId="9" borderId="0" xfId="4" applyNumberFormat="1" applyFont="1" applyFill="1" applyAlignment="1" applyProtection="1">
      <alignment horizontal="right" vertical="center"/>
    </xf>
    <xf numFmtId="1" fontId="7" fillId="9" borderId="43" xfId="0" applyNumberFormat="1" applyFont="1" applyFill="1" applyBorder="1" applyAlignment="1" applyProtection="1">
      <alignment horizontal="center" vertical="center"/>
    </xf>
    <xf numFmtId="1" fontId="7" fillId="9" borderId="51" xfId="0" applyNumberFormat="1" applyFont="1" applyFill="1" applyBorder="1" applyAlignment="1" applyProtection="1">
      <alignment horizontal="center" vertical="center"/>
    </xf>
    <xf numFmtId="164" fontId="7" fillId="9" borderId="52" xfId="0" applyNumberFormat="1" applyFont="1" applyFill="1" applyBorder="1" applyAlignment="1" applyProtection="1">
      <alignment horizontal="center" vertical="center"/>
    </xf>
    <xf numFmtId="1" fontId="7" fillId="9" borderId="45" xfId="0" applyNumberFormat="1" applyFont="1" applyFill="1" applyBorder="1" applyAlignment="1" applyProtection="1">
      <alignment horizontal="center" vertical="center"/>
    </xf>
    <xf numFmtId="1" fontId="7" fillId="9" borderId="48" xfId="0" applyNumberFormat="1" applyFont="1" applyFill="1" applyBorder="1" applyAlignment="1" applyProtection="1">
      <alignment horizontal="center" vertical="center"/>
    </xf>
    <xf numFmtId="1" fontId="7" fillId="9" borderId="22" xfId="0" applyNumberFormat="1" applyFont="1" applyFill="1" applyBorder="1" applyAlignment="1" applyProtection="1">
      <alignment horizontal="center" vertical="center"/>
    </xf>
    <xf numFmtId="169" fontId="8" fillId="9" borderId="5" xfId="0" applyNumberFormat="1" applyFont="1" applyFill="1" applyBorder="1" applyAlignment="1" applyProtection="1">
      <alignment horizontal="center" vertical="center"/>
    </xf>
    <xf numFmtId="14" fontId="11" fillId="0" borderId="41" xfId="0" applyNumberFormat="1" applyFont="1" applyBorder="1" applyAlignment="1" applyProtection="1">
      <alignment horizontal="center" vertical="center"/>
    </xf>
    <xf numFmtId="0" fontId="12" fillId="9" borderId="10" xfId="0" applyFont="1" applyFill="1" applyBorder="1" applyAlignment="1" applyProtection="1"/>
    <xf numFmtId="0" fontId="12" fillId="9" borderId="19" xfId="0" applyFont="1" applyFill="1" applyBorder="1" applyAlignment="1" applyProtection="1"/>
    <xf numFmtId="0" fontId="0" fillId="0" borderId="0" xfId="0" applyProtection="1">
      <alignment vertical="justify"/>
    </xf>
    <xf numFmtId="0" fontId="0" fillId="0" borderId="7" xfId="0" applyBorder="1" applyAlignment="1" applyProtection="1"/>
    <xf numFmtId="14" fontId="10" fillId="0" borderId="7" xfId="0" applyNumberFormat="1" applyFont="1" applyBorder="1" applyAlignment="1" applyProtection="1"/>
    <xf numFmtId="0" fontId="0" fillId="0" borderId="0" xfId="0" applyAlignment="1" applyProtection="1">
      <alignment vertical="center" wrapText="1"/>
    </xf>
    <xf numFmtId="0" fontId="2" fillId="0" borderId="0" xfId="2" applyAlignment="1" applyProtection="1">
      <alignment vertical="center" wrapText="1"/>
    </xf>
    <xf numFmtId="0" fontId="2" fillId="0" borderId="0" xfId="0" applyNumberFormat="1" applyFont="1" applyBorder="1" applyAlignment="1" applyProtection="1">
      <alignment vertical="justify"/>
    </xf>
    <xf numFmtId="49" fontId="4" fillId="5" borderId="40" xfId="0" applyNumberFormat="1" applyFont="1" applyFill="1" applyBorder="1" applyAlignment="1" applyProtection="1">
      <alignment vertical="center" wrapText="1"/>
    </xf>
    <xf numFmtId="0" fontId="3" fillId="0" borderId="65" xfId="0" applyFont="1" applyBorder="1" applyAlignment="1" applyProtection="1">
      <alignment horizontal="center" vertical="center" wrapText="1"/>
    </xf>
    <xf numFmtId="0" fontId="3" fillId="9" borderId="65" xfId="0" applyFont="1" applyFill="1" applyBorder="1" applyAlignment="1" applyProtection="1">
      <alignment horizontal="center" vertical="center" wrapText="1"/>
    </xf>
    <xf numFmtId="49" fontId="2" fillId="0" borderId="0" xfId="2" applyNumberFormat="1" applyProtection="1">
      <alignment vertical="justify"/>
    </xf>
    <xf numFmtId="49" fontId="4" fillId="0" borderId="1" xfId="0" applyNumberFormat="1" applyFont="1" applyFill="1" applyBorder="1" applyAlignment="1" applyProtection="1">
      <alignment vertical="center" wrapText="1"/>
    </xf>
    <xf numFmtId="170" fontId="3" fillId="0" borderId="25" xfId="0" applyNumberFormat="1" applyFont="1" applyBorder="1" applyAlignment="1" applyProtection="1">
      <alignment horizontal="right" vertical="center"/>
    </xf>
    <xf numFmtId="170" fontId="14" fillId="9" borderId="25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vertical="justify"/>
    </xf>
    <xf numFmtId="49" fontId="4" fillId="0" borderId="4" xfId="0" applyNumberFormat="1" applyFont="1" applyFill="1" applyBorder="1" applyAlignment="1" applyProtection="1">
      <alignment vertical="center" wrapText="1"/>
    </xf>
    <xf numFmtId="170" fontId="3" fillId="0" borderId="66" xfId="0" applyNumberFormat="1" applyFont="1" applyBorder="1" applyAlignment="1" applyProtection="1">
      <alignment horizontal="right" vertical="center"/>
    </xf>
    <xf numFmtId="170" fontId="14" fillId="9" borderId="66" xfId="0" applyNumberFormat="1" applyFont="1" applyFill="1" applyBorder="1" applyAlignment="1" applyProtection="1">
      <alignment horizontal="right" vertical="center"/>
    </xf>
    <xf numFmtId="0" fontId="0" fillId="0" borderId="0" xfId="0" applyAlignment="1" applyProtection="1">
      <alignment vertical="center"/>
    </xf>
    <xf numFmtId="0" fontId="2" fillId="0" borderId="0" xfId="2" applyNumberFormat="1" applyFont="1" applyProtection="1">
      <alignment vertical="justify"/>
    </xf>
    <xf numFmtId="0" fontId="2" fillId="0" borderId="0" xfId="2" applyNumberFormat="1" applyProtection="1">
      <alignment vertical="justify"/>
    </xf>
    <xf numFmtId="0" fontId="11" fillId="0" borderId="34" xfId="0" applyNumberFormat="1" applyFont="1" applyFill="1" applyBorder="1" applyAlignment="1" applyProtection="1">
      <alignment horizontal="center" vertical="center"/>
    </xf>
    <xf numFmtId="0" fontId="10" fillId="0" borderId="36" xfId="0" applyNumberFormat="1" applyFont="1" applyFill="1" applyBorder="1" applyAlignment="1" applyProtection="1">
      <alignment horizontal="left" vertical="justify"/>
    </xf>
    <xf numFmtId="0" fontId="11" fillId="0" borderId="39" xfId="0" applyNumberFormat="1" applyFont="1" applyFill="1" applyBorder="1" applyAlignment="1" applyProtection="1">
      <alignment horizontal="center" vertical="center" wrapText="1"/>
    </xf>
    <xf numFmtId="0" fontId="11" fillId="0" borderId="61" xfId="0" applyNumberFormat="1" applyFont="1" applyFill="1" applyBorder="1" applyAlignment="1" applyProtection="1">
      <alignment horizontal="center" vertical="center" wrapText="1"/>
    </xf>
    <xf numFmtId="0" fontId="11" fillId="0" borderId="57" xfId="0" applyNumberFormat="1" applyFont="1" applyFill="1" applyBorder="1" applyAlignment="1" applyProtection="1">
      <alignment horizontal="center" vertical="center" wrapText="1"/>
    </xf>
    <xf numFmtId="0" fontId="11" fillId="0" borderId="39" xfId="0" applyNumberFormat="1" applyFont="1" applyFill="1" applyBorder="1" applyAlignment="1" applyProtection="1">
      <alignment horizontal="center" vertical="center"/>
    </xf>
    <xf numFmtId="0" fontId="11" fillId="0" borderId="61" xfId="0" applyNumberFormat="1" applyFont="1" applyFill="1" applyBorder="1" applyAlignment="1" applyProtection="1">
      <alignment horizontal="center" vertical="center"/>
    </xf>
    <xf numFmtId="14" fontId="11" fillId="0" borderId="39" xfId="0" applyNumberFormat="1" applyFont="1" applyFill="1" applyBorder="1" applyAlignment="1" applyProtection="1">
      <alignment horizontal="center" vertical="center"/>
    </xf>
    <xf numFmtId="14" fontId="11" fillId="0" borderId="61" xfId="0" applyNumberFormat="1" applyFont="1" applyFill="1" applyBorder="1" applyAlignment="1" applyProtection="1">
      <alignment horizontal="center" vertical="center"/>
    </xf>
    <xf numFmtId="164" fontId="3" fillId="9" borderId="56" xfId="0" applyNumberFormat="1" applyFont="1" applyFill="1" applyBorder="1" applyAlignment="1" applyProtection="1">
      <alignment horizontal="left" vertical="center"/>
    </xf>
    <xf numFmtId="164" fontId="3" fillId="9" borderId="20" xfId="0" applyNumberFormat="1" applyFont="1" applyFill="1" applyBorder="1" applyAlignment="1" applyProtection="1">
      <alignment horizontal="left" vertical="center"/>
    </xf>
    <xf numFmtId="164" fontId="3" fillId="9" borderId="60" xfId="0" applyNumberFormat="1" applyFont="1" applyFill="1" applyBorder="1" applyAlignment="1" applyProtection="1">
      <alignment horizontal="left" vertical="center"/>
    </xf>
    <xf numFmtId="0" fontId="3" fillId="9" borderId="10" xfId="0" applyFont="1" applyFill="1" applyBorder="1" applyAlignment="1" applyProtection="1">
      <alignment horizontal="left"/>
    </xf>
    <xf numFmtId="0" fontId="3" fillId="9" borderId="13" xfId="0" applyFont="1" applyFill="1" applyBorder="1" applyAlignment="1" applyProtection="1">
      <alignment horizontal="left"/>
    </xf>
    <xf numFmtId="0" fontId="3" fillId="9" borderId="19" xfId="0" applyFont="1" applyFill="1" applyBorder="1" applyAlignment="1" applyProtection="1">
      <alignment horizontal="left"/>
    </xf>
    <xf numFmtId="0" fontId="3" fillId="9" borderId="10" xfId="0" applyFont="1" applyFill="1" applyBorder="1" applyAlignment="1" applyProtection="1">
      <alignment horizontal="left" vertical="center"/>
    </xf>
    <xf numFmtId="0" fontId="3" fillId="9" borderId="13" xfId="0" applyFont="1" applyFill="1" applyBorder="1" applyAlignment="1" applyProtection="1">
      <alignment horizontal="left" vertical="center"/>
    </xf>
    <xf numFmtId="0" fontId="3" fillId="9" borderId="19" xfId="0" applyFont="1" applyFill="1" applyBorder="1" applyAlignment="1" applyProtection="1">
      <alignment horizontal="left" vertical="center"/>
    </xf>
    <xf numFmtId="0" fontId="11" fillId="0" borderId="10" xfId="0" applyNumberFormat="1" applyFont="1" applyBorder="1" applyAlignment="1" applyProtection="1">
      <alignment vertical="center" wrapText="1"/>
    </xf>
    <xf numFmtId="0" fontId="11" fillId="0" borderId="13" xfId="0" applyNumberFormat="1" applyFont="1" applyBorder="1" applyAlignment="1" applyProtection="1">
      <alignment vertical="center" wrapText="1"/>
    </xf>
    <xf numFmtId="0" fontId="11" fillId="0" borderId="19" xfId="0" applyNumberFormat="1" applyFont="1" applyBorder="1" applyAlignment="1" applyProtection="1">
      <alignment vertical="center" wrapText="1"/>
    </xf>
    <xf numFmtId="0" fontId="11" fillId="0" borderId="39" xfId="0" applyNumberFormat="1" applyFont="1" applyBorder="1" applyAlignment="1" applyProtection="1">
      <alignment vertical="center" wrapText="1"/>
    </xf>
    <xf numFmtId="0" fontId="11" fillId="0" borderId="57" xfId="0" applyNumberFormat="1" applyFont="1" applyBorder="1" applyAlignment="1" applyProtection="1">
      <alignment vertical="center" wrapText="1"/>
    </xf>
    <xf numFmtId="0" fontId="11" fillId="0" borderId="61" xfId="0" applyNumberFormat="1" applyFont="1" applyBorder="1" applyAlignment="1" applyProtection="1">
      <alignment vertical="center" wrapText="1"/>
    </xf>
    <xf numFmtId="0" fontId="11" fillId="0" borderId="39" xfId="0" applyNumberFormat="1" applyFont="1" applyBorder="1" applyAlignment="1" applyProtection="1">
      <alignment horizontal="left" vertical="center"/>
    </xf>
    <xf numFmtId="0" fontId="11" fillId="0" borderId="61" xfId="0" applyNumberFormat="1" applyFont="1" applyBorder="1" applyAlignment="1" applyProtection="1">
      <alignment horizontal="left" vertical="center"/>
    </xf>
    <xf numFmtId="49" fontId="13" fillId="0" borderId="0" xfId="0" applyNumberFormat="1" applyFont="1" applyFill="1" applyBorder="1" applyAlignment="1" applyProtection="1">
      <alignment horizontal="center" vertical="center"/>
      <protection locked="0"/>
    </xf>
    <xf numFmtId="168" fontId="13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0" borderId="11" xfId="0" applyFont="1" applyBorder="1" applyAlignment="1" applyProtection="1">
      <alignment horizontal="center" vertical="center"/>
      <protection locked="0"/>
    </xf>
    <xf numFmtId="0" fontId="11" fillId="0" borderId="12" xfId="0" applyFont="1" applyBorder="1" applyAlignment="1" applyProtection="1">
      <alignment horizontal="center" vertical="center"/>
      <protection locked="0"/>
    </xf>
    <xf numFmtId="0" fontId="11" fillId="0" borderId="42" xfId="0" applyFont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 vertical="center"/>
      <protection locked="0"/>
    </xf>
    <xf numFmtId="0" fontId="11" fillId="0" borderId="36" xfId="0" applyFont="1" applyBorder="1" applyAlignment="1" applyProtection="1">
      <alignment horizontal="center" vertical="center"/>
      <protection locked="0"/>
    </xf>
    <xf numFmtId="0" fontId="11" fillId="0" borderId="35" xfId="0" applyFont="1" applyBorder="1" applyAlignment="1" applyProtection="1">
      <alignment horizontal="center" vertical="center"/>
      <protection locked="0"/>
    </xf>
    <xf numFmtId="49" fontId="13" fillId="0" borderId="0" xfId="0" applyNumberFormat="1" applyFont="1" applyFill="1" applyBorder="1" applyAlignment="1" applyProtection="1">
      <alignment horizontal="center" vertical="center"/>
    </xf>
    <xf numFmtId="49" fontId="14" fillId="6" borderId="1" xfId="0" applyNumberFormat="1" applyFont="1" applyFill="1" applyBorder="1" applyAlignment="1" applyProtection="1">
      <alignment horizontal="left" vertical="center" wrapText="1"/>
      <protection locked="0"/>
    </xf>
    <xf numFmtId="49" fontId="16" fillId="9" borderId="56" xfId="0" applyNumberFormat="1" applyFont="1" applyFill="1" applyBorder="1" applyAlignment="1" applyProtection="1">
      <alignment horizontal="center" vertical="center"/>
    </xf>
    <xf numFmtId="0" fontId="17" fillId="9" borderId="20" xfId="0" applyFont="1" applyFill="1" applyBorder="1" applyAlignment="1" applyProtection="1">
      <alignment horizontal="left" vertical="justify"/>
    </xf>
    <xf numFmtId="49" fontId="16" fillId="9" borderId="56" xfId="0" applyNumberFormat="1" applyFont="1" applyFill="1" applyBorder="1" applyAlignment="1" applyProtection="1">
      <alignment horizontal="left" vertical="center"/>
    </xf>
    <xf numFmtId="49" fontId="16" fillId="9" borderId="60" xfId="0" applyNumberFormat="1" applyFont="1" applyFill="1" applyBorder="1" applyAlignment="1" applyProtection="1">
      <alignment horizontal="left" vertical="center" wrapText="1"/>
    </xf>
    <xf numFmtId="0" fontId="16" fillId="9" borderId="56" xfId="0" applyFont="1" applyFill="1" applyBorder="1" applyAlignment="1" applyProtection="1">
      <alignment vertical="center"/>
    </xf>
    <xf numFmtId="0" fontId="16" fillId="9" borderId="60" xfId="0" applyFont="1" applyFill="1" applyBorder="1" applyAlignment="1" applyProtection="1">
      <alignment vertical="center"/>
    </xf>
    <xf numFmtId="0" fontId="17" fillId="9" borderId="20" xfId="0" applyFont="1" applyFill="1" applyBorder="1" applyAlignment="1" applyProtection="1">
      <alignment vertical="justify"/>
    </xf>
    <xf numFmtId="0" fontId="16" fillId="9" borderId="20" xfId="0" applyFont="1" applyFill="1" applyBorder="1" applyAlignment="1" applyProtection="1">
      <alignment vertical="center"/>
    </xf>
    <xf numFmtId="0" fontId="17" fillId="9" borderId="60" xfId="0" applyFont="1" applyFill="1" applyBorder="1" applyAlignment="1" applyProtection="1">
      <alignment vertical="justify"/>
    </xf>
    <xf numFmtId="0" fontId="16" fillId="9" borderId="56" xfId="0" applyFont="1" applyFill="1" applyBorder="1" applyAlignment="1" applyProtection="1">
      <alignment horizontal="left" vertical="center"/>
    </xf>
    <xf numFmtId="0" fontId="14" fillId="0" borderId="6" xfId="0" applyFont="1" applyBorder="1" applyAlignment="1" applyProtection="1">
      <alignment vertical="justify"/>
    </xf>
    <xf numFmtId="0" fontId="14" fillId="0" borderId="0" xfId="0" applyFont="1" applyBorder="1" applyAlignment="1" applyProtection="1">
      <alignment vertical="justify"/>
    </xf>
    <xf numFmtId="1" fontId="18" fillId="1" borderId="31" xfId="0" applyNumberFormat="1" applyFont="1" applyFill="1" applyBorder="1" applyAlignment="1" applyProtection="1">
      <alignment vertical="center" wrapText="1"/>
      <protection locked="0"/>
    </xf>
    <xf numFmtId="1" fontId="18" fillId="1" borderId="32" xfId="0" applyNumberFormat="1" applyFont="1" applyFill="1" applyBorder="1" applyAlignment="1" applyProtection="1">
      <alignment vertical="center" wrapText="1"/>
      <protection locked="0"/>
    </xf>
    <xf numFmtId="0" fontId="14" fillId="0" borderId="6" xfId="0" applyFont="1" applyBorder="1" applyAlignment="1" applyProtection="1">
      <alignment vertical="justify"/>
      <protection locked="0"/>
    </xf>
    <xf numFmtId="0" fontId="14" fillId="0" borderId="0" xfId="0" applyFont="1" applyBorder="1" applyAlignment="1" applyProtection="1">
      <alignment vertical="justify"/>
      <protection locked="0"/>
    </xf>
    <xf numFmtId="49" fontId="18" fillId="0" borderId="34" xfId="0" applyNumberFormat="1" applyFont="1" applyBorder="1" applyAlignment="1" applyProtection="1">
      <alignment horizontal="center" vertical="center" wrapText="1"/>
    </xf>
    <xf numFmtId="49" fontId="18" fillId="0" borderId="35" xfId="0" applyNumberFormat="1" applyFont="1" applyBorder="1" applyAlignment="1" applyProtection="1">
      <alignment horizontal="center" vertical="center" wrapText="1"/>
    </xf>
    <xf numFmtId="49" fontId="18" fillId="0" borderId="22" xfId="0" applyNumberFormat="1" applyFont="1" applyBorder="1" applyAlignment="1" applyProtection="1">
      <alignment horizontal="center" vertical="center" wrapText="1"/>
    </xf>
    <xf numFmtId="0" fontId="18" fillId="0" borderId="3" xfId="0" applyFont="1" applyBorder="1" applyAlignment="1" applyProtection="1">
      <alignment horizontal="center" vertical="center"/>
    </xf>
    <xf numFmtId="0" fontId="18" fillId="0" borderId="37" xfId="0" applyFont="1" applyBorder="1" applyAlignment="1" applyProtection="1">
      <alignment horizontal="center" vertical="center"/>
    </xf>
    <xf numFmtId="0" fontId="18" fillId="0" borderId="22" xfId="0" applyFont="1" applyBorder="1" applyAlignment="1" applyProtection="1">
      <alignment horizontal="center" vertical="center"/>
    </xf>
    <xf numFmtId="0" fontId="18" fillId="0" borderId="3" xfId="0" applyFont="1" applyBorder="1" applyAlignment="1" applyProtection="1">
      <alignment horizontal="center" vertical="center" wrapText="1"/>
    </xf>
    <xf numFmtId="43" fontId="18" fillId="0" borderId="3" xfId="0" applyNumberFormat="1" applyFont="1" applyBorder="1" applyAlignment="1" applyProtection="1">
      <alignment horizontal="center" vertical="center" wrapText="1"/>
    </xf>
    <xf numFmtId="43" fontId="18" fillId="9" borderId="3" xfId="0" applyNumberFormat="1" applyFont="1" applyFill="1" applyBorder="1" applyAlignment="1" applyProtection="1">
      <alignment horizontal="center" vertical="center" wrapText="1"/>
    </xf>
    <xf numFmtId="2" fontId="18" fillId="0" borderId="3" xfId="0" applyNumberFormat="1" applyFont="1" applyBorder="1" applyAlignment="1" applyProtection="1">
      <alignment horizontal="center" vertical="center" wrapText="1"/>
    </xf>
    <xf numFmtId="2" fontId="18" fillId="0" borderId="24" xfId="0" applyNumberFormat="1" applyFont="1" applyBorder="1" applyAlignment="1" applyProtection="1">
      <alignment horizontal="center" vertical="center" wrapText="1"/>
    </xf>
    <xf numFmtId="0" fontId="18" fillId="0" borderId="3" xfId="0" applyFont="1" applyFill="1" applyBorder="1" applyAlignment="1" applyProtection="1">
      <alignment horizontal="center" vertical="center" wrapText="1"/>
    </xf>
    <xf numFmtId="0" fontId="18" fillId="0" borderId="37" xfId="0" applyFont="1" applyBorder="1" applyAlignment="1" applyProtection="1">
      <alignment horizontal="center" vertical="center" wrapText="1"/>
    </xf>
    <xf numFmtId="49" fontId="19" fillId="0" borderId="1" xfId="0" applyNumberFormat="1" applyFont="1" applyFill="1" applyBorder="1" applyAlignment="1" applyProtection="1">
      <alignment vertical="center" wrapText="1"/>
      <protection locked="0"/>
    </xf>
    <xf numFmtId="0" fontId="14" fillId="0" borderId="14" xfId="0" applyFont="1" applyBorder="1" applyAlignment="1" applyProtection="1">
      <alignment horizontal="center" vertical="center" wrapText="1"/>
      <protection locked="0"/>
    </xf>
    <xf numFmtId="49" fontId="18" fillId="4" borderId="1" xfId="0" applyNumberFormat="1" applyFont="1" applyFill="1" applyBorder="1" applyAlignment="1" applyProtection="1">
      <alignment horizontal="left" vertical="center" wrapText="1"/>
      <protection locked="0"/>
    </xf>
    <xf numFmtId="49" fontId="14" fillId="0" borderId="14" xfId="0" applyNumberFormat="1" applyFont="1" applyBorder="1" applyAlignment="1" applyProtection="1">
      <alignment horizontal="left" vertical="center" wrapText="1"/>
      <protection locked="0"/>
    </xf>
    <xf numFmtId="49" fontId="14" fillId="0" borderId="29" xfId="0" applyNumberFormat="1" applyFont="1" applyBorder="1" applyAlignment="1" applyProtection="1">
      <alignment horizontal="left" vertical="center" wrapText="1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14" fillId="0" borderId="14" xfId="0" applyFont="1" applyBorder="1" applyAlignment="1" applyProtection="1">
      <alignment horizontal="right" vertical="center"/>
      <protection locked="0"/>
    </xf>
    <xf numFmtId="165" fontId="14" fillId="0" borderId="14" xfId="0" applyNumberFormat="1" applyFont="1" applyBorder="1" applyAlignment="1" applyProtection="1">
      <alignment horizontal="right" vertical="center"/>
      <protection locked="0"/>
    </xf>
    <xf numFmtId="1" fontId="14" fillId="9" borderId="14" xfId="0" applyNumberFormat="1" applyFont="1" applyFill="1" applyBorder="1" applyAlignment="1" applyProtection="1">
      <alignment horizontal="right" vertical="center"/>
      <protection locked="0"/>
    </xf>
    <xf numFmtId="165" fontId="14" fillId="9" borderId="14" xfId="0" applyNumberFormat="1" applyFont="1" applyFill="1" applyBorder="1" applyAlignment="1" applyProtection="1">
      <alignment horizontal="right" vertical="center"/>
      <protection locked="0"/>
    </xf>
    <xf numFmtId="2" fontId="14" fillId="0" borderId="14" xfId="0" applyNumberFormat="1" applyFont="1" applyBorder="1" applyAlignment="1" applyProtection="1">
      <alignment horizontal="right" vertical="center"/>
      <protection locked="0"/>
    </xf>
    <xf numFmtId="2" fontId="14" fillId="0" borderId="25" xfId="0" applyNumberFormat="1" applyFont="1" applyBorder="1" applyAlignment="1" applyProtection="1">
      <alignment horizontal="right" vertical="center" indent="1"/>
      <protection locked="0"/>
    </xf>
    <xf numFmtId="1" fontId="14" fillId="0" borderId="14" xfId="0" applyNumberFormat="1" applyFont="1" applyFill="1" applyBorder="1" applyAlignment="1" applyProtection="1">
      <alignment horizontal="right" vertical="center"/>
      <protection locked="0"/>
    </xf>
    <xf numFmtId="1" fontId="14" fillId="0" borderId="14" xfId="0" applyNumberFormat="1" applyFont="1" applyBorder="1" applyAlignment="1" applyProtection="1">
      <alignment horizontal="right" vertical="center"/>
      <protection locked="0"/>
    </xf>
    <xf numFmtId="1" fontId="14" fillId="0" borderId="29" xfId="0" applyNumberFormat="1" applyFont="1" applyBorder="1" applyAlignment="1" applyProtection="1">
      <alignment horizontal="right" vertical="center"/>
      <protection locked="0"/>
    </xf>
    <xf numFmtId="0" fontId="14" fillId="0" borderId="6" xfId="0" applyFont="1" applyBorder="1">
      <alignment vertical="justify"/>
    </xf>
    <xf numFmtId="0" fontId="14" fillId="0" borderId="0" xfId="0" applyFont="1">
      <alignment vertical="justify"/>
    </xf>
    <xf numFmtId="0" fontId="14" fillId="0" borderId="0" xfId="0" applyFont="1" applyProtection="1">
      <alignment vertical="justify"/>
      <protection locked="0"/>
    </xf>
    <xf numFmtId="49" fontId="19" fillId="6" borderId="1" xfId="0" applyNumberFormat="1" applyFont="1" applyFill="1" applyBorder="1" applyAlignment="1" applyProtection="1">
      <alignment vertical="center" wrapText="1"/>
      <protection locked="0"/>
    </xf>
    <xf numFmtId="49" fontId="20" fillId="0" borderId="1" xfId="0" applyNumberFormat="1" applyFont="1" applyFill="1" applyBorder="1" applyAlignment="1" applyProtection="1">
      <alignment vertical="center" wrapText="1"/>
      <protection locked="0"/>
    </xf>
    <xf numFmtId="0" fontId="14" fillId="0" borderId="14" xfId="0" applyFont="1" applyFill="1" applyBorder="1" applyAlignment="1" applyProtection="1">
      <alignment horizontal="center" vertical="justify"/>
      <protection locked="0"/>
    </xf>
    <xf numFmtId="49" fontId="14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14" fillId="0" borderId="14" xfId="0" applyNumberFormat="1" applyFont="1" applyFill="1" applyBorder="1" applyAlignment="1" applyProtection="1">
      <alignment horizontal="left" vertical="justify"/>
      <protection locked="0"/>
    </xf>
    <xf numFmtId="0" fontId="14" fillId="0" borderId="1" xfId="0" applyFont="1" applyBorder="1" applyAlignment="1" applyProtection="1">
      <alignment horizontal="center" vertical="justify"/>
      <protection locked="0"/>
    </xf>
    <xf numFmtId="0" fontId="14" fillId="0" borderId="14" xfId="0" applyFont="1" applyBorder="1" applyAlignment="1" applyProtection="1">
      <alignment horizontal="right" vertical="justify"/>
      <protection locked="0"/>
    </xf>
    <xf numFmtId="165" fontId="14" fillId="0" borderId="14" xfId="0" applyNumberFormat="1" applyFont="1" applyBorder="1" applyAlignment="1" applyProtection="1">
      <alignment horizontal="right" vertical="justify"/>
      <protection locked="0"/>
    </xf>
    <xf numFmtId="1" fontId="14" fillId="9" borderId="14" xfId="0" applyNumberFormat="1" applyFont="1" applyFill="1" applyBorder="1" applyAlignment="1" applyProtection="1">
      <alignment horizontal="right" vertical="justify"/>
      <protection locked="0"/>
    </xf>
    <xf numFmtId="165" fontId="14" fillId="9" borderId="14" xfId="0" applyNumberFormat="1" applyFont="1" applyFill="1" applyBorder="1" applyAlignment="1" applyProtection="1">
      <alignment horizontal="right" vertical="justify"/>
      <protection locked="0"/>
    </xf>
    <xf numFmtId="0" fontId="14" fillId="0" borderId="15" xfId="0" applyFont="1" applyBorder="1" applyAlignment="1" applyProtection="1">
      <alignment horizontal="right" vertical="justify"/>
      <protection locked="0"/>
    </xf>
    <xf numFmtId="165" fontId="14" fillId="0" borderId="15" xfId="0" applyNumberFormat="1" applyFont="1" applyBorder="1" applyAlignment="1" applyProtection="1">
      <alignment horizontal="right" vertical="justify"/>
      <protection locked="0"/>
    </xf>
    <xf numFmtId="1" fontId="14" fillId="9" borderId="15" xfId="0" applyNumberFormat="1" applyFont="1" applyFill="1" applyBorder="1" applyAlignment="1" applyProtection="1">
      <alignment horizontal="right" vertical="justify"/>
      <protection locked="0"/>
    </xf>
    <xf numFmtId="165" fontId="14" fillId="9" borderId="15" xfId="0" applyNumberFormat="1" applyFont="1" applyFill="1" applyBorder="1" applyAlignment="1" applyProtection="1">
      <alignment horizontal="right" vertical="justify"/>
      <protection locked="0"/>
    </xf>
    <xf numFmtId="0" fontId="14" fillId="0" borderId="14" xfId="0" applyFont="1" applyBorder="1" applyAlignment="1" applyProtection="1">
      <alignment horizontal="center" vertical="justify"/>
      <protection locked="0"/>
    </xf>
    <xf numFmtId="49" fontId="14" fillId="0" borderId="14" xfId="0" applyNumberFormat="1" applyFont="1" applyBorder="1" applyAlignment="1" applyProtection="1">
      <alignment horizontal="left" vertical="justify"/>
      <protection locked="0"/>
    </xf>
    <xf numFmtId="49" fontId="14" fillId="0" borderId="29" xfId="0" applyNumberFormat="1" applyFont="1" applyBorder="1" applyAlignment="1" applyProtection="1">
      <alignment horizontal="left" vertical="justify"/>
      <protection locked="0"/>
    </xf>
    <xf numFmtId="49" fontId="20" fillId="6" borderId="1" xfId="0" applyNumberFormat="1" applyFont="1" applyFill="1" applyBorder="1" applyAlignment="1" applyProtection="1">
      <alignment vertical="center" wrapText="1"/>
      <protection locked="0"/>
    </xf>
    <xf numFmtId="49" fontId="20" fillId="6" borderId="21" xfId="0" applyNumberFormat="1" applyFont="1" applyFill="1" applyBorder="1" applyAlignment="1" applyProtection="1">
      <alignment vertical="center" wrapText="1"/>
      <protection locked="0"/>
    </xf>
    <xf numFmtId="0" fontId="14" fillId="0" borderId="15" xfId="0" applyFont="1" applyBorder="1" applyAlignment="1" applyProtection="1">
      <alignment horizontal="center" vertical="center" wrapText="1"/>
      <protection locked="0"/>
    </xf>
    <xf numFmtId="49" fontId="14" fillId="6" borderId="21" xfId="0" applyNumberFormat="1" applyFont="1" applyFill="1" applyBorder="1" applyAlignment="1" applyProtection="1">
      <alignment horizontal="left" vertical="center" wrapText="1"/>
      <protection locked="0"/>
    </xf>
    <xf numFmtId="49" fontId="14" fillId="0" borderId="15" xfId="0" applyNumberFormat="1" applyFont="1" applyBorder="1" applyAlignment="1" applyProtection="1">
      <alignment horizontal="left" vertical="center" wrapText="1"/>
      <protection locked="0"/>
    </xf>
    <xf numFmtId="49" fontId="14" fillId="0" borderId="30" xfId="0" applyNumberFormat="1" applyFont="1" applyBorder="1" applyAlignment="1" applyProtection="1">
      <alignment horizontal="left" vertical="center" wrapText="1"/>
      <protection locked="0"/>
    </xf>
    <xf numFmtId="0" fontId="14" fillId="0" borderId="21" xfId="0" applyFont="1" applyBorder="1" applyAlignment="1" applyProtection="1">
      <alignment horizontal="center" vertical="center"/>
      <protection locked="0"/>
    </xf>
    <xf numFmtId="0" fontId="14" fillId="0" borderId="15" xfId="0" applyFont="1" applyBorder="1" applyAlignment="1" applyProtection="1">
      <alignment horizontal="right" vertical="center"/>
      <protection locked="0"/>
    </xf>
    <xf numFmtId="165" fontId="14" fillId="0" borderId="15" xfId="0" applyNumberFormat="1" applyFont="1" applyBorder="1" applyAlignment="1" applyProtection="1">
      <alignment horizontal="right" vertical="center"/>
      <protection locked="0"/>
    </xf>
    <xf numFmtId="1" fontId="14" fillId="9" borderId="15" xfId="0" applyNumberFormat="1" applyFont="1" applyFill="1" applyBorder="1" applyAlignment="1" applyProtection="1">
      <alignment horizontal="right" vertical="center"/>
      <protection locked="0"/>
    </xf>
    <xf numFmtId="165" fontId="14" fillId="9" borderId="15" xfId="0" applyNumberFormat="1" applyFont="1" applyFill="1" applyBorder="1" applyAlignment="1" applyProtection="1">
      <alignment horizontal="right" vertical="center"/>
      <protection locked="0"/>
    </xf>
    <xf numFmtId="2" fontId="14" fillId="0" borderId="15" xfId="0" applyNumberFormat="1" applyFont="1" applyBorder="1" applyAlignment="1" applyProtection="1">
      <alignment horizontal="right" vertical="center"/>
      <protection locked="0"/>
    </xf>
    <xf numFmtId="1" fontId="14" fillId="0" borderId="15" xfId="0" applyNumberFormat="1" applyFont="1" applyFill="1" applyBorder="1" applyAlignment="1" applyProtection="1">
      <alignment horizontal="right" vertical="center"/>
      <protection locked="0"/>
    </xf>
    <xf numFmtId="1" fontId="14" fillId="0" borderId="15" xfId="0" applyNumberFormat="1" applyFont="1" applyBorder="1" applyAlignment="1" applyProtection="1">
      <alignment horizontal="right" vertical="center"/>
      <protection locked="0"/>
    </xf>
    <xf numFmtId="1" fontId="14" fillId="0" borderId="30" xfId="0" applyNumberFormat="1" applyFont="1" applyBorder="1" applyAlignment="1" applyProtection="1">
      <alignment horizontal="right" vertical="center"/>
      <protection locked="0"/>
    </xf>
    <xf numFmtId="49" fontId="21" fillId="2" borderId="10" xfId="0" applyNumberFormat="1" applyFont="1" applyFill="1" applyBorder="1" applyAlignment="1" applyProtection="1">
      <alignment vertical="center"/>
    </xf>
    <xf numFmtId="49" fontId="21" fillId="2" borderId="13" xfId="0" applyNumberFormat="1" applyFont="1" applyFill="1" applyBorder="1" applyAlignment="1" applyProtection="1">
      <alignment vertical="center"/>
    </xf>
    <xf numFmtId="49" fontId="18" fillId="2" borderId="13" xfId="0" applyNumberFormat="1" applyFont="1" applyFill="1" applyBorder="1" applyAlignment="1" applyProtection="1">
      <alignment horizontal="left" vertical="center"/>
    </xf>
    <xf numFmtId="1" fontId="21" fillId="2" borderId="13" xfId="0" applyNumberFormat="1" applyFont="1" applyFill="1" applyBorder="1" applyAlignment="1" applyProtection="1">
      <alignment vertical="center"/>
    </xf>
    <xf numFmtId="49" fontId="21" fillId="2" borderId="19" xfId="0" applyNumberFormat="1" applyFont="1" applyFill="1" applyBorder="1" applyAlignment="1" applyProtection="1">
      <alignment horizontal="right" vertical="center"/>
    </xf>
    <xf numFmtId="2" fontId="14" fillId="2" borderId="2" xfId="0" applyNumberFormat="1" applyFont="1" applyFill="1" applyBorder="1" applyAlignment="1" applyProtection="1">
      <alignment horizontal="right" vertical="center"/>
    </xf>
    <xf numFmtId="1" fontId="14" fillId="2" borderId="2" xfId="0" applyNumberFormat="1" applyFont="1" applyFill="1" applyBorder="1" applyAlignment="1" applyProtection="1">
      <alignment horizontal="right" vertical="center"/>
    </xf>
    <xf numFmtId="1" fontId="14" fillId="2" borderId="9" xfId="0" applyNumberFormat="1" applyFont="1" applyFill="1" applyBorder="1" applyAlignment="1" applyProtection="1">
      <alignment horizontal="right" vertical="center"/>
    </xf>
    <xf numFmtId="0" fontId="14" fillId="0" borderId="6" xfId="0" applyFont="1" applyBorder="1" applyProtection="1">
      <alignment vertical="justify"/>
      <protection locked="0"/>
    </xf>
    <xf numFmtId="167" fontId="22" fillId="0" borderId="0" xfId="0" applyNumberFormat="1" applyFont="1" applyFill="1" applyAlignment="1" applyProtection="1">
      <alignment horizontal="right" vertical="center"/>
      <protection locked="0"/>
    </xf>
    <xf numFmtId="0" fontId="14" fillId="0" borderId="0" xfId="0" applyFont="1" applyFill="1" applyProtection="1">
      <alignment vertical="justify"/>
      <protection locked="0"/>
    </xf>
    <xf numFmtId="49" fontId="21" fillId="7" borderId="6" xfId="0" applyNumberFormat="1" applyFont="1" applyFill="1" applyBorder="1" applyAlignment="1" applyProtection="1">
      <alignment vertical="center"/>
    </xf>
    <xf numFmtId="49" fontId="21" fillId="7" borderId="0" xfId="0" applyNumberFormat="1" applyFont="1" applyFill="1" applyBorder="1" applyAlignment="1" applyProtection="1">
      <alignment vertical="center"/>
    </xf>
    <xf numFmtId="49" fontId="18" fillId="7" borderId="0" xfId="0" applyNumberFormat="1" applyFont="1" applyFill="1" applyBorder="1" applyAlignment="1" applyProtection="1">
      <alignment horizontal="left" vertical="center"/>
    </xf>
    <xf numFmtId="1" fontId="21" fillId="7" borderId="0" xfId="0" applyNumberFormat="1" applyFont="1" applyFill="1" applyBorder="1" applyAlignment="1" applyProtection="1">
      <alignment vertical="center"/>
    </xf>
    <xf numFmtId="49" fontId="21" fillId="7" borderId="0" xfId="0" applyNumberFormat="1" applyFont="1" applyFill="1" applyBorder="1" applyAlignment="1" applyProtection="1">
      <alignment horizontal="right" vertical="center"/>
    </xf>
    <xf numFmtId="2" fontId="14" fillId="7" borderId="67" xfId="0" applyNumberFormat="1" applyFont="1" applyFill="1" applyBorder="1" applyAlignment="1" applyProtection="1">
      <alignment horizontal="right" vertical="center"/>
    </xf>
    <xf numFmtId="2" fontId="14" fillId="7" borderId="0" xfId="0" applyNumberFormat="1" applyFont="1" applyFill="1" applyBorder="1" applyAlignment="1" applyProtection="1">
      <alignment horizontal="right" vertical="center"/>
    </xf>
    <xf numFmtId="1" fontId="14" fillId="7" borderId="67" xfId="0" applyNumberFormat="1" applyFont="1" applyFill="1" applyBorder="1" applyAlignment="1" applyProtection="1">
      <alignment horizontal="right" vertical="center"/>
    </xf>
    <xf numFmtId="1" fontId="14" fillId="7" borderId="0" xfId="0" applyNumberFormat="1" applyFont="1" applyFill="1" applyBorder="1" applyAlignment="1" applyProtection="1">
      <alignment horizontal="right" vertical="center"/>
    </xf>
    <xf numFmtId="43" fontId="14" fillId="0" borderId="14" xfId="0" applyNumberFormat="1" applyFont="1" applyBorder="1" applyAlignment="1" applyProtection="1">
      <alignment horizontal="right" vertical="center"/>
      <protection locked="0"/>
    </xf>
    <xf numFmtId="43" fontId="14" fillId="0" borderId="14" xfId="0" applyNumberFormat="1" applyFont="1" applyBorder="1" applyAlignment="1" applyProtection="1">
      <alignment horizontal="right" vertical="justify"/>
      <protection locked="0"/>
    </xf>
    <xf numFmtId="43" fontId="14" fillId="9" borderId="14" xfId="0" applyNumberFormat="1" applyFont="1" applyFill="1" applyBorder="1" applyAlignment="1" applyProtection="1">
      <alignment horizontal="right" vertical="justify"/>
      <protection locked="0"/>
    </xf>
    <xf numFmtId="43" fontId="14" fillId="0" borderId="15" xfId="0" applyNumberFormat="1" applyFont="1" applyBorder="1" applyAlignment="1" applyProtection="1">
      <alignment horizontal="right" vertical="justify"/>
      <protection locked="0"/>
    </xf>
    <xf numFmtId="43" fontId="14" fillId="9" borderId="15" xfId="0" applyNumberFormat="1" applyFont="1" applyFill="1" applyBorder="1" applyAlignment="1" applyProtection="1">
      <alignment horizontal="right" vertical="justify"/>
      <protection locked="0"/>
    </xf>
    <xf numFmtId="49" fontId="18" fillId="0" borderId="21" xfId="0" applyNumberFormat="1" applyFont="1" applyFill="1" applyBorder="1" applyAlignment="1" applyProtection="1">
      <alignment horizontal="left" vertical="center" wrapText="1"/>
      <protection locked="0"/>
    </xf>
    <xf numFmtId="49" fontId="14" fillId="0" borderId="15" xfId="0" applyNumberFormat="1" applyFont="1" applyBorder="1" applyAlignment="1" applyProtection="1">
      <alignment horizontal="left" vertical="justify"/>
      <protection locked="0"/>
    </xf>
    <xf numFmtId="49" fontId="14" fillId="0" borderId="30" xfId="0" applyNumberFormat="1" applyFont="1" applyBorder="1" applyAlignment="1" applyProtection="1">
      <alignment horizontal="left" vertical="justify"/>
      <protection locked="0"/>
    </xf>
    <xf numFmtId="0" fontId="14" fillId="0" borderId="21" xfId="0" applyFont="1" applyBorder="1" applyAlignment="1" applyProtection="1">
      <alignment horizontal="center" vertical="justify"/>
      <protection locked="0"/>
    </xf>
    <xf numFmtId="49" fontId="18" fillId="4" borderId="17" xfId="0" applyNumberFormat="1" applyFont="1" applyFill="1" applyBorder="1" applyAlignment="1" applyProtection="1">
      <alignment horizontal="left" vertical="center" wrapText="1"/>
      <protection locked="0"/>
    </xf>
    <xf numFmtId="49" fontId="14" fillId="0" borderId="18" xfId="0" applyNumberFormat="1" applyFont="1" applyBorder="1" applyAlignment="1" applyProtection="1">
      <alignment horizontal="left" vertical="center" wrapText="1"/>
      <protection locked="0"/>
    </xf>
    <xf numFmtId="49" fontId="18" fillId="0" borderId="17" xfId="0" applyNumberFormat="1" applyFont="1" applyFill="1" applyBorder="1" applyAlignment="1" applyProtection="1">
      <alignment horizontal="left" vertical="center" wrapText="1"/>
      <protection locked="0"/>
    </xf>
    <xf numFmtId="49" fontId="14" fillId="0" borderId="21" xfId="0" applyNumberFormat="1" applyFont="1" applyFill="1" applyBorder="1" applyAlignment="1" applyProtection="1">
      <alignment horizontal="left" vertical="center" wrapText="1"/>
      <protection locked="0"/>
    </xf>
    <xf numFmtId="43" fontId="14" fillId="0" borderId="15" xfId="0" applyNumberFormat="1" applyFont="1" applyBorder="1" applyAlignment="1" applyProtection="1">
      <alignment horizontal="right" vertical="center"/>
      <protection locked="0"/>
    </xf>
    <xf numFmtId="49" fontId="18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14" fillId="0" borderId="17" xfId="0" applyNumberFormat="1" applyFont="1" applyFill="1" applyBorder="1" applyAlignment="1" applyProtection="1">
      <alignment horizontal="left" vertical="center" wrapText="1"/>
      <protection locked="0"/>
    </xf>
    <xf numFmtId="49" fontId="14" fillId="0" borderId="14" xfId="0" applyNumberFormat="1" applyFont="1" applyFill="1" applyBorder="1" applyAlignment="1" applyProtection="1">
      <alignment horizontal="left" vertical="center" wrapText="1"/>
      <protection locked="0"/>
    </xf>
    <xf numFmtId="49" fontId="14" fillId="0" borderId="29" xfId="0" applyNumberFormat="1" applyFont="1" applyFill="1" applyBorder="1" applyAlignment="1" applyProtection="1">
      <alignment horizontal="left" vertical="center" wrapText="1"/>
      <protection locked="0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0" fontId="14" fillId="0" borderId="15" xfId="0" applyFont="1" applyFill="1" applyBorder="1" applyAlignment="1" applyProtection="1">
      <alignment horizontal="right" vertical="center"/>
      <protection locked="0"/>
    </xf>
    <xf numFmtId="43" fontId="14" fillId="0" borderId="15" xfId="0" applyNumberFormat="1" applyFont="1" applyFill="1" applyBorder="1" applyAlignment="1" applyProtection="1">
      <alignment horizontal="right" vertical="center"/>
      <protection locked="0"/>
    </xf>
    <xf numFmtId="1" fontId="14" fillId="0" borderId="30" xfId="0" applyNumberFormat="1" applyFont="1" applyFill="1" applyBorder="1" applyAlignment="1" applyProtection="1">
      <alignment horizontal="right" vertical="center"/>
      <protection locked="0"/>
    </xf>
    <xf numFmtId="49" fontId="18" fillId="0" borderId="63" xfId="0" applyNumberFormat="1" applyFont="1" applyFill="1" applyBorder="1" applyAlignment="1" applyProtection="1">
      <alignment horizontal="left" vertical="center" wrapText="1"/>
      <protection locked="0"/>
    </xf>
    <xf numFmtId="49" fontId="14" fillId="0" borderId="15" xfId="0" applyNumberFormat="1" applyFont="1" applyFill="1" applyBorder="1" applyAlignment="1" applyProtection="1">
      <alignment horizontal="left" vertical="center" wrapText="1"/>
      <protection locked="0"/>
    </xf>
    <xf numFmtId="49" fontId="14" fillId="0" borderId="30" xfId="0" applyNumberFormat="1" applyFont="1" applyFill="1" applyBorder="1" applyAlignment="1" applyProtection="1">
      <alignment horizontal="left" vertical="center" wrapText="1"/>
      <protection locked="0"/>
    </xf>
    <xf numFmtId="0" fontId="14" fillId="0" borderId="21" xfId="0" applyFont="1" applyFill="1" applyBorder="1" applyAlignment="1" applyProtection="1">
      <alignment horizontal="center" vertical="center"/>
      <protection locked="0"/>
    </xf>
    <xf numFmtId="0" fontId="14" fillId="0" borderId="14" xfId="0" applyFont="1" applyFill="1" applyBorder="1" applyAlignment="1" applyProtection="1">
      <alignment horizontal="right" vertical="center"/>
      <protection locked="0"/>
    </xf>
    <xf numFmtId="43" fontId="14" fillId="0" borderId="14" xfId="0" applyNumberFormat="1" applyFont="1" applyFill="1" applyBorder="1" applyAlignment="1" applyProtection="1">
      <alignment horizontal="right" vertical="center"/>
      <protection locked="0"/>
    </xf>
    <xf numFmtId="1" fontId="14" fillId="0" borderId="29" xfId="0" applyNumberFormat="1" applyFont="1" applyFill="1" applyBorder="1" applyAlignment="1" applyProtection="1">
      <alignment horizontal="right" vertical="center"/>
      <protection locked="0"/>
    </xf>
    <xf numFmtId="0" fontId="18" fillId="0" borderId="14" xfId="0" applyFont="1" applyFill="1" applyBorder="1" applyAlignment="1" applyProtection="1">
      <alignment horizontal="right" vertical="center"/>
      <protection locked="0"/>
    </xf>
    <xf numFmtId="0" fontId="18" fillId="0" borderId="14" xfId="0" applyFont="1" applyBorder="1" applyAlignment="1" applyProtection="1">
      <alignment horizontal="right" vertical="center"/>
      <protection locked="0"/>
    </xf>
    <xf numFmtId="0" fontId="18" fillId="0" borderId="15" xfId="0" applyFont="1" applyBorder="1" applyAlignment="1" applyProtection="1">
      <alignment horizontal="right" vertical="center"/>
      <protection locked="0"/>
    </xf>
    <xf numFmtId="49" fontId="23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14" fillId="0" borderId="4" xfId="0" applyNumberFormat="1" applyFont="1" applyFill="1" applyBorder="1" applyAlignment="1" applyProtection="1">
      <alignment horizontal="left" vertical="center" wrapText="1"/>
      <protection locked="0"/>
    </xf>
    <xf numFmtId="49" fontId="14" fillId="0" borderId="16" xfId="0" applyNumberFormat="1" applyFont="1" applyBorder="1" applyAlignment="1" applyProtection="1">
      <alignment horizontal="left" vertical="center" wrapText="1"/>
      <protection locked="0"/>
    </xf>
    <xf numFmtId="49" fontId="14" fillId="0" borderId="38" xfId="0" applyNumberFormat="1" applyFont="1" applyBorder="1" applyAlignment="1" applyProtection="1">
      <alignment horizontal="left" vertical="center" wrapText="1"/>
      <protection locked="0"/>
    </xf>
    <xf numFmtId="0" fontId="14" fillId="0" borderId="4" xfId="0" applyFont="1" applyBorder="1" applyAlignment="1" applyProtection="1">
      <alignment horizontal="center" vertical="center"/>
      <protection locked="0"/>
    </xf>
    <xf numFmtId="0" fontId="14" fillId="0" borderId="16" xfId="0" applyFont="1" applyBorder="1" applyAlignment="1" applyProtection="1">
      <alignment horizontal="right" vertical="center"/>
      <protection locked="0"/>
    </xf>
    <xf numFmtId="43" fontId="14" fillId="0" borderId="16" xfId="0" applyNumberFormat="1" applyFont="1" applyBorder="1" applyAlignment="1" applyProtection="1">
      <alignment horizontal="right" vertical="center"/>
      <protection locked="0"/>
    </xf>
    <xf numFmtId="2" fontId="14" fillId="0" borderId="64" xfId="0" applyNumberFormat="1" applyFont="1" applyBorder="1" applyAlignment="1" applyProtection="1">
      <alignment horizontal="right" vertical="center" indent="1"/>
      <protection locked="0"/>
    </xf>
    <xf numFmtId="1" fontId="14" fillId="0" borderId="16" xfId="0" applyNumberFormat="1" applyFont="1" applyBorder="1" applyAlignment="1" applyProtection="1">
      <alignment horizontal="right" vertical="center"/>
      <protection locked="0"/>
    </xf>
    <xf numFmtId="1" fontId="14" fillId="0" borderId="38" xfId="0" applyNumberFormat="1" applyFont="1" applyBorder="1" applyAlignment="1" applyProtection="1">
      <alignment horizontal="right" vertical="center"/>
      <protection locked="0"/>
    </xf>
    <xf numFmtId="2" fontId="14" fillId="2" borderId="9" xfId="0" applyNumberFormat="1" applyFont="1" applyFill="1" applyBorder="1" applyAlignment="1" applyProtection="1">
      <alignment horizontal="right" vertical="center"/>
    </xf>
    <xf numFmtId="1" fontId="14" fillId="2" borderId="5" xfId="0" applyNumberFormat="1" applyFont="1" applyFill="1" applyBorder="1" applyAlignment="1" applyProtection="1">
      <alignment horizontal="right" vertical="center"/>
    </xf>
    <xf numFmtId="1" fontId="14" fillId="2" borderId="34" xfId="0" applyNumberFormat="1" applyFont="1" applyFill="1" applyBorder="1" applyAlignment="1" applyProtection="1">
      <alignment horizontal="right" vertical="center"/>
    </xf>
    <xf numFmtId="49" fontId="21" fillId="7" borderId="70" xfId="0" applyNumberFormat="1" applyFont="1" applyFill="1" applyBorder="1" applyAlignment="1" applyProtection="1">
      <alignment vertical="center"/>
    </xf>
    <xf numFmtId="49" fontId="21" fillId="7" borderId="71" xfId="0" applyNumberFormat="1" applyFont="1" applyFill="1" applyBorder="1" applyAlignment="1" applyProtection="1">
      <alignment vertical="center"/>
    </xf>
    <xf numFmtId="49" fontId="18" fillId="7" borderId="71" xfId="0" applyNumberFormat="1" applyFont="1" applyFill="1" applyBorder="1" applyAlignment="1" applyProtection="1">
      <alignment horizontal="left" vertical="center"/>
    </xf>
    <xf numFmtId="1" fontId="21" fillId="7" borderId="71" xfId="0" applyNumberFormat="1" applyFont="1" applyFill="1" applyBorder="1" applyAlignment="1" applyProtection="1">
      <alignment vertical="center"/>
    </xf>
    <xf numFmtId="49" fontId="21" fillId="7" borderId="71" xfId="0" applyNumberFormat="1" applyFont="1" applyFill="1" applyBorder="1" applyAlignment="1" applyProtection="1">
      <alignment horizontal="right" vertical="center"/>
    </xf>
    <xf numFmtId="2" fontId="14" fillId="7" borderId="72" xfId="0" applyNumberFormat="1" applyFont="1" applyFill="1" applyBorder="1" applyAlignment="1" applyProtection="1">
      <alignment horizontal="right" vertical="center"/>
    </xf>
    <xf numFmtId="2" fontId="14" fillId="7" borderId="71" xfId="0" applyNumberFormat="1" applyFont="1" applyFill="1" applyBorder="1" applyAlignment="1" applyProtection="1">
      <alignment horizontal="right" vertical="center"/>
    </xf>
    <xf numFmtId="1" fontId="14" fillId="7" borderId="72" xfId="0" applyNumberFormat="1" applyFont="1" applyFill="1" applyBorder="1" applyAlignment="1" applyProtection="1">
      <alignment horizontal="right" vertical="center"/>
    </xf>
    <xf numFmtId="1" fontId="14" fillId="7" borderId="73" xfId="0" applyNumberFormat="1" applyFont="1" applyFill="1" applyBorder="1" applyAlignment="1" applyProtection="1">
      <alignment horizontal="right" vertical="center"/>
    </xf>
    <xf numFmtId="49" fontId="19" fillId="0" borderId="17" xfId="0" applyNumberFormat="1" applyFont="1" applyFill="1" applyBorder="1" applyAlignment="1" applyProtection="1">
      <alignment vertical="center" wrapText="1"/>
      <protection locked="0"/>
    </xf>
    <xf numFmtId="0" fontId="14" fillId="0" borderId="18" xfId="0" applyFont="1" applyBorder="1" applyAlignment="1" applyProtection="1">
      <alignment horizontal="center" vertical="center" wrapText="1"/>
      <protection locked="0"/>
    </xf>
    <xf numFmtId="49" fontId="14" fillId="0" borderId="68" xfId="0" applyNumberFormat="1" applyFont="1" applyBorder="1" applyAlignment="1" applyProtection="1">
      <alignment horizontal="left" vertical="center" wrapText="1"/>
      <protection locked="0"/>
    </xf>
    <xf numFmtId="0" fontId="14" fillId="0" borderId="17" xfId="0" applyFont="1" applyBorder="1" applyAlignment="1" applyProtection="1">
      <alignment horizontal="center" vertical="center"/>
      <protection locked="0"/>
    </xf>
    <xf numFmtId="0" fontId="14" fillId="0" borderId="18" xfId="0" applyFont="1" applyBorder="1" applyAlignment="1" applyProtection="1">
      <alignment horizontal="right" vertical="center"/>
      <protection locked="0"/>
    </xf>
    <xf numFmtId="43" fontId="14" fillId="0" borderId="18" xfId="0" applyNumberFormat="1" applyFont="1" applyBorder="1" applyAlignment="1" applyProtection="1">
      <alignment horizontal="right" vertical="center"/>
      <protection locked="0"/>
    </xf>
    <xf numFmtId="1" fontId="14" fillId="9" borderId="18" xfId="0" applyNumberFormat="1" applyFont="1" applyFill="1" applyBorder="1" applyAlignment="1" applyProtection="1">
      <alignment horizontal="right" vertical="center"/>
      <protection locked="0"/>
    </xf>
    <xf numFmtId="165" fontId="14" fillId="9" borderId="18" xfId="0" applyNumberFormat="1" applyFont="1" applyFill="1" applyBorder="1" applyAlignment="1" applyProtection="1">
      <alignment horizontal="right" vertical="center"/>
      <protection locked="0"/>
    </xf>
    <xf numFmtId="2" fontId="14" fillId="0" borderId="18" xfId="0" applyNumberFormat="1" applyFont="1" applyBorder="1" applyAlignment="1" applyProtection="1">
      <alignment horizontal="right" vertical="center"/>
      <protection locked="0"/>
    </xf>
    <xf numFmtId="2" fontId="14" fillId="0" borderId="69" xfId="0" applyNumberFormat="1" applyFont="1" applyBorder="1" applyAlignment="1" applyProtection="1">
      <alignment horizontal="right" vertical="center" indent="1"/>
      <protection locked="0"/>
    </xf>
    <xf numFmtId="1" fontId="14" fillId="0" borderId="18" xfId="0" applyNumberFormat="1" applyFont="1" applyBorder="1" applyAlignment="1" applyProtection="1">
      <alignment horizontal="right" vertical="center"/>
      <protection locked="0"/>
    </xf>
    <xf numFmtId="1" fontId="14" fillId="0" borderId="68" xfId="0" applyNumberFormat="1" applyFont="1" applyBorder="1" applyAlignment="1" applyProtection="1">
      <alignment horizontal="right" vertical="center"/>
      <protection locked="0"/>
    </xf>
    <xf numFmtId="1" fontId="14" fillId="2" borderId="10" xfId="0" applyNumberFormat="1" applyFont="1" applyFill="1" applyBorder="1" applyAlignment="1" applyProtection="1">
      <alignment horizontal="right" vertical="center"/>
    </xf>
    <xf numFmtId="49" fontId="18" fillId="11" borderId="17" xfId="0" applyNumberFormat="1" applyFont="1" applyFill="1" applyBorder="1" applyAlignment="1" applyProtection="1">
      <alignment horizontal="left" vertical="center" wrapText="1"/>
      <protection locked="0"/>
    </xf>
    <xf numFmtId="49" fontId="21" fillId="11" borderId="13" xfId="0" applyNumberFormat="1" applyFont="1" applyFill="1" applyBorder="1" applyAlignment="1" applyProtection="1">
      <alignment vertical="center"/>
    </xf>
    <xf numFmtId="49" fontId="18" fillId="11" borderId="13" xfId="0" applyNumberFormat="1" applyFont="1" applyFill="1" applyBorder="1" applyAlignment="1" applyProtection="1">
      <alignment horizontal="left" vertical="center"/>
    </xf>
    <xf numFmtId="1" fontId="21" fillId="11" borderId="13" xfId="0" applyNumberFormat="1" applyFont="1" applyFill="1" applyBorder="1" applyAlignment="1" applyProtection="1">
      <alignment vertical="center"/>
    </xf>
    <xf numFmtId="49" fontId="21" fillId="11" borderId="19" xfId="0" applyNumberFormat="1" applyFont="1" applyFill="1" applyBorder="1" applyAlignment="1" applyProtection="1">
      <alignment horizontal="right" vertical="center"/>
    </xf>
    <xf numFmtId="2" fontId="14" fillId="11" borderId="2" xfId="0" applyNumberFormat="1" applyFont="1" applyFill="1" applyBorder="1" applyAlignment="1" applyProtection="1">
      <alignment horizontal="right" vertical="center"/>
    </xf>
    <xf numFmtId="2" fontId="14" fillId="11" borderId="9" xfId="0" applyNumberFormat="1" applyFont="1" applyFill="1" applyBorder="1" applyAlignment="1" applyProtection="1">
      <alignment horizontal="right" vertical="center"/>
    </xf>
    <xf numFmtId="1" fontId="14" fillId="11" borderId="2" xfId="0" applyNumberFormat="1" applyFont="1" applyFill="1" applyBorder="1" applyAlignment="1" applyProtection="1">
      <alignment horizontal="right" vertical="center"/>
    </xf>
    <xf numFmtId="1" fontId="14" fillId="11" borderId="10" xfId="0" applyNumberFormat="1" applyFont="1" applyFill="1" applyBorder="1" applyAlignment="1" applyProtection="1">
      <alignment horizontal="right" vertical="center"/>
    </xf>
    <xf numFmtId="49" fontId="18" fillId="8" borderId="17" xfId="0" applyNumberFormat="1" applyFont="1" applyFill="1" applyBorder="1" applyAlignment="1" applyProtection="1">
      <alignment horizontal="left" vertical="center" wrapText="1"/>
      <protection locked="0"/>
    </xf>
    <xf numFmtId="49" fontId="21" fillId="8" borderId="13" xfId="0" applyNumberFormat="1" applyFont="1" applyFill="1" applyBorder="1" applyAlignment="1" applyProtection="1">
      <alignment vertical="center"/>
    </xf>
    <xf numFmtId="49" fontId="18" fillId="8" borderId="13" xfId="0" applyNumberFormat="1" applyFont="1" applyFill="1" applyBorder="1" applyAlignment="1" applyProtection="1">
      <alignment horizontal="left" vertical="center"/>
    </xf>
    <xf numFmtId="1" fontId="21" fillId="8" borderId="13" xfId="0" applyNumberFormat="1" applyFont="1" applyFill="1" applyBorder="1" applyAlignment="1" applyProtection="1">
      <alignment vertical="center"/>
    </xf>
    <xf numFmtId="49" fontId="21" fillId="8" borderId="19" xfId="0" applyNumberFormat="1" applyFont="1" applyFill="1" applyBorder="1" applyAlignment="1" applyProtection="1">
      <alignment horizontal="right" vertical="center"/>
    </xf>
    <xf numFmtId="2" fontId="14" fillId="8" borderId="2" xfId="0" applyNumberFormat="1" applyFont="1" applyFill="1" applyBorder="1" applyAlignment="1" applyProtection="1">
      <alignment horizontal="right" vertical="center"/>
    </xf>
    <xf numFmtId="2" fontId="14" fillId="8" borderId="9" xfId="0" applyNumberFormat="1" applyFont="1" applyFill="1" applyBorder="1" applyAlignment="1" applyProtection="1">
      <alignment horizontal="right" vertical="center"/>
    </xf>
    <xf numFmtId="1" fontId="14" fillId="8" borderId="2" xfId="0" applyNumberFormat="1" applyFont="1" applyFill="1" applyBorder="1" applyAlignment="1" applyProtection="1">
      <alignment horizontal="right" vertical="center"/>
    </xf>
    <xf numFmtId="1" fontId="14" fillId="8" borderId="10" xfId="0" applyNumberFormat="1" applyFont="1" applyFill="1" applyBorder="1" applyAlignment="1" applyProtection="1">
      <alignment horizontal="right" vertical="center"/>
    </xf>
    <xf numFmtId="49" fontId="19" fillId="5" borderId="17" xfId="0" applyNumberFormat="1" applyFont="1" applyFill="1" applyBorder="1" applyAlignment="1" applyProtection="1">
      <alignment vertical="center" wrapText="1"/>
      <protection locked="0"/>
    </xf>
    <xf numFmtId="171" fontId="18" fillId="4" borderId="14" xfId="0" applyNumberFormat="1" applyFont="1" applyFill="1" applyBorder="1" applyAlignment="1" applyProtection="1">
      <alignment horizontal="right" vertical="center"/>
      <protection locked="0"/>
    </xf>
    <xf numFmtId="169" fontId="18" fillId="9" borderId="14" xfId="0" applyNumberFormat="1" applyFont="1" applyFill="1" applyBorder="1" applyAlignment="1" applyProtection="1">
      <alignment horizontal="right" vertical="center"/>
      <protection locked="0"/>
    </xf>
    <xf numFmtId="2" fontId="14" fillId="0" borderId="14" xfId="0" applyNumberFormat="1" applyFont="1" applyBorder="1" applyAlignment="1" applyProtection="1">
      <alignment horizontal="right" vertical="center"/>
    </xf>
    <xf numFmtId="2" fontId="14" fillId="0" borderId="25" xfId="0" applyNumberFormat="1" applyFont="1" applyBorder="1" applyAlignment="1" applyProtection="1">
      <alignment horizontal="right" vertical="center" indent="1"/>
    </xf>
    <xf numFmtId="175" fontId="18" fillId="4" borderId="14" xfId="0" applyNumberFormat="1" applyFont="1" applyFill="1" applyBorder="1" applyAlignment="1" applyProtection="1">
      <alignment horizontal="right" vertical="justify"/>
      <protection locked="0"/>
    </xf>
    <xf numFmtId="1" fontId="14" fillId="4" borderId="15" xfId="0" applyNumberFormat="1" applyFont="1" applyFill="1" applyBorder="1" applyAlignment="1" applyProtection="1">
      <alignment horizontal="right" vertical="justify"/>
      <protection locked="0"/>
    </xf>
    <xf numFmtId="0" fontId="14" fillId="4" borderId="1" xfId="0" applyFont="1" applyFill="1" applyBorder="1" applyAlignment="1" applyProtection="1">
      <alignment horizontal="center" vertical="center"/>
      <protection locked="0"/>
    </xf>
    <xf numFmtId="165" fontId="18" fillId="9" borderId="15" xfId="0" applyNumberFormat="1" applyFont="1" applyFill="1" applyBorder="1" applyAlignment="1" applyProtection="1">
      <alignment horizontal="right" vertical="justify"/>
      <protection locked="0"/>
    </xf>
    <xf numFmtId="173" fontId="18" fillId="4" borderId="15" xfId="0" applyNumberFormat="1" applyFont="1" applyFill="1" applyBorder="1" applyAlignment="1" applyProtection="1">
      <alignment horizontal="right" vertical="justify"/>
      <protection locked="0"/>
    </xf>
    <xf numFmtId="174" fontId="18" fillId="4" borderId="15" xfId="0" applyNumberFormat="1" applyFont="1" applyFill="1" applyBorder="1" applyAlignment="1" applyProtection="1">
      <alignment horizontal="right" vertical="justify"/>
      <protection locked="0"/>
    </xf>
    <xf numFmtId="172" fontId="18" fillId="4" borderId="15" xfId="0" applyNumberFormat="1" applyFont="1" applyFill="1" applyBorder="1" applyAlignment="1" applyProtection="1">
      <alignment horizontal="right" vertical="justify"/>
      <protection locked="0"/>
    </xf>
    <xf numFmtId="49" fontId="14" fillId="0" borderId="74" xfId="0" applyNumberFormat="1" applyFont="1" applyBorder="1" applyAlignment="1" applyProtection="1">
      <alignment horizontal="left" vertical="center" wrapText="1"/>
      <protection locked="0"/>
    </xf>
    <xf numFmtId="49" fontId="14" fillId="0" borderId="1" xfId="0" applyNumberFormat="1" applyFont="1" applyFill="1" applyBorder="1" applyAlignment="1" applyProtection="1">
      <alignment horizontal="left" vertical="top" wrapText="1"/>
      <protection locked="0"/>
    </xf>
    <xf numFmtId="49" fontId="21" fillId="5" borderId="13" xfId="0" applyNumberFormat="1" applyFont="1" applyFill="1" applyBorder="1" applyAlignment="1" applyProtection="1">
      <alignment vertical="center"/>
    </xf>
    <xf numFmtId="49" fontId="18" fillId="5" borderId="13" xfId="0" applyNumberFormat="1" applyFont="1" applyFill="1" applyBorder="1" applyAlignment="1" applyProtection="1">
      <alignment horizontal="left" vertical="center"/>
    </xf>
    <xf numFmtId="1" fontId="21" fillId="5" borderId="13" xfId="0" applyNumberFormat="1" applyFont="1" applyFill="1" applyBorder="1" applyAlignment="1" applyProtection="1">
      <alignment vertical="center"/>
    </xf>
    <xf numFmtId="49" fontId="21" fillId="5" borderId="19" xfId="0" applyNumberFormat="1" applyFont="1" applyFill="1" applyBorder="1" applyAlignment="1" applyProtection="1">
      <alignment horizontal="right" vertical="center"/>
    </xf>
    <xf numFmtId="2" fontId="14" fillId="5" borderId="2" xfId="0" applyNumberFormat="1" applyFont="1" applyFill="1" applyBorder="1" applyAlignment="1" applyProtection="1">
      <alignment horizontal="right" vertical="center"/>
    </xf>
    <xf numFmtId="2" fontId="14" fillId="5" borderId="9" xfId="0" applyNumberFormat="1" applyFont="1" applyFill="1" applyBorder="1" applyAlignment="1" applyProtection="1">
      <alignment horizontal="right" vertical="center"/>
    </xf>
    <xf numFmtId="1" fontId="14" fillId="5" borderId="2" xfId="0" applyNumberFormat="1" applyFont="1" applyFill="1" applyBorder="1" applyAlignment="1" applyProtection="1">
      <alignment horizontal="right" vertical="center"/>
    </xf>
    <xf numFmtId="1" fontId="14" fillId="5" borderId="10" xfId="0" applyNumberFormat="1" applyFont="1" applyFill="1" applyBorder="1" applyAlignment="1" applyProtection="1">
      <alignment horizontal="right" vertical="center"/>
    </xf>
    <xf numFmtId="0" fontId="14" fillId="0" borderId="0" xfId="0" applyFont="1" applyProtection="1">
      <alignment vertical="justify"/>
    </xf>
    <xf numFmtId="44" fontId="19" fillId="0" borderId="0" xfId="0" applyNumberFormat="1" applyFont="1" applyFill="1" applyBorder="1" applyAlignment="1" applyProtection="1">
      <alignment horizontal="right" vertical="top" wrapText="1"/>
    </xf>
    <xf numFmtId="43" fontId="21" fillId="3" borderId="10" xfId="0" applyNumberFormat="1" applyFont="1" applyFill="1" applyBorder="1" applyAlignment="1" applyProtection="1">
      <alignment vertical="center"/>
    </xf>
    <xf numFmtId="43" fontId="21" fillId="3" borderId="13" xfId="0" applyNumberFormat="1" applyFont="1" applyFill="1" applyBorder="1" applyAlignment="1" applyProtection="1">
      <alignment vertical="center"/>
    </xf>
    <xf numFmtId="2" fontId="14" fillId="3" borderId="5" xfId="0" applyNumberFormat="1" applyFont="1" applyFill="1" applyBorder="1" applyAlignment="1" applyProtection="1">
      <alignment horizontal="right" vertical="center"/>
    </xf>
    <xf numFmtId="1" fontId="14" fillId="3" borderId="5" xfId="0" applyNumberFormat="1" applyFont="1" applyFill="1" applyBorder="1" applyAlignment="1" applyProtection="1">
      <alignment horizontal="right" vertical="center"/>
    </xf>
    <xf numFmtId="1" fontId="14" fillId="3" borderId="34" xfId="0" applyNumberFormat="1" applyFont="1" applyFill="1" applyBorder="1" applyAlignment="1" applyProtection="1">
      <alignment horizontal="right" vertical="center"/>
    </xf>
    <xf numFmtId="0" fontId="14" fillId="0" borderId="6" xfId="0" applyFont="1" applyBorder="1" applyProtection="1">
      <alignment vertical="justify"/>
    </xf>
    <xf numFmtId="49" fontId="14" fillId="0" borderId="0" xfId="0" applyNumberFormat="1" applyFont="1" applyAlignment="1" applyProtection="1">
      <alignment vertical="center" wrapText="1"/>
    </xf>
    <xf numFmtId="0" fontId="14" fillId="0" borderId="0" xfId="0" applyFont="1" applyAlignment="1" applyProtection="1">
      <alignment horizontal="center" vertical="center"/>
    </xf>
    <xf numFmtId="0" fontId="14" fillId="0" borderId="0" xfId="0" applyFont="1" applyAlignment="1" applyProtection="1">
      <alignment vertical="center"/>
    </xf>
    <xf numFmtId="0" fontId="14" fillId="0" borderId="0" xfId="0" applyFont="1" applyAlignment="1" applyProtection="1">
      <alignment horizontal="right" vertical="center"/>
    </xf>
    <xf numFmtId="2" fontId="18" fillId="0" borderId="0" xfId="0" applyNumberFormat="1" applyFont="1" applyAlignment="1" applyProtection="1">
      <alignment horizontal="right" vertical="center"/>
    </xf>
    <xf numFmtId="167" fontId="24" fillId="0" borderId="0" xfId="0" applyNumberFormat="1" applyFont="1" applyAlignment="1" applyProtection="1">
      <alignment horizontal="right" vertical="center"/>
    </xf>
    <xf numFmtId="43" fontId="14" fillId="0" borderId="0" xfId="0" applyNumberFormat="1" applyFont="1" applyAlignment="1" applyProtection="1">
      <alignment vertical="center"/>
    </xf>
    <xf numFmtId="43" fontId="14" fillId="0" borderId="0" xfId="0" applyNumberFormat="1" applyFont="1" applyProtection="1">
      <alignment vertical="justify"/>
    </xf>
    <xf numFmtId="49" fontId="14" fillId="0" borderId="0" xfId="0" applyNumberFormat="1" applyFont="1" applyAlignment="1" applyProtection="1">
      <alignment vertical="top" wrapText="1"/>
    </xf>
    <xf numFmtId="0" fontId="14" fillId="0" borderId="0" xfId="0" applyFont="1" applyAlignment="1" applyProtection="1">
      <alignment horizontal="center" vertical="justify"/>
    </xf>
    <xf numFmtId="0" fontId="14" fillId="0" borderId="0" xfId="0" applyFont="1" applyAlignment="1" applyProtection="1">
      <alignment horizontal="right" vertical="justify"/>
    </xf>
    <xf numFmtId="2" fontId="14" fillId="0" borderId="0" xfId="0" applyNumberFormat="1" applyFont="1" applyAlignment="1" applyProtection="1">
      <alignment horizontal="right" vertical="justify"/>
    </xf>
    <xf numFmtId="0" fontId="16" fillId="9" borderId="10" xfId="2" applyFont="1" applyFill="1" applyBorder="1" applyAlignment="1" applyProtection="1">
      <alignment horizontal="right" vertical="center"/>
    </xf>
    <xf numFmtId="0" fontId="11" fillId="9" borderId="10" xfId="2" applyFont="1" applyFill="1" applyBorder="1" applyAlignment="1" applyProtection="1">
      <alignment horizontal="right" vertical="center"/>
    </xf>
    <xf numFmtId="167" fontId="11" fillId="9" borderId="10" xfId="2" applyNumberFormat="1" applyFont="1" applyFill="1" applyBorder="1" applyAlignment="1" applyProtection="1">
      <alignment horizontal="right" vertical="center" wrapText="1"/>
    </xf>
    <xf numFmtId="167" fontId="11" fillId="9" borderId="19" xfId="2" applyNumberFormat="1" applyFont="1" applyFill="1" applyBorder="1" applyAlignment="1" applyProtection="1">
      <alignment horizontal="right" vertical="center" wrapText="1"/>
    </xf>
    <xf numFmtId="49" fontId="14" fillId="0" borderId="0" xfId="0" applyNumberFormat="1" applyFont="1" applyAlignment="1" applyProtection="1">
      <alignment vertical="top" wrapText="1"/>
      <protection locked="0"/>
    </xf>
    <xf numFmtId="0" fontId="14" fillId="0" borderId="0" xfId="0" applyFont="1" applyAlignment="1" applyProtection="1">
      <alignment horizontal="center" vertical="justify"/>
      <protection locked="0"/>
    </xf>
    <xf numFmtId="0" fontId="14" fillId="0" borderId="0" xfId="0" applyFont="1" applyAlignment="1" applyProtection="1">
      <alignment horizontal="right" vertical="justify"/>
      <protection locked="0"/>
    </xf>
    <xf numFmtId="2" fontId="14" fillId="0" borderId="0" xfId="0" applyNumberFormat="1" applyFont="1" applyAlignment="1" applyProtection="1">
      <alignment horizontal="right" vertical="justify"/>
      <protection locked="0"/>
    </xf>
    <xf numFmtId="43" fontId="14" fillId="0" borderId="0" xfId="0" applyNumberFormat="1" applyFont="1" applyProtection="1">
      <alignment vertical="justify"/>
      <protection locked="0"/>
    </xf>
    <xf numFmtId="0" fontId="14" fillId="6" borderId="1" xfId="0" applyNumberFormat="1" applyFont="1" applyFill="1" applyBorder="1" applyAlignment="1" applyProtection="1">
      <alignment horizontal="left" vertical="center" wrapText="1"/>
      <protection locked="0"/>
    </xf>
    <xf numFmtId="0" fontId="1" fillId="0" borderId="75" xfId="0" applyFont="1" applyFill="1" applyBorder="1" applyAlignment="1" applyProtection="1">
      <alignment horizontal="center" vertical="center" wrapText="1"/>
      <protection locked="0"/>
    </xf>
    <xf numFmtId="0" fontId="14" fillId="0" borderId="14" xfId="0" applyNumberFormat="1" applyFont="1" applyFill="1" applyBorder="1" applyAlignment="1" applyProtection="1">
      <alignment horizontal="left" vertical="justify"/>
      <protection locked="0"/>
    </xf>
    <xf numFmtId="0" fontId="14" fillId="0" borderId="29" xfId="0" applyNumberFormat="1" applyFont="1" applyFill="1" applyBorder="1" applyAlignment="1" applyProtection="1">
      <alignment horizontal="left" vertical="justify"/>
      <protection locked="0"/>
    </xf>
  </cellXfs>
  <cellStyles count="5">
    <cellStyle name="Euro" xfId="1"/>
    <cellStyle name="Normal" xfId="0" builtinId="0"/>
    <cellStyle name="Normal 2" xfId="2"/>
    <cellStyle name="Normal 2 2" xfId="4"/>
    <cellStyle name="Normal 3" xfId="3"/>
  </cellStyles>
  <dxfs count="0"/>
  <tableStyles count="0" defaultTableStyle="TableStyleMedium9" defaultPivotStyle="PivotStyleLight16"/>
  <colors>
    <mruColors>
      <color rgb="FF66FF6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ligu_cad\ZONE%2001\DEVIS\DEVIS%202005\DEVIS%20NF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/Downloads/LISTING%20ZD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nutes devis"/>
      <sheetName val="FICHE DE MISE A PRIX"/>
      <sheetName val="GENERALE"/>
      <sheetName val="S.T 1"/>
      <sheetName val="S.T 2"/>
      <sheetName val="S.T 3"/>
      <sheetName val="S.T 4"/>
      <sheetName val="S.T 5"/>
      <sheetName val="S.T 6"/>
      <sheetName val="S.T 7"/>
      <sheetName val="S.T 8"/>
      <sheetName val="S.T 9"/>
      <sheetName val="S.T 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8">
          <cell r="B8" t="e">
            <v>#DIV/0!</v>
          </cell>
        </row>
      </sheetData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3">
          <cell r="A3" t="str">
            <v>SM01051519A2</v>
          </cell>
          <cell r="B3" t="str">
            <v>ADU-EQ-PFM-7M3-CSA</v>
          </cell>
        </row>
        <row r="4">
          <cell r="A4" t="str">
            <v>SM01039562A8</v>
          </cell>
          <cell r="B4" t="str">
            <v>PFM64-73: 7,3M FULL MOTION PEDESTAL</v>
          </cell>
          <cell r="D4" t="str">
            <v>S/E MECA ADU PFM</v>
          </cell>
        </row>
        <row r="5">
          <cell r="A5" t="str">
            <v>SM01039561A0</v>
          </cell>
          <cell r="B5" t="str">
            <v>PFM64-73: 7,3M FULL MOTION PEDESTAL</v>
          </cell>
          <cell r="D5" t="str">
            <v>REPRISE ARMOIRE ADU</v>
          </cell>
        </row>
        <row r="6">
          <cell r="A6" t="str">
            <v>SP01001702A0</v>
          </cell>
          <cell r="B6" t="str">
            <v>COFFRET</v>
          </cell>
          <cell r="C6" t="str">
            <v>RITTAL</v>
          </cell>
          <cell r="D6" t="str">
            <v>9784540</v>
          </cell>
          <cell r="E6" t="str">
            <v>REXEL</v>
          </cell>
        </row>
        <row r="7">
          <cell r="A7" t="str">
            <v>SD01028645A1</v>
          </cell>
          <cell r="B7" t="str">
            <v>PLAN REPRISE ARMOIRE ADU 2AXES</v>
          </cell>
          <cell r="D7" t="str">
            <v>PERCAGE ARMOIRE ADU</v>
          </cell>
          <cell r="E7" t="str">
            <v>ATELIER</v>
          </cell>
        </row>
        <row r="8">
          <cell r="A8" t="str">
            <v>SP01055104A0</v>
          </cell>
          <cell r="B8" t="str">
            <v>THERMOMETRE DIGITAL 250V IP54</v>
          </cell>
          <cell r="C8" t="str">
            <v>RITTAL</v>
          </cell>
          <cell r="D8" t="str">
            <v>3114200</v>
          </cell>
          <cell r="E8" t="str">
            <v>REXEL</v>
          </cell>
        </row>
        <row r="9">
          <cell r="A9" t="str">
            <v>SP01038248A0</v>
          </cell>
          <cell r="B9" t="str">
            <v>VENTILATEUR A FILTRE RAL 7035 230V 230-250 M3/H</v>
          </cell>
          <cell r="C9" t="str">
            <v>RITTAL</v>
          </cell>
          <cell r="D9" t="str">
            <v>3241100</v>
          </cell>
          <cell r="E9" t="str">
            <v>REXEL</v>
          </cell>
        </row>
        <row r="10">
          <cell r="A10" t="str">
            <v>SP01033706A0</v>
          </cell>
          <cell r="B10" t="str">
            <v>THERMOVENTILATEUR 400/550W 230V THERMOSTAT 0/+60°</v>
          </cell>
          <cell r="C10" t="str">
            <v>SCHNEIDER</v>
          </cell>
          <cell r="D10" t="str">
            <v>NSYCRP1W230VTVC</v>
          </cell>
          <cell r="E10" t="str">
            <v>REXEL</v>
          </cell>
        </row>
        <row r="11">
          <cell r="A11" t="str">
            <v>SP01038249A0</v>
          </cell>
          <cell r="B11" t="str">
            <v>FILTRE DE SORTIE RAL 7035</v>
          </cell>
          <cell r="C11" t="str">
            <v>RITTAL</v>
          </cell>
          <cell r="D11" t="str">
            <v>3240200</v>
          </cell>
          <cell r="E11" t="str">
            <v>REXEL</v>
          </cell>
        </row>
        <row r="12">
          <cell r="A12" t="str">
            <v>SP01001816A0</v>
          </cell>
          <cell r="B12" t="str">
            <v>FILTRES DE RECHANGE</v>
          </cell>
          <cell r="C12" t="str">
            <v>RITTAL</v>
          </cell>
          <cell r="D12">
            <v>3172100</v>
          </cell>
          <cell r="E12" t="str">
            <v>REXEL</v>
          </cell>
        </row>
        <row r="13">
          <cell r="A13" t="str">
            <v>SP01001817A0</v>
          </cell>
          <cell r="B13" t="str">
            <v>ECROUS CAGE M6</v>
          </cell>
          <cell r="C13" t="str">
            <v>RITTAL</v>
          </cell>
          <cell r="D13" t="str">
            <v>4164.000</v>
          </cell>
          <cell r="E13" t="str">
            <v>STOCK</v>
          </cell>
        </row>
        <row r="14">
          <cell r="A14" t="str">
            <v>SP01008165A0</v>
          </cell>
          <cell r="B14" t="str">
            <v>VIGITHERME A OUVERTURE</v>
          </cell>
          <cell r="C14" t="str">
            <v>HEITO</v>
          </cell>
          <cell r="D14" t="str">
            <v>VIGI M16 0 10/5 +-3° V6 HD</v>
          </cell>
          <cell r="E14" t="str">
            <v>ELECSYSTEM</v>
          </cell>
        </row>
        <row r="15">
          <cell r="A15" t="str">
            <v>SP01025946A0</v>
          </cell>
          <cell r="B15" t="str">
            <v>ETIQUETTE ADHESIVE 230/400V 50HZ</v>
          </cell>
          <cell r="C15" t="str">
            <v>SETON</v>
          </cell>
          <cell r="D15" t="str">
            <v>AFT10</v>
          </cell>
          <cell r="E15" t="str">
            <v>STOCK</v>
          </cell>
        </row>
        <row r="16">
          <cell r="A16" t="str">
            <v>SP01027786A1</v>
          </cell>
          <cell r="B16" t="str">
            <v>GENERIQUE</v>
          </cell>
          <cell r="D16" t="str">
            <v>AUTOCOLLANT ZDS 100 x 19,8</v>
          </cell>
          <cell r="E16" t="str">
            <v>ZDS</v>
          </cell>
        </row>
        <row r="17">
          <cell r="A17" t="str">
            <v>SP01029225A0</v>
          </cell>
          <cell r="B17" t="str">
            <v>SYSTEME DE PASSAGE DE CABLES KDL/E16/8</v>
          </cell>
          <cell r="C17" t="str">
            <v>MURRPLASTIK</v>
          </cell>
          <cell r="D17">
            <v>87121014</v>
          </cell>
          <cell r="E17" t="str">
            <v>ELECSYSTEM</v>
          </cell>
        </row>
        <row r="18">
          <cell r="A18" t="str">
            <v>SP01035483A0</v>
          </cell>
          <cell r="B18" t="str">
            <v>JOINT POUR CABLE Ø18/19MM KDT/ZE18</v>
          </cell>
          <cell r="C18" t="str">
            <v>MURRPLASTIK</v>
          </cell>
          <cell r="D18">
            <v>87121240</v>
          </cell>
          <cell r="E18" t="str">
            <v>ELECSYSTEM</v>
          </cell>
        </row>
        <row r="19">
          <cell r="A19" t="str">
            <v>SP01032573A0</v>
          </cell>
          <cell r="B19" t="str">
            <v>JOINT POUR CABLE Ø14/15MM KDT/ZE14</v>
          </cell>
          <cell r="C19" t="str">
            <v>MURRPLASTIK</v>
          </cell>
          <cell r="D19" t="str">
            <v>87121232</v>
          </cell>
          <cell r="E19" t="str">
            <v>ELECSYSTEM</v>
          </cell>
        </row>
        <row r="20">
          <cell r="A20" t="str">
            <v>SP01031182A0</v>
          </cell>
          <cell r="B20" t="str">
            <v>JOINT POUR CABLE Ø10/11MM KDT/ZE 10</v>
          </cell>
          <cell r="C20" t="str">
            <v>MURRPLASTIK</v>
          </cell>
          <cell r="D20">
            <v>87121224</v>
          </cell>
          <cell r="E20" t="str">
            <v>ELECSYSTEM</v>
          </cell>
        </row>
        <row r="21">
          <cell r="A21" t="str">
            <v>SP01031178A0</v>
          </cell>
          <cell r="B21" t="str">
            <v>JOINT POUR CABLE Ø8/9MM KDT/ ZE08</v>
          </cell>
          <cell r="C21" t="str">
            <v>MURRPLASTIK</v>
          </cell>
          <cell r="D21">
            <v>87121220</v>
          </cell>
          <cell r="E21" t="str">
            <v>ELECSYSTEM</v>
          </cell>
        </row>
        <row r="22">
          <cell r="A22" t="str">
            <v>SP01031181A0</v>
          </cell>
          <cell r="B22" t="str">
            <v>JOINT POUR CABLE Ø12/13MM KDT/ZE 12</v>
          </cell>
          <cell r="C22" t="str">
            <v>MURRPLASTIK</v>
          </cell>
          <cell r="D22">
            <v>87121228</v>
          </cell>
          <cell r="E22" t="str">
            <v>ELECSYSTEM</v>
          </cell>
        </row>
        <row r="23">
          <cell r="A23" t="str">
            <v>SP01031180A0</v>
          </cell>
          <cell r="B23" t="str">
            <v>JOINT POUR CABLE Ø6/7MM KDT/ZE 06</v>
          </cell>
          <cell r="C23" t="str">
            <v>MURRPLASTIK</v>
          </cell>
          <cell r="D23">
            <v>87121216</v>
          </cell>
          <cell r="E23" t="str">
            <v>ELECSYSTEM</v>
          </cell>
        </row>
        <row r="24">
          <cell r="A24" t="str">
            <v>SP01029248A0</v>
          </cell>
          <cell r="B24" t="str">
            <v>PETIT OBTURATEUR BTK/E</v>
          </cell>
          <cell r="C24" t="str">
            <v>MURRPLASTIK</v>
          </cell>
          <cell r="D24">
            <v>87121266</v>
          </cell>
          <cell r="E24" t="str">
            <v>ELECSYSTEM</v>
          </cell>
        </row>
        <row r="25">
          <cell r="A25" t="str">
            <v>SP01003347A0</v>
          </cell>
          <cell r="B25" t="str">
            <v>POCHETTE A DOCUMENTS</v>
          </cell>
          <cell r="C25" t="str">
            <v>SCHROFF</v>
          </cell>
          <cell r="D25" t="str">
            <v>60100302</v>
          </cell>
          <cell r="E25" t="str">
            <v>ELECSYSTEM</v>
          </cell>
        </row>
        <row r="26">
          <cell r="A26" t="str">
            <v>SPC41000810</v>
          </cell>
          <cell r="B26" t="str">
            <v>BOUTON TOURNANT 2 POS A MANETTE ZB4-BD2</v>
          </cell>
          <cell r="C26" t="str">
            <v>SCHNEIDER</v>
          </cell>
          <cell r="D26" t="str">
            <v>ZB4BD2</v>
          </cell>
          <cell r="E26" t="str">
            <v>REXEL</v>
          </cell>
        </row>
        <row r="27">
          <cell r="A27" t="str">
            <v>SPA0300460</v>
          </cell>
          <cell r="B27" t="str">
            <v>CORPS BOUTON XB4 COMPLET</v>
          </cell>
          <cell r="C27" t="str">
            <v>SCHNEIDER</v>
          </cell>
          <cell r="D27" t="str">
            <v>ZB4BZ101</v>
          </cell>
          <cell r="E27" t="str">
            <v>REXEL</v>
          </cell>
        </row>
        <row r="28">
          <cell r="A28" t="str">
            <v>SPA0300400</v>
          </cell>
          <cell r="B28" t="str">
            <v>TETE VOYANT VERT</v>
          </cell>
          <cell r="C28" t="str">
            <v>SCHNEIDER</v>
          </cell>
          <cell r="D28" t="str">
            <v>ZB5AV03</v>
          </cell>
          <cell r="E28" t="str">
            <v>REXEL</v>
          </cell>
        </row>
        <row r="29">
          <cell r="A29" t="str">
            <v>SP01028286A0</v>
          </cell>
          <cell r="B29" t="str">
            <v>CORPS DE VOYANT XB5 A LED BLANC 400V</v>
          </cell>
          <cell r="C29" t="str">
            <v>SCHNEIDER</v>
          </cell>
          <cell r="D29" t="str">
            <v>ZB5AV5D1</v>
          </cell>
          <cell r="E29" t="str">
            <v>REXEL</v>
          </cell>
        </row>
        <row r="30">
          <cell r="A30" t="str">
            <v>SP01028285A0</v>
          </cell>
          <cell r="B30" t="str">
            <v>CORPS DE VOYANT XB5 A LED BLANC 230V</v>
          </cell>
          <cell r="C30" t="str">
            <v>SCHNEIDER</v>
          </cell>
          <cell r="D30" t="str">
            <v>ZB5AV4D1</v>
          </cell>
          <cell r="E30" t="str">
            <v>REXEL</v>
          </cell>
        </row>
        <row r="31">
          <cell r="A31" t="str">
            <v>SP01001848A0</v>
          </cell>
          <cell r="B31" t="str">
            <v>VOYANT LUMINEUX VERT DEL 24V</v>
          </cell>
          <cell r="C31" t="str">
            <v>SCHNEIDER</v>
          </cell>
          <cell r="D31" t="str">
            <v>XB5AVB3</v>
          </cell>
          <cell r="E31" t="str">
            <v>REXEL</v>
          </cell>
        </row>
        <row r="32">
          <cell r="A32" t="str">
            <v>SP01006164A0</v>
          </cell>
          <cell r="B32" t="str">
            <v>BOUTON POUSSOIR A IMPLULSION BLEU 1NO</v>
          </cell>
          <cell r="C32" t="str">
            <v>SCHNEIDER</v>
          </cell>
          <cell r="D32" t="str">
            <v>XB5AA61</v>
          </cell>
          <cell r="E32" t="str">
            <v>REXEL</v>
          </cell>
        </row>
        <row r="33">
          <cell r="A33" t="str">
            <v>SP01031954A0</v>
          </cell>
          <cell r="B33" t="str">
            <v>BOUTON DOUBLE</v>
          </cell>
          <cell r="C33" t="str">
            <v>SCHNEIDER</v>
          </cell>
          <cell r="D33" t="str">
            <v>XB5AW73731B5</v>
          </cell>
          <cell r="E33" t="str">
            <v>REXEL</v>
          </cell>
        </row>
        <row r="34">
          <cell r="A34" t="str">
            <v>SPN1503940</v>
          </cell>
          <cell r="B34" t="str">
            <v>RAIL DIN</v>
          </cell>
          <cell r="D34" t="str">
            <v>RAIL DIN 15MM PERFORE OBLONG</v>
          </cell>
          <cell r="E34" t="str">
            <v>STOCK</v>
          </cell>
        </row>
        <row r="35">
          <cell r="A35" t="str">
            <v>SP01053424A0</v>
          </cell>
          <cell r="B35" t="str">
            <v>CORDON USB 2 USB A M - USB B M LONG 2 M</v>
          </cell>
          <cell r="C35" t="str">
            <v>LUMBERG</v>
          </cell>
          <cell r="D35" t="str">
            <v>243102</v>
          </cell>
          <cell r="E35" t="str">
            <v>RS</v>
          </cell>
        </row>
        <row r="36">
          <cell r="A36" t="str">
            <v>SP01016126A0</v>
          </cell>
          <cell r="B36" t="str">
            <v>ROND CS Ø6 A4-70 NFE25511</v>
          </cell>
          <cell r="D36" t="str">
            <v>ROND CS Ø6 A4-70 NFE25511</v>
          </cell>
          <cell r="E36" t="str">
            <v>VISSERIE</v>
          </cell>
        </row>
        <row r="37">
          <cell r="A37" t="str">
            <v>SP01001566A0</v>
          </cell>
          <cell r="B37" t="str">
            <v>ECROU HU Ø6 A4-70 DIN934</v>
          </cell>
          <cell r="D37" t="str">
            <v>ECROU HU Ø6 A4-70 DIN934</v>
          </cell>
          <cell r="E37" t="str">
            <v>VISSERIE</v>
          </cell>
        </row>
        <row r="38">
          <cell r="A38" t="str">
            <v>SP01020794A0</v>
          </cell>
          <cell r="B38" t="str">
            <v>VIS BOMBEE HC M6X16 A4-70 ISO738</v>
          </cell>
          <cell r="D38" t="str">
            <v>VIS BHC M6X16 A4-70 ISO7380</v>
          </cell>
          <cell r="E38" t="str">
            <v>VISSERIE</v>
          </cell>
        </row>
        <row r="39">
          <cell r="A39" t="str">
            <v>SP01001485A0</v>
          </cell>
          <cell r="B39" t="str">
            <v>VIS CHC M5X16 A4-70 DIN 912</v>
          </cell>
          <cell r="D39" t="str">
            <v>VIS CHC M5X16 A4-70 DIN 912</v>
          </cell>
          <cell r="E39" t="str">
            <v>VISSERIE</v>
          </cell>
        </row>
        <row r="40">
          <cell r="A40" t="str">
            <v>SP01000775A0</v>
          </cell>
          <cell r="B40" t="str">
            <v>VIS H M5X16 A4-70 DIN933</v>
          </cell>
          <cell r="D40" t="str">
            <v>VIS H M5X16 A4-70 DIN933</v>
          </cell>
          <cell r="E40" t="str">
            <v>VISSERIE</v>
          </cell>
        </row>
        <row r="41">
          <cell r="A41" t="str">
            <v>SP01018522A0</v>
          </cell>
          <cell r="B41" t="str">
            <v>ROND CS Ø5 A4-70 NFE25511</v>
          </cell>
          <cell r="D41" t="str">
            <v>ROND CS Ø5 A4-70 NFE25511</v>
          </cell>
          <cell r="E41" t="str">
            <v>VISSERIE</v>
          </cell>
        </row>
        <row r="42">
          <cell r="A42" t="str">
            <v>SA01039562A3</v>
          </cell>
          <cell r="B42" t="str">
            <v>PLAN IMPLANTATION ARMOIRE</v>
          </cell>
          <cell r="D42" t="str">
            <v>S/ENS MECA ADU</v>
          </cell>
          <cell r="E42" t="str">
            <v>ATELIER</v>
          </cell>
        </row>
        <row r="43">
          <cell r="A43" t="str">
            <v>SM01051517A2</v>
          </cell>
          <cell r="B43" t="str">
            <v>PFM64-73: 7,3M FULL MOTION PEDESTAL</v>
          </cell>
          <cell r="D43" t="str">
            <v>S/E CMDE ADU PFM SANS TILT</v>
          </cell>
        </row>
        <row r="44">
          <cell r="A44" t="str">
            <v>SM01028970A1</v>
          </cell>
          <cell r="B44" t="str">
            <v>HXP63-60 : 6,0M HEXAPOD PEDESTAL</v>
          </cell>
          <cell r="D44" t="str">
            <v>MECA COMMANDES</v>
          </cell>
        </row>
        <row r="45">
          <cell r="A45" t="str">
            <v>SM01028639A3</v>
          </cell>
          <cell r="B45" t="str">
            <v>HXP63-60 : 6,0M HEXAPOD PEDESTAL</v>
          </cell>
          <cell r="D45" t="str">
            <v>REPRISE PLAQUE DE FOND ADU COM</v>
          </cell>
        </row>
        <row r="46">
          <cell r="A46" t="str">
            <v>SP01003312A0</v>
          </cell>
          <cell r="B46" t="str">
            <v>ECROU NOYE ACIER M6 OUVERT FIN 0,8-3</v>
          </cell>
          <cell r="D46" t="str">
            <v>343 67 060 230</v>
          </cell>
          <cell r="E46" t="str">
            <v>VISSERIE</v>
          </cell>
        </row>
        <row r="47">
          <cell r="A47" t="str">
            <v>SP01018516A0</v>
          </cell>
          <cell r="B47" t="str">
            <v xml:space="preserve">ECROU NOYE </v>
          </cell>
          <cell r="D47">
            <v>1564205060</v>
          </cell>
          <cell r="E47" t="str">
            <v>VISSERIE</v>
          </cell>
        </row>
        <row r="48">
          <cell r="A48" t="str">
            <v>SP01001803A0</v>
          </cell>
          <cell r="B48" t="str">
            <v>PLAQUE DE MONTAGE 600x1200</v>
          </cell>
          <cell r="C48" t="str">
            <v>RITTAL</v>
          </cell>
          <cell r="D48" t="str">
            <v>9765092</v>
          </cell>
          <cell r="E48" t="str">
            <v>REXEL</v>
          </cell>
        </row>
        <row r="49">
          <cell r="A49" t="str">
            <v>SD01028639A5</v>
          </cell>
          <cell r="B49" t="str">
            <v>PLAN REPRISE PLAQUE DE FOND ADU PARTIE COMMUNE</v>
          </cell>
          <cell r="D49" t="str">
            <v>PLAQUE DE FOND ADU PARTIE COM</v>
          </cell>
          <cell r="E49" t="str">
            <v>ATELIER</v>
          </cell>
        </row>
        <row r="50">
          <cell r="A50" t="str">
            <v>SP01028675A0</v>
          </cell>
          <cell r="B50" t="str">
            <v>GOULOTTE ELECTRIQUE 60X80 CSA LG 2M</v>
          </cell>
          <cell r="D50">
            <v>21167</v>
          </cell>
          <cell r="E50" t="str">
            <v>STOCK</v>
          </cell>
        </row>
        <row r="51">
          <cell r="A51" t="str">
            <v>SP01028674A0</v>
          </cell>
          <cell r="B51" t="str">
            <v>GOULOTTE ELECTRIQUE 40X80 CSA LG 2M</v>
          </cell>
          <cell r="D51">
            <v>21166</v>
          </cell>
          <cell r="E51" t="str">
            <v>STOCK</v>
          </cell>
        </row>
        <row r="52">
          <cell r="A52" t="str">
            <v>SPN1503940</v>
          </cell>
          <cell r="B52" t="str">
            <v>RAIL DIN</v>
          </cell>
          <cell r="D52" t="str">
            <v>RAIL DIN 15MM PERFORE OBLONG</v>
          </cell>
          <cell r="E52" t="str">
            <v>STOCK</v>
          </cell>
        </row>
        <row r="53">
          <cell r="A53" t="str">
            <v>SPN1500630</v>
          </cell>
          <cell r="B53" t="str">
            <v>BARRE DE CUIVRE TARAUDEE LG 1M</v>
          </cell>
          <cell r="C53" t="str">
            <v>LEGRAND</v>
          </cell>
          <cell r="D53" t="str">
            <v>37433</v>
          </cell>
          <cell r="E53" t="str">
            <v>REXEL</v>
          </cell>
        </row>
        <row r="54">
          <cell r="A54" t="str">
            <v>SP01029043A0</v>
          </cell>
          <cell r="B54" t="str">
            <v>ENTRETOISE NYLON DIAM.5 LG15</v>
          </cell>
          <cell r="D54" t="str">
            <v>PLN5-15/B</v>
          </cell>
          <cell r="E54" t="str">
            <v>VISSERIE</v>
          </cell>
        </row>
        <row r="55">
          <cell r="A55" t="str">
            <v>SP01029035A0</v>
          </cell>
          <cell r="B55" t="str">
            <v>ENTRETOISE HEXAG. M/F M5x15 LAITON-NICKEL</v>
          </cell>
          <cell r="D55" t="str">
            <v>ENTRETOISE HEX M/F MPB5-15/B</v>
          </cell>
          <cell r="E55" t="str">
            <v>VISSERIE</v>
          </cell>
        </row>
        <row r="56">
          <cell r="A56" t="str">
            <v>SP01029019A0</v>
          </cell>
          <cell r="B56" t="str">
            <v>VIS H M5X30 PA6.6 DIN933 MODELE 8000</v>
          </cell>
          <cell r="D56" t="str">
            <v>VIS H M5X30 PA6.6 DIN933</v>
          </cell>
          <cell r="E56" t="str">
            <v>VISSERIE</v>
          </cell>
        </row>
        <row r="57">
          <cell r="A57" t="str">
            <v>SP01029020A0</v>
          </cell>
          <cell r="B57" t="str">
            <v>RONDELLE Ø5 PA6.6 DIN9021 MODELE 86100</v>
          </cell>
          <cell r="D57" t="str">
            <v>RONDELLE Ø5 PA6.6 DIN9021</v>
          </cell>
          <cell r="E57" t="str">
            <v>VISSERIE</v>
          </cell>
        </row>
        <row r="58">
          <cell r="A58" t="str">
            <v>SPN0106240</v>
          </cell>
          <cell r="B58" t="str">
            <v>VIS H M5X10 A4-70 DIN933</v>
          </cell>
          <cell r="D58" t="str">
            <v>VIS H M5X10 A4-70 DIN933</v>
          </cell>
          <cell r="E58" t="str">
            <v>VISSERIE</v>
          </cell>
        </row>
        <row r="59">
          <cell r="A59" t="str">
            <v>SP01018522A0</v>
          </cell>
          <cell r="B59" t="str">
            <v>ROND CS Ø5 A4-70 NFE25511</v>
          </cell>
          <cell r="D59" t="str">
            <v>ROND CS Ø5 A4-70 NFE25511</v>
          </cell>
          <cell r="E59" t="str">
            <v>VISSERIE</v>
          </cell>
        </row>
        <row r="60">
          <cell r="A60" t="str">
            <v>SPN0106050</v>
          </cell>
          <cell r="B60" t="str">
            <v>VIS H M6X12 A4-70 DIN933</v>
          </cell>
          <cell r="D60" t="str">
            <v>VIS H M6X12 A4-70 DIN933</v>
          </cell>
          <cell r="E60" t="str">
            <v>VISSERIE</v>
          </cell>
        </row>
        <row r="61">
          <cell r="A61" t="str">
            <v>SPG31150060</v>
          </cell>
          <cell r="B61" t="str">
            <v>ROND EVENTAIL Ø6 A4-70 DIN6798A</v>
          </cell>
          <cell r="D61" t="str">
            <v>ROND EVENT Ø6 A4-70 DIN6798A</v>
          </cell>
          <cell r="E61" t="str">
            <v>VISSERIE</v>
          </cell>
        </row>
        <row r="62">
          <cell r="A62" t="str">
            <v>SP01022524A0</v>
          </cell>
          <cell r="B62" t="str">
            <v>VIS H M6X16 ECO-FIX ACIER ZINGUE BN5950</v>
          </cell>
          <cell r="D62" t="str">
            <v>VIS H M6X16 ECO-FIX ACIER ZING</v>
          </cell>
          <cell r="E62" t="str">
            <v>VISSERIE</v>
          </cell>
        </row>
        <row r="63">
          <cell r="A63" t="str">
            <v>SA01028970A2</v>
          </cell>
          <cell r="B63" t="str">
            <v>PLAN MONTAGE MECA COMMANDE</v>
          </cell>
          <cell r="D63" t="str">
            <v>MECA COMMANDE</v>
          </cell>
          <cell r="E63" t="str">
            <v>ATELIER</v>
          </cell>
        </row>
        <row r="64">
          <cell r="A64" t="str">
            <v>SM01039843A5</v>
          </cell>
          <cell r="B64" t="str">
            <v>GENERIQUE</v>
          </cell>
          <cell r="D64" t="str">
            <v>I-SCU + SUPPORT</v>
          </cell>
        </row>
        <row r="65">
          <cell r="A65" t="str">
            <v>SM01035810D2</v>
          </cell>
          <cell r="B65" t="str">
            <v>GENERIQUE</v>
          </cell>
          <cell r="D65" t="str">
            <v>D.I.D I-SCU</v>
          </cell>
          <cell r="E65" t="str">
            <v>ZDS</v>
          </cell>
        </row>
        <row r="66">
          <cell r="A66" t="str">
            <v>SM01035811D0</v>
          </cell>
          <cell r="B66" t="str">
            <v>GENERIQUE</v>
          </cell>
          <cell r="D66" t="str">
            <v>I-SCU</v>
          </cell>
          <cell r="E66" t="str">
            <v>ZDS</v>
          </cell>
        </row>
        <row r="67">
          <cell r="A67" t="str">
            <v>SM01061111A0</v>
          </cell>
          <cell r="B67" t="str">
            <v>GENERIQUE</v>
          </cell>
          <cell r="D67" t="str">
            <v>CARTE COM-EXPRESS EQUIPEE</v>
          </cell>
        </row>
        <row r="68">
          <cell r="A68" t="str">
            <v>SP01034266A0</v>
          </cell>
          <cell r="D68" t="str">
            <v>EXPRESS-ATC-N270 -20/+70°C***</v>
          </cell>
          <cell r="E68" t="str">
            <v>ZDS</v>
          </cell>
        </row>
        <row r="69">
          <cell r="A69" t="str">
            <v>SP01035430A0</v>
          </cell>
          <cell r="B69" t="str">
            <v>1GB DDR2 533 SODIMM -20°C/+70°C</v>
          </cell>
          <cell r="D69" t="str">
            <v>BARRETTE MEMOIRE DDR2 1GB</v>
          </cell>
          <cell r="E69" t="str">
            <v>ZDS</v>
          </cell>
        </row>
        <row r="70">
          <cell r="A70" t="str">
            <v>S100629</v>
          </cell>
          <cell r="B70" t="str">
            <v>DISQUE SATA III 2,5" SLC SSD</v>
          </cell>
          <cell r="D70" t="str">
            <v>WR2SF008G-JFITI</v>
          </cell>
          <cell r="E70" t="str">
            <v>ZDS</v>
          </cell>
        </row>
        <row r="71">
          <cell r="A71" t="str">
            <v>SD01029187B0</v>
          </cell>
          <cell r="B71" t="str">
            <v>ETIQUETTE IDENTIFICATION</v>
          </cell>
          <cell r="D71" t="str">
            <v>ETIQUETTE IDENTIFICATION EQUIP</v>
          </cell>
          <cell r="E71" t="str">
            <v>ATELIER</v>
          </cell>
        </row>
        <row r="72">
          <cell r="A72" t="str">
            <v>SP01001522A0</v>
          </cell>
          <cell r="B72" t="str">
            <v>VIS FHC M4X8 A4-70 DIN7991</v>
          </cell>
          <cell r="D72" t="str">
            <v>VIS FHC M4X8 A4-70 DIN7991</v>
          </cell>
          <cell r="E72" t="str">
            <v>VISSERIE</v>
          </cell>
        </row>
        <row r="73">
          <cell r="A73" t="str">
            <v>SA01028981A0</v>
          </cell>
          <cell r="B73" t="str">
            <v>PLAN MONTAGE SCU+SUPPORT</v>
          </cell>
          <cell r="D73" t="str">
            <v>SCU + SUPPORT</v>
          </cell>
          <cell r="E73" t="str">
            <v>ATELIER</v>
          </cell>
        </row>
        <row r="74">
          <cell r="A74" t="str">
            <v>SM01034904A1</v>
          </cell>
          <cell r="B74" t="str">
            <v>PEM110: 11M EXTENDED MOTION PEDESTAL</v>
          </cell>
          <cell r="D74" t="str">
            <v>INTERFACE CODEUR SCU</v>
          </cell>
        </row>
        <row r="75">
          <cell r="A75" t="str">
            <v>SD01034904A1</v>
          </cell>
          <cell r="B75" t="str">
            <v>PLAN RACCORDEMENT INTERFACE</v>
          </cell>
          <cell r="D75" t="str">
            <v>INTERFACE CODEUR SCU</v>
          </cell>
          <cell r="E75" t="str">
            <v>ATELIER</v>
          </cell>
        </row>
        <row r="76">
          <cell r="A76" t="str">
            <v>SPW1601310</v>
          </cell>
          <cell r="B76" t="str">
            <v>MONOFIL.#22 PTFE NOIR</v>
          </cell>
          <cell r="C76" t="str">
            <v>AUXICOM</v>
          </cell>
          <cell r="D76" t="str">
            <v>KZ05.06 NOIR</v>
          </cell>
          <cell r="E76" t="str">
            <v>AUXICOM</v>
          </cell>
        </row>
        <row r="77">
          <cell r="A77" t="str">
            <v>S107295</v>
          </cell>
          <cell r="B77" t="str">
            <v>ADAPTATEUR SUBD9 MALE FEMELLE COMPOSABLE</v>
          </cell>
          <cell r="C77" t="str">
            <v>MH CONNECTOR</v>
          </cell>
          <cell r="D77" t="str">
            <v>GA0909MFLGKRC</v>
          </cell>
          <cell r="E77" t="str">
            <v>FARNELL</v>
          </cell>
        </row>
        <row r="78">
          <cell r="A78" t="str">
            <v>SP01001838A0</v>
          </cell>
          <cell r="B78" t="str">
            <v>DOUILLE POUR ALIMENTATION ET CABLAGE INTERIEUR</v>
          </cell>
          <cell r="C78" t="str">
            <v>RITTAL</v>
          </cell>
          <cell r="D78" t="str">
            <v>2507100</v>
          </cell>
          <cell r="E78" t="str">
            <v>STOCK</v>
          </cell>
        </row>
        <row r="79">
          <cell r="A79" t="str">
            <v>SP01001847A0</v>
          </cell>
          <cell r="B79" t="str">
            <v>CAPUCHON DOUBLE TRANSPARENT</v>
          </cell>
          <cell r="C79" t="str">
            <v>SCHNEIDER</v>
          </cell>
          <cell r="D79" t="str">
            <v>ZBW008</v>
          </cell>
          <cell r="E79" t="str">
            <v>REXEL</v>
          </cell>
        </row>
        <row r="80">
          <cell r="A80" t="str">
            <v>SP01003350A0</v>
          </cell>
          <cell r="B80" t="str">
            <v>BORNE DE MISE A LA MASS POUR RACK</v>
          </cell>
          <cell r="C80" t="str">
            <v>SCHROFF</v>
          </cell>
          <cell r="D80" t="str">
            <v>20118030</v>
          </cell>
          <cell r="E80" t="str">
            <v>ELECSYSTEM</v>
          </cell>
        </row>
        <row r="81">
          <cell r="A81" t="str">
            <v>SP01003693A0</v>
          </cell>
          <cell r="B81" t="str">
            <v>CABLE ESM-SIHF 3G1 -60°/+180°</v>
          </cell>
          <cell r="C81" t="str">
            <v>LAPP</v>
          </cell>
          <cell r="D81">
            <v>46008</v>
          </cell>
          <cell r="E81" t="str">
            <v>ELECSYSTEM</v>
          </cell>
        </row>
        <row r="82">
          <cell r="A82" t="str">
            <v>SP01004205A0</v>
          </cell>
          <cell r="B82" t="str">
            <v>BAND IT lg:207</v>
          </cell>
          <cell r="D82" t="str">
            <v>A31189</v>
          </cell>
          <cell r="E82" t="str">
            <v>STOCK</v>
          </cell>
        </row>
        <row r="83">
          <cell r="A83" t="str">
            <v>SP01004212A0</v>
          </cell>
          <cell r="B83" t="str">
            <v>GAINE RILSAN Ø16 NOIR</v>
          </cell>
          <cell r="D83" t="str">
            <v>HELAGAINE 11/16</v>
          </cell>
          <cell r="E83" t="str">
            <v>STOCK</v>
          </cell>
        </row>
        <row r="84">
          <cell r="A84" t="str">
            <v>SP01004375A0</v>
          </cell>
          <cell r="B84" t="str">
            <v>CARTE REPERE 1</v>
          </cell>
          <cell r="C84" t="str">
            <v>ENTRELEC</v>
          </cell>
          <cell r="D84" t="str">
            <v>1SNA233202R0400</v>
          </cell>
          <cell r="E84" t="str">
            <v>STOCK</v>
          </cell>
        </row>
        <row r="85">
          <cell r="A85" t="str">
            <v>SP01004389A0</v>
          </cell>
          <cell r="B85" t="str">
            <v>CARTE REPERE 10</v>
          </cell>
          <cell r="C85" t="str">
            <v>ENTRELEC</v>
          </cell>
          <cell r="D85" t="str">
            <v>0233 211.24</v>
          </cell>
          <cell r="E85" t="str">
            <v>STOCK</v>
          </cell>
        </row>
        <row r="86">
          <cell r="A86" t="str">
            <v>SP01004466A0</v>
          </cell>
          <cell r="B86" t="str">
            <v>CONNECTEUR POUR BUS CANopen</v>
          </cell>
          <cell r="C86" t="str">
            <v>WAGO</v>
          </cell>
          <cell r="D86" t="str">
            <v>750963</v>
          </cell>
          <cell r="E86" t="str">
            <v>ELECSYSTEM</v>
          </cell>
        </row>
        <row r="87">
          <cell r="A87" t="str">
            <v>SP01004468A0</v>
          </cell>
          <cell r="B87" t="str">
            <v>BORNE D'ENTREE DIGITALE à 4 CANAUX DC 24v</v>
          </cell>
          <cell r="C87" t="str">
            <v>WAGO</v>
          </cell>
          <cell r="D87">
            <v>750402</v>
          </cell>
          <cell r="E87" t="str">
            <v>ELECSYSTEM</v>
          </cell>
        </row>
        <row r="88">
          <cell r="A88" t="str">
            <v>SP01004735A0</v>
          </cell>
          <cell r="B88" t="str">
            <v>GAINE RILSAN DIAMETRE 10</v>
          </cell>
          <cell r="D88" t="str">
            <v>HELAGAINE 11/10</v>
          </cell>
          <cell r="E88" t="str">
            <v>STOCK</v>
          </cell>
        </row>
        <row r="89">
          <cell r="A89" t="str">
            <v>SP01006267A0</v>
          </cell>
          <cell r="B89" t="str">
            <v>RELAIS SECURITE X5 24VACDC</v>
          </cell>
          <cell r="C89" t="str">
            <v>PILZ</v>
          </cell>
          <cell r="D89" t="str">
            <v>PNOZ X5 ref 774325</v>
          </cell>
          <cell r="E89" t="str">
            <v>ELECSYSTEM</v>
          </cell>
        </row>
        <row r="90">
          <cell r="A90" t="str">
            <v>SP01006695A0</v>
          </cell>
          <cell r="B90" t="str">
            <v>CORDON SECT.3 POLES FEMELLE DROITE/DEGAINE 2.5M CEE22 10A</v>
          </cell>
          <cell r="C90" t="str">
            <v>VOLEX</v>
          </cell>
          <cell r="D90" t="str">
            <v>2143H</v>
          </cell>
          <cell r="E90" t="str">
            <v>FARNELL</v>
          </cell>
        </row>
        <row r="91">
          <cell r="A91" t="str">
            <v>SP01008530A0</v>
          </cell>
          <cell r="B91" t="str">
            <v>BORNE A FUSIBLE AVEC PORTE FUSIBLE PIVOTANT</v>
          </cell>
          <cell r="C91" t="str">
            <v>WAGO</v>
          </cell>
          <cell r="D91" t="str">
            <v>281616</v>
          </cell>
          <cell r="E91" t="str">
            <v>ELECSYSTEM</v>
          </cell>
        </row>
        <row r="92">
          <cell r="A92" t="str">
            <v>SP01008532A0</v>
          </cell>
          <cell r="B92" t="str">
            <v>FUSIBLE FA TRES RAPIDE  250V  TAILLE 5X20</v>
          </cell>
          <cell r="D92" t="str">
            <v>FUS. 250V FA 2A  5X20</v>
          </cell>
          <cell r="E92" t="str">
            <v>STOCK</v>
          </cell>
        </row>
        <row r="93">
          <cell r="A93" t="str">
            <v>SP01008690A0</v>
          </cell>
          <cell r="B93" t="str">
            <v>COUVERCLE PROTECTIONS BORNIER CPV1-2</v>
          </cell>
          <cell r="C93" t="str">
            <v>ENTRELEC</v>
          </cell>
          <cell r="D93" t="str">
            <v>1SNA176816R1200</v>
          </cell>
          <cell r="E93" t="str">
            <v>ELECSYSTEM</v>
          </cell>
        </row>
        <row r="94">
          <cell r="A94" t="str">
            <v>SP01008691A0</v>
          </cell>
          <cell r="B94" t="str">
            <v>SEPARATEUR PORTE COUVERCLE SCFCV1-2</v>
          </cell>
          <cell r="C94" t="str">
            <v>ENTRELEC</v>
          </cell>
          <cell r="D94" t="str">
            <v>1SNA116795R1100</v>
          </cell>
          <cell r="E94" t="str">
            <v>ELECSYSTEM</v>
          </cell>
        </row>
        <row r="95">
          <cell r="A95" t="str">
            <v>SP01030748A0</v>
          </cell>
          <cell r="B95" t="str">
            <v>DISJONCTEUR BIPOLAIRE 25A C60N UL 489</v>
          </cell>
          <cell r="C95" t="str">
            <v>SCHNEIDER</v>
          </cell>
          <cell r="D95" t="str">
            <v>M9F42225</v>
          </cell>
          <cell r="E95" t="str">
            <v>REXEL</v>
          </cell>
        </row>
        <row r="96">
          <cell r="A96" t="str">
            <v>SP01010986A0</v>
          </cell>
          <cell r="B96" t="str">
            <v>PIECE MOULEE DROITE AVEC LEVRES DIA. 30MM MINI</v>
          </cell>
          <cell r="C96" t="str">
            <v>TE CONNECTIVITY</v>
          </cell>
          <cell r="D96" t="str">
            <v>202K132252250</v>
          </cell>
          <cell r="E96" t="str">
            <v>TTI</v>
          </cell>
        </row>
        <row r="97">
          <cell r="A97" t="str">
            <v>SP01012097A0</v>
          </cell>
          <cell r="D97" t="str">
            <v>M850498815W02</v>
          </cell>
          <cell r="E97" t="str">
            <v>TTI</v>
          </cell>
        </row>
        <row r="98">
          <cell r="A98" t="str">
            <v>SP01012977A0</v>
          </cell>
          <cell r="B98" t="str">
            <v>EMBASE 6 CONTACTS 3M/3F A SOUDER</v>
          </cell>
          <cell r="C98" t="str">
            <v>LEMO</v>
          </cell>
          <cell r="D98" t="str">
            <v>ERN.2S.306.CLL</v>
          </cell>
          <cell r="E98" t="str">
            <v>LEMO</v>
          </cell>
        </row>
        <row r="99">
          <cell r="A99" t="str">
            <v>SP01015821A0</v>
          </cell>
          <cell r="B99" t="str">
            <v>INTERFACE MOD RELAIS 1RT 6A 24DC RES</v>
          </cell>
          <cell r="C99" t="str">
            <v>FINDER</v>
          </cell>
          <cell r="D99" t="str">
            <v>386170240050</v>
          </cell>
          <cell r="E99" t="str">
            <v>ELECSYSTEM</v>
          </cell>
        </row>
        <row r="100">
          <cell r="A100" t="str">
            <v>SP01020469A0</v>
          </cell>
          <cell r="B100" t="str">
            <v>TRESSE PLATE 12X2.3 - 9.3MM²</v>
          </cell>
          <cell r="C100" t="str">
            <v>RS</v>
          </cell>
          <cell r="D100" t="str">
            <v>355559</v>
          </cell>
          <cell r="E100" t="str">
            <v>RS</v>
          </cell>
        </row>
        <row r="101">
          <cell r="A101" t="str">
            <v>SP01026050A0</v>
          </cell>
          <cell r="B101" t="str">
            <v>RELAIS 2 INVERSEUR RAIL DIN 14MM 24V</v>
          </cell>
          <cell r="C101" t="str">
            <v>FINDER</v>
          </cell>
          <cell r="D101" t="str">
            <v>386270240050</v>
          </cell>
          <cell r="E101" t="str">
            <v>ELECSYSTEM</v>
          </cell>
        </row>
        <row r="102">
          <cell r="A102" t="str">
            <v>SP01026083A0</v>
          </cell>
          <cell r="B102" t="str">
            <v>BORNE 4 CONTACTS 0.5/1.5MM² EPAISSEUR 3.5MM GRISE</v>
          </cell>
          <cell r="C102" t="str">
            <v>WEIDMULLER</v>
          </cell>
          <cell r="D102">
            <v>1775580000</v>
          </cell>
          <cell r="E102" t="str">
            <v>REXEL</v>
          </cell>
        </row>
        <row r="103">
          <cell r="A103" t="str">
            <v>SP01047859A0</v>
          </cell>
          <cell r="B103" t="str">
            <v>CORDON SURMOULE DB15 HAUTE DENSITE M/F 1.8M</v>
          </cell>
          <cell r="C103" t="str">
            <v>LUTZE</v>
          </cell>
          <cell r="D103" t="str">
            <v>1953110180</v>
          </cell>
          <cell r="E103" t="str">
            <v>LUTZE</v>
          </cell>
        </row>
        <row r="104">
          <cell r="A104" t="str">
            <v>SP01026118A0</v>
          </cell>
          <cell r="B104" t="str">
            <v>FLASQUE D'EXTREMITE ZDU1.5/4AN BEIGE FONCE</v>
          </cell>
          <cell r="C104" t="str">
            <v>WEIDMULLER</v>
          </cell>
          <cell r="D104">
            <v>1776090000</v>
          </cell>
          <cell r="E104" t="str">
            <v>REXEL</v>
          </cell>
        </row>
        <row r="105">
          <cell r="A105" t="str">
            <v>SP01027484A0</v>
          </cell>
          <cell r="B105" t="str">
            <v>REPERE POUR BORNES 3.5MM 31-40</v>
          </cell>
          <cell r="C105" t="str">
            <v>WEIDMULLER</v>
          </cell>
          <cell r="D105">
            <v>1762320031</v>
          </cell>
          <cell r="E105" t="str">
            <v>STOCK</v>
          </cell>
        </row>
        <row r="106">
          <cell r="A106" t="str">
            <v>SP01027485A0</v>
          </cell>
          <cell r="B106" t="str">
            <v>REPERE POUR BORNES 3.5MM 21-30</v>
          </cell>
          <cell r="C106" t="str">
            <v>WEIDMULLER</v>
          </cell>
          <cell r="D106">
            <v>1762320021</v>
          </cell>
          <cell r="E106" t="str">
            <v>REXEL</v>
          </cell>
        </row>
        <row r="107">
          <cell r="A107" t="str">
            <v>SP01027486A0</v>
          </cell>
          <cell r="B107" t="str">
            <v>REPERE POUR BORNES 3.5MM 11-20</v>
          </cell>
          <cell r="C107" t="str">
            <v>WEIDMULLER</v>
          </cell>
          <cell r="D107">
            <v>1762320011</v>
          </cell>
          <cell r="E107" t="str">
            <v>STOCK</v>
          </cell>
        </row>
        <row r="108">
          <cell r="A108" t="str">
            <v>SP01027487A0</v>
          </cell>
          <cell r="B108" t="str">
            <v>REPERE POUR BORNES 3.5MM 1-10</v>
          </cell>
          <cell r="C108" t="str">
            <v>WEIDMULLER</v>
          </cell>
          <cell r="D108">
            <v>1762320001</v>
          </cell>
          <cell r="E108" t="str">
            <v>STOCK</v>
          </cell>
        </row>
        <row r="109">
          <cell r="A109" t="str">
            <v>SP01028227A0</v>
          </cell>
          <cell r="B109" t="str">
            <v>DISJONCTEUR BIPOLAIRE C60 10A COURBE C CSA</v>
          </cell>
          <cell r="C109" t="str">
            <v>SCHNEIDER</v>
          </cell>
          <cell r="D109" t="str">
            <v>M9F22210</v>
          </cell>
          <cell r="E109" t="str">
            <v>REXEL</v>
          </cell>
        </row>
        <row r="110">
          <cell r="A110" t="str">
            <v>SP01028228A0</v>
          </cell>
          <cell r="B110" t="str">
            <v>DISJONCTEUR BIPOLAIRE C60 16A COURBE C CSA</v>
          </cell>
          <cell r="C110" t="str">
            <v>SCHNEIDER</v>
          </cell>
          <cell r="D110" t="str">
            <v>M9F22216</v>
          </cell>
          <cell r="E110" t="str">
            <v>REXEL</v>
          </cell>
        </row>
        <row r="111">
          <cell r="A111" t="str">
            <v>SP01028229A0</v>
          </cell>
          <cell r="B111" t="str">
            <v>DISJONCTEUR BIPOLAIRE C60 40A COURBE C CSA</v>
          </cell>
          <cell r="C111" t="str">
            <v>SCHNEIDER</v>
          </cell>
          <cell r="D111" t="str">
            <v>M9F22240</v>
          </cell>
          <cell r="E111" t="str">
            <v>REXEL</v>
          </cell>
        </row>
        <row r="112">
          <cell r="A112" t="str">
            <v>SP01028230A0</v>
          </cell>
          <cell r="B112" t="str">
            <v>DISJONCTEUR BIPOLAIRE C60 4A COURBE C CSA</v>
          </cell>
          <cell r="C112" t="str">
            <v>SCHNEIDER</v>
          </cell>
          <cell r="D112" t="str">
            <v>M9F22204</v>
          </cell>
          <cell r="E112" t="str">
            <v>REXEL</v>
          </cell>
        </row>
        <row r="113">
          <cell r="A113" t="str">
            <v>SP01028235A0</v>
          </cell>
          <cell r="B113" t="str">
            <v>INTERRUPTEUR DIFFERENTIEL BIPOLAIRE 63A 30MA CSA</v>
          </cell>
          <cell r="C113" t="str">
            <v>SCHNEIDER</v>
          </cell>
          <cell r="D113" t="str">
            <v>M9R81263</v>
          </cell>
          <cell r="E113" t="str">
            <v>REXEL</v>
          </cell>
        </row>
        <row r="114">
          <cell r="A114" t="str">
            <v>SP01028284A0</v>
          </cell>
          <cell r="B114" t="str">
            <v>COMPTEUR HORAIRE 24V RAIL DIN TYPE AH57 HOMOLOGATION CSA</v>
          </cell>
          <cell r="C114" t="str">
            <v>TURCK/KUBLER</v>
          </cell>
          <cell r="D114" t="str">
            <v>3223401351</v>
          </cell>
          <cell r="E114" t="str">
            <v>ELECSYSTEM</v>
          </cell>
        </row>
        <row r="115">
          <cell r="A115" t="str">
            <v>SP01028652A0</v>
          </cell>
          <cell r="B115" t="str">
            <v>FIL 4MM² PVC BLEU UL1015 600V -40°/105°C</v>
          </cell>
          <cell r="C115" t="str">
            <v>LAPP</v>
          </cell>
          <cell r="D115">
            <v>4160602</v>
          </cell>
          <cell r="E115" t="str">
            <v>STOCK</v>
          </cell>
        </row>
        <row r="116">
          <cell r="A116" t="str">
            <v>SP01028653A0</v>
          </cell>
          <cell r="B116" t="str">
            <v>FIL 4MM² PVC VERT/JAUNE UL1015 600V -40°/105°C</v>
          </cell>
          <cell r="D116">
            <v>4160600</v>
          </cell>
          <cell r="E116" t="str">
            <v>STOCK</v>
          </cell>
        </row>
        <row r="117">
          <cell r="A117" t="str">
            <v>SP01028656A0</v>
          </cell>
          <cell r="B117" t="str">
            <v>FIL 4MM² PVC ROUGE UL1015 600V -40°/105°C</v>
          </cell>
          <cell r="D117">
            <v>4160604</v>
          </cell>
          <cell r="E117" t="str">
            <v>STOCK</v>
          </cell>
        </row>
        <row r="118">
          <cell r="A118" t="str">
            <v>SP01028657A0</v>
          </cell>
          <cell r="B118" t="str">
            <v>FIL 2.5MM² PVC VERT/JAUNE UL1015 600V -40°/105°C</v>
          </cell>
          <cell r="D118">
            <v>4160500</v>
          </cell>
          <cell r="E118" t="str">
            <v>STOCK</v>
          </cell>
        </row>
        <row r="119">
          <cell r="A119" t="str">
            <v>SP01028659A0</v>
          </cell>
          <cell r="B119" t="str">
            <v>FIL 2.5MM² PVC BLEU UL1015 600V -40°/105°C</v>
          </cell>
          <cell r="D119">
            <v>4160502</v>
          </cell>
          <cell r="E119" t="str">
            <v>STOCK</v>
          </cell>
        </row>
        <row r="120">
          <cell r="A120" t="str">
            <v>SP01028660A0</v>
          </cell>
          <cell r="B120" t="str">
            <v>FIL 1.5MM² PVC BLEU UL1015 600V -40°/105°C</v>
          </cell>
          <cell r="D120">
            <v>4160402</v>
          </cell>
          <cell r="E120" t="str">
            <v>STOCK</v>
          </cell>
        </row>
        <row r="121">
          <cell r="A121" t="str">
            <v>SP01028662A0</v>
          </cell>
          <cell r="B121" t="str">
            <v>FIL 1.5MM² PVC NOIR UL1015 600V -40°/105°C</v>
          </cell>
          <cell r="D121">
            <v>4160401</v>
          </cell>
          <cell r="E121" t="str">
            <v>STOCK</v>
          </cell>
        </row>
        <row r="122">
          <cell r="A122" t="str">
            <v>SP01028663A0</v>
          </cell>
          <cell r="B122" t="str">
            <v>FIL 1.5MM² PVC ROUGE UL1015 600V -40°/105°C</v>
          </cell>
          <cell r="D122">
            <v>4160404</v>
          </cell>
          <cell r="E122" t="str">
            <v>STOCK</v>
          </cell>
        </row>
        <row r="123">
          <cell r="A123" t="str">
            <v>SP01028895A0</v>
          </cell>
          <cell r="B123" t="str">
            <v>FIL 2.5MM² PVC ROUGE UL1015 600V -40°/105°C</v>
          </cell>
          <cell r="D123">
            <v>4160504</v>
          </cell>
          <cell r="E123" t="str">
            <v>STOCK</v>
          </cell>
        </row>
        <row r="124">
          <cell r="A124" t="str">
            <v>SP01029032A0</v>
          </cell>
          <cell r="B124" t="str">
            <v>FIL 1.5MM² PVC VERT/JAUNE UL1015 600V -40°/105°C</v>
          </cell>
          <cell r="D124">
            <v>4160400</v>
          </cell>
          <cell r="E124" t="str">
            <v>STOCK</v>
          </cell>
        </row>
        <row r="125">
          <cell r="A125" t="str">
            <v>SP01030922A0</v>
          </cell>
          <cell r="B125" t="str">
            <v> Interrupteur différentiel GFP - 2P - 25A 260mA - type Asi - 120-240V</v>
          </cell>
          <cell r="C125" t="str">
            <v>SCHNEIDER</v>
          </cell>
          <cell r="D125" t="str">
            <v>M9R84225</v>
          </cell>
          <cell r="E125" t="str">
            <v>REXEL</v>
          </cell>
        </row>
        <row r="126">
          <cell r="A126" t="str">
            <v>SP01034588A0</v>
          </cell>
          <cell r="B126" t="str">
            <v>FIL AWG16 PVC ORANGE UL1015 500V -20°/105°C</v>
          </cell>
          <cell r="C126" t="str">
            <v>CABLE</v>
          </cell>
          <cell r="E126" t="str">
            <v>STOCK</v>
          </cell>
        </row>
        <row r="127">
          <cell r="A127" t="str">
            <v>SP01035889A0</v>
          </cell>
          <cell r="C127" t="str">
            <v>AMPHENOL</v>
          </cell>
          <cell r="D127" t="str">
            <v>D3899924WD35SN</v>
          </cell>
          <cell r="E127" t="str">
            <v>TTI</v>
          </cell>
        </row>
        <row r="128">
          <cell r="A128" t="str">
            <v>SP01036532A0</v>
          </cell>
          <cell r="B128" t="str">
            <v>SUPPORT DE BOUTONNERIE A PERCER</v>
          </cell>
          <cell r="C128" t="str">
            <v>SCHNEIDER</v>
          </cell>
          <cell r="D128" t="str">
            <v>A9A15152</v>
          </cell>
          <cell r="E128" t="str">
            <v>REXEL</v>
          </cell>
        </row>
        <row r="129">
          <cell r="A129" t="str">
            <v>SP01038377A0</v>
          </cell>
          <cell r="B129" t="str">
            <v>SUB-D 9PTS F M24308/2-1</v>
          </cell>
          <cell r="C129" t="str">
            <v>TE CONNECTIVITY</v>
          </cell>
          <cell r="D129" t="str">
            <v>M2430821</v>
          </cell>
          <cell r="E129" t="str">
            <v>TTI</v>
          </cell>
        </row>
        <row r="130">
          <cell r="A130" t="str">
            <v>SP01038381A0</v>
          </cell>
          <cell r="B130" t="str">
            <v>SUB-D 9PTS M M24308/4-1</v>
          </cell>
          <cell r="C130" t="str">
            <v>TE CONNECTIVITY</v>
          </cell>
          <cell r="D130" t="str">
            <v>M2430841</v>
          </cell>
          <cell r="E130" t="str">
            <v>TTI</v>
          </cell>
        </row>
        <row r="131">
          <cell r="A131" t="str">
            <v>SP01038382A0</v>
          </cell>
          <cell r="B131" t="str">
            <v>SUB-D 15PTS F M24308/2-2</v>
          </cell>
          <cell r="C131" t="str">
            <v>TE CONNECTIVITY</v>
          </cell>
          <cell r="D131" t="str">
            <v>M2430822</v>
          </cell>
          <cell r="E131" t="str">
            <v>TTI</v>
          </cell>
        </row>
        <row r="132">
          <cell r="A132" t="str">
            <v>SP01038383A0</v>
          </cell>
          <cell r="B132" t="str">
            <v>SUB-D 15PTS M M24308/4-2</v>
          </cell>
          <cell r="C132" t="str">
            <v>TE CONNECTIVITY</v>
          </cell>
          <cell r="D132" t="str">
            <v>M2430842</v>
          </cell>
          <cell r="E132" t="str">
            <v>TTI</v>
          </cell>
        </row>
        <row r="133">
          <cell r="A133" t="str">
            <v>SPA0600340</v>
          </cell>
          <cell r="B133" t="str">
            <v>CONTACTEUR D TRI 38A 24V DC</v>
          </cell>
          <cell r="C133" t="str">
            <v>SCHNEIDER</v>
          </cell>
          <cell r="D133" t="str">
            <v>LC1D38BD</v>
          </cell>
          <cell r="E133" t="str">
            <v>REXEL</v>
          </cell>
        </row>
        <row r="134">
          <cell r="A134" t="str">
            <v>SPA0600450</v>
          </cell>
          <cell r="B134" t="str">
            <v>CONTACTEUR D TRI 9A 24V DC</v>
          </cell>
          <cell r="C134" t="str">
            <v>SCHNEIDER</v>
          </cell>
          <cell r="D134" t="str">
            <v>LC1D09BD</v>
          </cell>
          <cell r="E134" t="str">
            <v>REXEL</v>
          </cell>
        </row>
        <row r="135">
          <cell r="A135" t="str">
            <v>SPA0800820</v>
          </cell>
          <cell r="B135" t="str">
            <v>AC POWER SURGE PROTECTOR</v>
          </cell>
          <cell r="C135" t="str">
            <v>CITEL</v>
          </cell>
          <cell r="D135" t="str">
            <v>DS42230</v>
          </cell>
          <cell r="E135" t="str">
            <v>STOCK</v>
          </cell>
        </row>
        <row r="136">
          <cell r="A136" t="str">
            <v>SPA0800920</v>
          </cell>
          <cell r="B136" t="str">
            <v>BUTEE D'ARRET( 39400 OBSOLETE)</v>
          </cell>
          <cell r="C136" t="str">
            <v>LEGRAND</v>
          </cell>
          <cell r="D136" t="str">
            <v>37513</v>
          </cell>
          <cell r="E136" t="str">
            <v>REXEL</v>
          </cell>
        </row>
        <row r="137">
          <cell r="A137" t="str">
            <v>SPC57500640</v>
          </cell>
          <cell r="B137" t="str">
            <v>CAPOT SUBD METAL 15 PTS 8655MH1511</v>
          </cell>
          <cell r="C137" t="str">
            <v>FCI</v>
          </cell>
          <cell r="D137" t="str">
            <v>8655MH1511</v>
          </cell>
          <cell r="E137" t="str">
            <v>TTI</v>
          </cell>
        </row>
        <row r="138">
          <cell r="A138" t="str">
            <v>SPC57500650</v>
          </cell>
          <cell r="B138" t="str">
            <v>Capot pour Sub-D en Zinc moulé, Amphenol FCI série 8655MH, 25 contacts avec Serre-câble</v>
          </cell>
          <cell r="C138" t="str">
            <v>AMPHENOL</v>
          </cell>
          <cell r="D138" t="str">
            <v>8655MH2511LF</v>
          </cell>
          <cell r="E138" t="str">
            <v>TTI</v>
          </cell>
        </row>
        <row r="139">
          <cell r="A139" t="str">
            <v>SPC57500660</v>
          </cell>
          <cell r="B139" t="str">
            <v>CAPOT SUBD METAL 9 PTS</v>
          </cell>
          <cell r="C139" t="str">
            <v>FCI</v>
          </cell>
          <cell r="D139" t="str">
            <v>8655MH0911LF</v>
          </cell>
          <cell r="E139" t="str">
            <v>TTI</v>
          </cell>
        </row>
        <row r="140">
          <cell r="A140" t="str">
            <v>SPH0800660</v>
          </cell>
          <cell r="C140" t="str">
            <v>LOCTITE</v>
          </cell>
          <cell r="D140" t="str">
            <v>ADHESIF LOCTITE 406</v>
          </cell>
          <cell r="E140" t="str">
            <v>STOCK</v>
          </cell>
        </row>
        <row r="141">
          <cell r="A141" t="str">
            <v>SPK0300140</v>
          </cell>
          <cell r="B141" t="str">
            <v>ALIM. 24V</v>
          </cell>
          <cell r="C141" t="str">
            <v>POWER ONE</v>
          </cell>
          <cell r="D141" t="str">
            <v>LXR 1601-6</v>
          </cell>
          <cell r="E141" t="str">
            <v>ZDS</v>
          </cell>
        </row>
        <row r="142">
          <cell r="A142" t="str">
            <v>SPK0600230</v>
          </cell>
          <cell r="B142" t="str">
            <v>COUPLEUR DE BUS CANOPEN</v>
          </cell>
          <cell r="C142" t="str">
            <v>WAGO</v>
          </cell>
          <cell r="D142" t="str">
            <v>750348</v>
          </cell>
          <cell r="E142" t="str">
            <v>ELECSYSTEM</v>
          </cell>
        </row>
        <row r="143">
          <cell r="A143" t="str">
            <v>SPL50103250</v>
          </cell>
          <cell r="B143" t="str">
            <v>CABLE 2 COND 1MM2 LIYY 2X1MM2</v>
          </cell>
          <cell r="C143" t="str">
            <v>CABLE</v>
          </cell>
          <cell r="D143" t="str">
            <v>LIYY2X1</v>
          </cell>
          <cell r="E143" t="str">
            <v>STOCK</v>
          </cell>
        </row>
        <row r="144">
          <cell r="A144" t="str">
            <v>SPW0200680</v>
          </cell>
          <cell r="B144" t="str">
            <v xml:space="preserve">FICHE F A VISSER C16-1 </v>
          </cell>
          <cell r="C144" t="str">
            <v>AMPHENOL</v>
          </cell>
          <cell r="D144" t="str">
            <v>C01620D00311012</v>
          </cell>
          <cell r="E144" t="str">
            <v>TTI</v>
          </cell>
        </row>
        <row r="145">
          <cell r="A145" t="str">
            <v>SPW1502530</v>
          </cell>
          <cell r="B145" t="str">
            <v>VERROUILLAGE FEMELLE</v>
          </cell>
          <cell r="C145" t="str">
            <v>FCI</v>
          </cell>
          <cell r="D145" t="str">
            <v>863001TLF</v>
          </cell>
          <cell r="E145" t="str">
            <v>TTI</v>
          </cell>
        </row>
        <row r="146">
          <cell r="A146" t="str">
            <v>SPW2000300</v>
          </cell>
          <cell r="B146" t="str">
            <v>BLOC JONCTION M4/6 GRIS</v>
          </cell>
          <cell r="C146" t="str">
            <v>ENTRELEC</v>
          </cell>
          <cell r="D146" t="str">
            <v>1SNA115116R0700</v>
          </cell>
          <cell r="E146" t="str">
            <v>ELECSYSTEM</v>
          </cell>
        </row>
        <row r="147">
          <cell r="A147" t="str">
            <v>SPW2000310</v>
          </cell>
          <cell r="B147" t="str">
            <v>BLOC JONCTION M4/6 BLEU</v>
          </cell>
          <cell r="C147" t="str">
            <v>ENTRELEC</v>
          </cell>
          <cell r="D147" t="str">
            <v>1SNA125116R0100</v>
          </cell>
          <cell r="E147" t="str">
            <v>ELECSYSTEM</v>
          </cell>
        </row>
        <row r="148">
          <cell r="A148" t="str">
            <v>SPW2000320</v>
          </cell>
          <cell r="B148" t="str">
            <v>BLOC JONCTION M4/6 TERRE</v>
          </cell>
          <cell r="C148" t="str">
            <v>ENTRELEC</v>
          </cell>
          <cell r="D148" t="str">
            <v>1SNA165113R1600</v>
          </cell>
          <cell r="E148" t="str">
            <v>ELECSYSTEM</v>
          </cell>
        </row>
        <row r="149">
          <cell r="A149" t="str">
            <v>SPW2000460</v>
          </cell>
          <cell r="B149" t="str">
            <v>FLASQUE D'EXT. MA2.5/5</v>
          </cell>
          <cell r="C149" t="str">
            <v>ENTRELEC</v>
          </cell>
          <cell r="D149" t="str">
            <v>1SNA118368R1600</v>
          </cell>
          <cell r="E149" t="str">
            <v>ELECSYSTEM</v>
          </cell>
        </row>
        <row r="150">
          <cell r="A150" t="str">
            <v>SPW2000510</v>
          </cell>
          <cell r="B150" t="str">
            <v>BARETTE DE JONCTION 4MM</v>
          </cell>
          <cell r="C150" t="str">
            <v>ENTRELEC</v>
          </cell>
          <cell r="D150" t="str">
            <v>1SNA176667R0400</v>
          </cell>
          <cell r="E150" t="str">
            <v>STOCK</v>
          </cell>
        </row>
        <row r="151">
          <cell r="A151" t="str">
            <v>SPW2601400</v>
          </cell>
          <cell r="B151" t="str">
            <v>BORNE FINALE DE BUS</v>
          </cell>
          <cell r="C151" t="str">
            <v>WAGO</v>
          </cell>
          <cell r="D151" t="str">
            <v>750600</v>
          </cell>
          <cell r="E151" t="str">
            <v>ELECSYSTEM</v>
          </cell>
        </row>
        <row r="152">
          <cell r="A152" t="str">
            <v>SPW2802150</v>
          </cell>
          <cell r="B152" t="str">
            <v>REPERE BORNIER 1/100 6MM</v>
          </cell>
          <cell r="C152" t="str">
            <v>ENTRELEC</v>
          </cell>
          <cell r="D152" t="str">
            <v>1SNA233030R2600</v>
          </cell>
          <cell r="E152" t="str">
            <v>ELECSYSTEM</v>
          </cell>
        </row>
        <row r="153">
          <cell r="A153" t="str">
            <v>SPW1601320</v>
          </cell>
          <cell r="B153" t="str">
            <v>MONOFIL.#24 PTFE NOIR</v>
          </cell>
          <cell r="C153" t="str">
            <v>CABLE</v>
          </cell>
          <cell r="D153" t="str">
            <v>KZ05.05 NOIR</v>
          </cell>
          <cell r="E153" t="str">
            <v>STOCK</v>
          </cell>
        </row>
        <row r="154">
          <cell r="A154" t="str">
            <v>SP01027483A0</v>
          </cell>
          <cell r="B154" t="str">
            <v>REPERE POUR BORNES 3.5MM 41-50</v>
          </cell>
          <cell r="C154" t="str">
            <v>WEIDMULLER</v>
          </cell>
          <cell r="D154">
            <v>1762320041</v>
          </cell>
          <cell r="E154" t="str">
            <v>STOCK</v>
          </cell>
        </row>
        <row r="155">
          <cell r="A155" t="str">
            <v>SP01014098A0</v>
          </cell>
          <cell r="B155" t="str">
            <v>PEIGNE 20 BROCHES PAS 6.2 INTERFACE RELAIS SERIE38</v>
          </cell>
          <cell r="C155" t="str">
            <v>FINDER</v>
          </cell>
          <cell r="D155">
            <v>9320</v>
          </cell>
          <cell r="E155" t="str">
            <v>ELECSYSTEM</v>
          </cell>
        </row>
        <row r="156">
          <cell r="A156" t="str">
            <v>SPW1600290</v>
          </cell>
          <cell r="D156" t="str">
            <v>KZ05.05 ORANGE</v>
          </cell>
          <cell r="E156" t="str">
            <v>STOCK</v>
          </cell>
        </row>
        <row r="157">
          <cell r="A157" t="str">
            <v>SP01007221A0</v>
          </cell>
          <cell r="B157" t="str">
            <v>DIODE TRANSIL BIDIRECTIONNELLE</v>
          </cell>
          <cell r="D157" t="str">
            <v>1,5KE33CA</v>
          </cell>
          <cell r="E157" t="str">
            <v>STOCK</v>
          </cell>
        </row>
        <row r="158">
          <cell r="A158" t="str">
            <v>SPW2000350</v>
          </cell>
          <cell r="B158" t="str">
            <v>BLOC JONCTION M6/8 TERRE</v>
          </cell>
          <cell r="C158" t="str">
            <v>ENTRELEC</v>
          </cell>
          <cell r="D158" t="str">
            <v>1SNA165114R1700</v>
          </cell>
          <cell r="E158" t="str">
            <v>ELECSYSTEM</v>
          </cell>
        </row>
        <row r="159">
          <cell r="A159" t="str">
            <v>SPW2000340</v>
          </cell>
          <cell r="B159" t="str">
            <v>BLOC JONCTION M6/8 BLEU</v>
          </cell>
          <cell r="C159" t="str">
            <v>ENTRELEC</v>
          </cell>
          <cell r="D159" t="str">
            <v>1SNA125118R1300</v>
          </cell>
          <cell r="E159" t="str">
            <v>ELECSYSTEM</v>
          </cell>
        </row>
        <row r="160">
          <cell r="A160" t="str">
            <v>SPW2000330</v>
          </cell>
          <cell r="B160" t="str">
            <v>BLOC JONCTION M6/8 GRIS</v>
          </cell>
          <cell r="C160" t="str">
            <v>ENTRELEC</v>
          </cell>
          <cell r="D160" t="str">
            <v>1SNA115118R1100</v>
          </cell>
          <cell r="E160" t="str">
            <v>ELECSYSTEM</v>
          </cell>
        </row>
        <row r="161">
          <cell r="A161" t="str">
            <v>SP01036417A0</v>
          </cell>
          <cell r="B161" t="str">
            <v>REPERE POUR BORNES 3.5MM 51-60</v>
          </cell>
          <cell r="D161">
            <v>1762320051</v>
          </cell>
        </row>
        <row r="162">
          <cell r="A162" t="str">
            <v>SP01032931A0</v>
          </cell>
          <cell r="B162" t="str">
            <v>CABLE JZ-602-CY BLINDE UL/CSA 2X1 MM²</v>
          </cell>
          <cell r="C162" t="str">
            <v>LAPP</v>
          </cell>
          <cell r="D162">
            <v>82979</v>
          </cell>
          <cell r="E162" t="str">
            <v>STOCK</v>
          </cell>
        </row>
        <row r="163">
          <cell r="A163" t="str">
            <v>SP01049263A0</v>
          </cell>
          <cell r="B163" t="str">
            <v>DISJONCTEUR IC60N BIP 20A COURBE D</v>
          </cell>
          <cell r="C163" t="str">
            <v>SCHNEIDER</v>
          </cell>
          <cell r="D163" t="str">
            <v>A9F75220</v>
          </cell>
          <cell r="E163" t="str">
            <v>REXEL</v>
          </cell>
        </row>
        <row r="164">
          <cell r="A164" t="str">
            <v>SP01043635A0</v>
          </cell>
          <cell r="B164" t="str">
            <v>PROLONGATEUR M23 VIDE DROIT SERIE UC CABLE 14.5MM</v>
          </cell>
          <cell r="C164" t="str">
            <v>PHOENIX</v>
          </cell>
          <cell r="D164">
            <v>1606040</v>
          </cell>
          <cell r="E164" t="str">
            <v>PHOENIX</v>
          </cell>
        </row>
        <row r="165">
          <cell r="A165" t="str">
            <v>SP01016149A0</v>
          </cell>
          <cell r="B165" t="str">
            <v>CABLE 1 PAIRE TORSADEE BLINDEE 20AWG</v>
          </cell>
          <cell r="C165" t="str">
            <v>TE CONNECTIVITY</v>
          </cell>
          <cell r="D165" t="str">
            <v>44A1121-20-0/9-9</v>
          </cell>
          <cell r="E165" t="str">
            <v>STOCK</v>
          </cell>
        </row>
        <row r="166">
          <cell r="A166" t="str">
            <v>SP01043232A0</v>
          </cell>
          <cell r="B166" t="str">
            <v>Eléments de contact - RC-17S1N8D0000</v>
          </cell>
          <cell r="C166" t="str">
            <v>PHOENIX</v>
          </cell>
          <cell r="D166">
            <v>1602282</v>
          </cell>
          <cell r="E166" t="str">
            <v>PHOENIX</v>
          </cell>
        </row>
        <row r="167">
          <cell r="A167" t="str">
            <v>SP01043290A0</v>
          </cell>
          <cell r="B167" t="str">
            <v>Eléments de contact - RC-12S1N8D0000</v>
          </cell>
          <cell r="C167" t="str">
            <v>PHOENIX</v>
          </cell>
          <cell r="D167">
            <v>1599343</v>
          </cell>
          <cell r="E167" t="str">
            <v>PHOENIX</v>
          </cell>
        </row>
        <row r="168">
          <cell r="A168" t="str">
            <v>SP01007163A0</v>
          </cell>
          <cell r="B168" t="str">
            <v>GAINE TRESSEE FIL TUBULAIRE</v>
          </cell>
          <cell r="C168" t="str">
            <v>RAYCHEM</v>
          </cell>
          <cell r="D168" t="str">
            <v>RAY101-10.0</v>
          </cell>
          <cell r="E168" t="str">
            <v>FARNELL</v>
          </cell>
        </row>
        <row r="169">
          <cell r="A169" t="str">
            <v>SP01022524A0</v>
          </cell>
          <cell r="B169" t="str">
            <v>VIS H M6X16 ECO-FIX ACIER ZINGUE BN5950</v>
          </cell>
          <cell r="D169" t="str">
            <v>VIS H M6X16 ECO-FIX ACIER ZING</v>
          </cell>
          <cell r="E169" t="str">
            <v>VISSERIE</v>
          </cell>
        </row>
        <row r="170">
          <cell r="A170" t="str">
            <v>SA01028587A2</v>
          </cell>
          <cell r="B170" t="str">
            <v>PLAN D'IMPLANTATION PARTIE COMMANDE</v>
          </cell>
          <cell r="D170" t="str">
            <v>S/E COMMUN ADU</v>
          </cell>
          <cell r="E170" t="str">
            <v>ATELIER</v>
          </cell>
        </row>
        <row r="171">
          <cell r="A171" t="str">
            <v>SD01051519A2</v>
          </cell>
          <cell r="B171" t="str">
            <v>PLAN INTERCO COMMANDE ADU</v>
          </cell>
          <cell r="D171" t="str">
            <v>INTERCO COMMANDE ADU</v>
          </cell>
          <cell r="E171" t="str">
            <v>ATELIER</v>
          </cell>
        </row>
        <row r="172">
          <cell r="A172" t="str">
            <v>SD01039665A0</v>
          </cell>
          <cell r="B172" t="str">
            <v>LISTE ET FICHE DECÂBLES</v>
          </cell>
          <cell r="D172" t="str">
            <v>LISTE ET ETIQUETTES DE CABLES</v>
          </cell>
        </row>
        <row r="173">
          <cell r="A173" t="str">
            <v>SM01051934A2</v>
          </cell>
          <cell r="B173" t="str">
            <v>PFM64-73: 7,3M FULL MOTION PEDESTAL</v>
          </cell>
          <cell r="D173" t="str">
            <v>S/E ADU PARTIE VARIATEUR</v>
          </cell>
        </row>
        <row r="174">
          <cell r="A174" t="str">
            <v>SM01028640A2</v>
          </cell>
          <cell r="B174" t="str">
            <v>HXP63-60 : 6,0M HEXAPOD PEDESTAL</v>
          </cell>
          <cell r="D174" t="str">
            <v>REPRISE PLAQUE DE FOND ADU VAR</v>
          </cell>
        </row>
        <row r="175">
          <cell r="A175" t="str">
            <v>SP01001803A0</v>
          </cell>
          <cell r="B175" t="str">
            <v>PLAQUE DE MONTAGE 600x1200</v>
          </cell>
          <cell r="C175" t="str">
            <v>RITTAL</v>
          </cell>
          <cell r="D175" t="str">
            <v>9765092</v>
          </cell>
          <cell r="E175" t="str">
            <v>REXEL</v>
          </cell>
        </row>
        <row r="176">
          <cell r="A176" t="str">
            <v>SP01018516A0</v>
          </cell>
          <cell r="B176" t="str">
            <v>ECROU NOYER</v>
          </cell>
          <cell r="D176">
            <v>1564205060</v>
          </cell>
          <cell r="E176" t="str">
            <v>STOCK</v>
          </cell>
        </row>
        <row r="177">
          <cell r="A177" t="str">
            <v>SP01003312A0</v>
          </cell>
          <cell r="B177" t="str">
            <v>ECROU NOYE ACIER M6 OUVERT FIN 0,8-3</v>
          </cell>
          <cell r="D177" t="str">
            <v>343 67 060 230</v>
          </cell>
          <cell r="E177" t="str">
            <v>STOCK</v>
          </cell>
        </row>
        <row r="178">
          <cell r="A178" t="str">
            <v>SD01028640A4</v>
          </cell>
          <cell r="B178" t="str">
            <v>PLAN REPRISE PLAQUE DE FOND ADU PARTIE VARIATEUR</v>
          </cell>
          <cell r="D178" t="str">
            <v>PLAQUE DE FOND ADU PARTIE VAR</v>
          </cell>
          <cell r="E178" t="str">
            <v>ATELIER</v>
          </cell>
        </row>
        <row r="179">
          <cell r="A179" t="str">
            <v>SM01044858A0</v>
          </cell>
          <cell r="B179" t="str">
            <v>PFM64-73: 7,3M FULL MOTION PEDESTAL</v>
          </cell>
          <cell r="D179" t="str">
            <v>VARIATEUR PARKER PROGRAMME</v>
          </cell>
          <cell r="E179" t="str">
            <v>ZDS</v>
          </cell>
        </row>
        <row r="180">
          <cell r="A180" t="str">
            <v>SP01039837A0</v>
          </cell>
          <cell r="C180" t="str">
            <v>PARKER</v>
          </cell>
          <cell r="D180" t="str">
            <v>C3M150D6F10I11T30M11S01</v>
          </cell>
          <cell r="E180" t="str">
            <v>ZDS</v>
          </cell>
        </row>
        <row r="181">
          <cell r="A181" t="str">
            <v>SL01044592A0</v>
          </cell>
          <cell r="D181" t="str">
            <v>VARIATEUR-MRI-MCO-ESPAGNE</v>
          </cell>
        </row>
        <row r="182">
          <cell r="A182" t="str">
            <v>SL01044593A0</v>
          </cell>
          <cell r="D182" t="str">
            <v>VARIATEUR-MRI-MCO-BELGIQUE</v>
          </cell>
        </row>
        <row r="183">
          <cell r="A183" t="str">
            <v>SL01044594A0</v>
          </cell>
          <cell r="D183" t="str">
            <v>VARIATEUR-MRI-MCO-ITALIE</v>
          </cell>
        </row>
        <row r="184">
          <cell r="A184" t="str">
            <v>SL01044595A0</v>
          </cell>
          <cell r="D184" t="str">
            <v>VARIATEUR-MRI-MCO-FRANCE</v>
          </cell>
        </row>
        <row r="185">
          <cell r="A185" t="str">
            <v>SPN1503940</v>
          </cell>
          <cell r="B185" t="str">
            <v>RAIL DIN</v>
          </cell>
          <cell r="D185" t="str">
            <v>RAIL DIN 15MM PERFORE OBLONG</v>
          </cell>
          <cell r="E185" t="str">
            <v>STOCK</v>
          </cell>
        </row>
        <row r="186">
          <cell r="A186" t="str">
            <v>SP01039519A0</v>
          </cell>
          <cell r="B186" t="str">
            <v>FILTRE CEM POUR C3M 50A</v>
          </cell>
          <cell r="C186" t="str">
            <v>PARKER</v>
          </cell>
          <cell r="D186" t="str">
            <v>NFI 03/03</v>
          </cell>
          <cell r="E186" t="str">
            <v>ZDS</v>
          </cell>
        </row>
        <row r="187">
          <cell r="A187" t="str">
            <v>SP01007160A0</v>
          </cell>
          <cell r="B187" t="str">
            <v>GAINE TRESSEE FIL TUBULAIRE</v>
          </cell>
          <cell r="C187" t="str">
            <v>RAYCHEM</v>
          </cell>
          <cell r="D187" t="str">
            <v>RAY101-6.0</v>
          </cell>
          <cell r="E187" t="str">
            <v>FARNELL</v>
          </cell>
        </row>
        <row r="188">
          <cell r="A188" t="str">
            <v>SP01028024A0</v>
          </cell>
          <cell r="B188" t="str">
            <v>COMPAX 3 M POWER MODULE 20KW 3*400/480V</v>
          </cell>
          <cell r="D188" t="str">
            <v>PSUP20D6USBM00</v>
          </cell>
          <cell r="E188" t="str">
            <v>ZDS</v>
          </cell>
        </row>
        <row r="189">
          <cell r="A189" t="str">
            <v>SP01028039A0</v>
          </cell>
          <cell r="B189" t="str">
            <v>RESISTANCE DE FREINAGE - 1.50KW</v>
          </cell>
          <cell r="D189" t="str">
            <v>BRM04/03</v>
          </cell>
          <cell r="E189" t="str">
            <v>ZDS</v>
          </cell>
        </row>
        <row r="190">
          <cell r="A190" t="str">
            <v>SP01008530A0</v>
          </cell>
          <cell r="B190" t="str">
            <v>BORNE A FUSIBLE AVEC PORTE FUSIBLE PIVOTANT</v>
          </cell>
          <cell r="C190" t="str">
            <v>WAGO</v>
          </cell>
          <cell r="D190" t="str">
            <v>281616</v>
          </cell>
          <cell r="E190" t="str">
            <v>ELECSYSTEM</v>
          </cell>
        </row>
        <row r="191">
          <cell r="A191" t="str">
            <v>SP01016834A0</v>
          </cell>
          <cell r="B191" t="str">
            <v>CARTE DE REPERES 1 A 50 WSB POUR BORNE LARG. 4MM</v>
          </cell>
          <cell r="C191" t="str">
            <v>WAGO</v>
          </cell>
          <cell r="D191" t="str">
            <v>209766</v>
          </cell>
          <cell r="E191" t="str">
            <v>ELECSYSTEM</v>
          </cell>
        </row>
        <row r="192">
          <cell r="A192" t="str">
            <v>SP01022216A0</v>
          </cell>
          <cell r="B192" t="str">
            <v>RELAIS DE CONTROLE DE RESEAU TRIPHASE 1 CONTACT</v>
          </cell>
          <cell r="C192" t="str">
            <v>SCHNEIDER</v>
          </cell>
          <cell r="D192" t="str">
            <v>RM17TE00</v>
          </cell>
          <cell r="E192" t="str">
            <v>REXEL</v>
          </cell>
        </row>
        <row r="193">
          <cell r="A193" t="str">
            <v>SP01025730A0</v>
          </cell>
          <cell r="B193" t="str">
            <v>VARISTANCE 400V / 420VEFF / 560V CC</v>
          </cell>
          <cell r="C193" t="str">
            <v>LITTELFUSE</v>
          </cell>
          <cell r="D193" t="str">
            <v>V420LA40BP</v>
          </cell>
          <cell r="E193" t="str">
            <v>RS</v>
          </cell>
        </row>
        <row r="194">
          <cell r="A194" t="str">
            <v>SP01025943A0</v>
          </cell>
          <cell r="B194" t="str">
            <v>ETIQUETTE 400V ADHESIVE MAV752 57X13</v>
          </cell>
          <cell r="C194" t="str">
            <v>SETON</v>
          </cell>
          <cell r="D194" t="str">
            <v>ETIQ. 400V ADHESIVE MAV752</v>
          </cell>
          <cell r="E194" t="str">
            <v>STOCK</v>
          </cell>
        </row>
        <row r="195">
          <cell r="A195" t="str">
            <v>SP01028026A0</v>
          </cell>
          <cell r="B195" t="str">
            <v>CABLE COMMUNICATION RS485 (2 RJ45) LONGUEUR 0.25MM</v>
          </cell>
          <cell r="C195" t="str">
            <v>PARKER</v>
          </cell>
          <cell r="D195" t="str">
            <v>SSK2820</v>
          </cell>
          <cell r="E195" t="str">
            <v>ZDS</v>
          </cell>
        </row>
        <row r="196">
          <cell r="A196" t="str">
            <v>SPN1500630</v>
          </cell>
          <cell r="B196" t="str">
            <v>BARRE DE CUIVRE TARAUDEE LG 1M</v>
          </cell>
          <cell r="C196" t="str">
            <v>LEGRAND</v>
          </cell>
          <cell r="D196">
            <v>37433</v>
          </cell>
          <cell r="E196" t="str">
            <v>REXEL</v>
          </cell>
        </row>
        <row r="197">
          <cell r="A197" t="str">
            <v>SP01028040A0</v>
          </cell>
          <cell r="B197" t="str">
            <v>TERMINAISON DE BUS DE COMMUNICATION RS485</v>
          </cell>
          <cell r="C197" t="str">
            <v>PARKER</v>
          </cell>
          <cell r="D197" t="str">
            <v>BUS07/01</v>
          </cell>
          <cell r="E197" t="str">
            <v>ZDS</v>
          </cell>
        </row>
        <row r="198">
          <cell r="A198" t="str">
            <v>SP01028231A0</v>
          </cell>
          <cell r="B198" t="str">
            <v>DISJONCTEUR TRIPOLAIRE C60 32A COURBE D CSA</v>
          </cell>
          <cell r="C198" t="str">
            <v>SCHNEIDER</v>
          </cell>
          <cell r="D198" t="str">
            <v>M9F23332</v>
          </cell>
          <cell r="E198" t="str">
            <v>REXEL</v>
          </cell>
        </row>
        <row r="199">
          <cell r="A199" t="str">
            <v>SP01028232A0</v>
          </cell>
          <cell r="B199" t="str">
            <v>DISJONCTEUR TRIPOLAIRE C60 40A COURBE C CSA</v>
          </cell>
          <cell r="C199" t="str">
            <v>SCHNEIDER</v>
          </cell>
          <cell r="D199" t="str">
            <v>M9F22340</v>
          </cell>
          <cell r="E199" t="str">
            <v>REXEL</v>
          </cell>
        </row>
        <row r="200">
          <cell r="A200" t="str">
            <v>SP01028653A0</v>
          </cell>
          <cell r="B200" t="str">
            <v>FIL 4MM² PVC VERT/JAUNE UL1015 600V -40°/105°C</v>
          </cell>
          <cell r="C200" t="str">
            <v>CÂBLE/FIL</v>
          </cell>
          <cell r="D200">
            <v>4160600</v>
          </cell>
          <cell r="E200" t="str">
            <v>STOCK</v>
          </cell>
        </row>
        <row r="201">
          <cell r="A201" t="str">
            <v>SP01028654A0</v>
          </cell>
          <cell r="B201" t="str">
            <v>FIL 4MM² PVC MARRON UL1015 600V -40°/105°C</v>
          </cell>
          <cell r="C201" t="str">
            <v>CÂBLE/FIL</v>
          </cell>
          <cell r="D201">
            <v>4160603</v>
          </cell>
          <cell r="E201" t="str">
            <v>STOCK</v>
          </cell>
        </row>
        <row r="202">
          <cell r="A202" t="str">
            <v>SP01028655A0</v>
          </cell>
          <cell r="B202" t="str">
            <v>FIL 4MM² PVC NOIR UL1015 600V -40°/105°C</v>
          </cell>
          <cell r="C202" t="str">
            <v>CÂBLE/FIL</v>
          </cell>
          <cell r="D202">
            <v>4160601</v>
          </cell>
          <cell r="E202" t="str">
            <v>STOCK</v>
          </cell>
        </row>
        <row r="203">
          <cell r="A203" t="str">
            <v>SP01028656A0</v>
          </cell>
          <cell r="B203" t="str">
            <v>FIL 4MM² PVC ROUGE UL1015 600V -40°/105°C</v>
          </cell>
          <cell r="C203" t="str">
            <v>CÂBLE/FIL</v>
          </cell>
          <cell r="D203">
            <v>4160604</v>
          </cell>
          <cell r="E203" t="str">
            <v>STOCK</v>
          </cell>
        </row>
        <row r="204">
          <cell r="A204" t="str">
            <v>SP01028657A0</v>
          </cell>
          <cell r="B204" t="str">
            <v>FIL 2.5MM² PVC VERT/JAUNE UL1015 600V -40°/105°C</v>
          </cell>
          <cell r="C204" t="str">
            <v>CÂBLE/FIL</v>
          </cell>
          <cell r="D204">
            <v>4160500</v>
          </cell>
          <cell r="E204" t="str">
            <v>STOCK</v>
          </cell>
        </row>
        <row r="205">
          <cell r="A205" t="str">
            <v>SP01028661A0</v>
          </cell>
          <cell r="B205" t="str">
            <v>FIL 1.5MM² PVC MARRON UL1015 600V -40°/105°C</v>
          </cell>
          <cell r="C205" t="str">
            <v>CÂBLE/FIL</v>
          </cell>
          <cell r="D205">
            <v>4160403</v>
          </cell>
          <cell r="E205" t="str">
            <v>STOCK</v>
          </cell>
        </row>
        <row r="206">
          <cell r="A206" t="str">
            <v>SP01028662A0</v>
          </cell>
          <cell r="B206" t="str">
            <v>FIL 1.5MM² PVC NOIR UL1015 600V -40°/105°C</v>
          </cell>
          <cell r="C206" t="str">
            <v>CÂBLE/FIL</v>
          </cell>
          <cell r="D206">
            <v>4160401</v>
          </cell>
          <cell r="E206" t="str">
            <v>STOCK</v>
          </cell>
        </row>
        <row r="207">
          <cell r="A207" t="str">
            <v>SP01028663A0</v>
          </cell>
          <cell r="B207" t="str">
            <v>FIL 1.5MM² PVC ROUGE UL1015 600V -40°/105°C</v>
          </cell>
          <cell r="C207" t="str">
            <v>CÂBLE/FIL</v>
          </cell>
          <cell r="D207">
            <v>4160404</v>
          </cell>
          <cell r="E207" t="str">
            <v>STOCK</v>
          </cell>
        </row>
        <row r="208">
          <cell r="A208" t="str">
            <v>SP01028674A0</v>
          </cell>
          <cell r="B208" t="str">
            <v>GOULOTTE ELECTRIQUE 40X80 CSA LG 2M</v>
          </cell>
          <cell r="C208" t="str">
            <v>PLANET WATTOHM</v>
          </cell>
          <cell r="D208">
            <v>21166</v>
          </cell>
          <cell r="E208" t="str">
            <v>STOCK</v>
          </cell>
        </row>
        <row r="209">
          <cell r="A209" t="str">
            <v>SP01030665A0</v>
          </cell>
          <cell r="B209" t="str">
            <v>INTER DIF GFP - 4P - 40A 260mA - type Asi - 480Y/277V</v>
          </cell>
          <cell r="C209" t="str">
            <v>SCHNEIDER</v>
          </cell>
          <cell r="D209" t="str">
            <v>M9R84440</v>
          </cell>
          <cell r="E209" t="str">
            <v>REXEL</v>
          </cell>
        </row>
        <row r="210">
          <cell r="A210" t="str">
            <v>SP01030918A0</v>
          </cell>
          <cell r="B210" t="str">
            <v>PLAQUE D'EXTREMITE EP:2.5MM ORANGE</v>
          </cell>
          <cell r="C210" t="str">
            <v>WAGO</v>
          </cell>
          <cell r="D210" t="str">
            <v>281311</v>
          </cell>
          <cell r="E210" t="str">
            <v>ELECSYSTEM</v>
          </cell>
        </row>
        <row r="211">
          <cell r="A211" t="str">
            <v>SP01034588A0</v>
          </cell>
          <cell r="B211" t="str">
            <v>FIL AWG16 PVC ORANGE UL1015 500V -20°/105°C</v>
          </cell>
          <cell r="C211" t="str">
            <v>CÂBLE/FIL</v>
          </cell>
          <cell r="D211" t="str">
            <v>FIL AWG16 PVC ORANGE UL1015</v>
          </cell>
          <cell r="E211" t="str">
            <v>STOCK</v>
          </cell>
        </row>
        <row r="212">
          <cell r="A212" t="str">
            <v>SPA0600340</v>
          </cell>
          <cell r="B212" t="str">
            <v>CONTACTEUR D TRI 38A 24V DC</v>
          </cell>
          <cell r="C212" t="str">
            <v>SCHNEIDER</v>
          </cell>
          <cell r="D212" t="str">
            <v>LC1D38BD</v>
          </cell>
          <cell r="E212" t="str">
            <v>REXEL</v>
          </cell>
        </row>
        <row r="213">
          <cell r="A213" t="str">
            <v>SPA0800850</v>
          </cell>
          <cell r="B213" t="str">
            <v>PARAFOUDRE 400V</v>
          </cell>
          <cell r="C213" t="str">
            <v>CITEL</v>
          </cell>
          <cell r="D213" t="str">
            <v>DS43400</v>
          </cell>
          <cell r="E213" t="str">
            <v>ELECSYSTEM</v>
          </cell>
        </row>
        <row r="214">
          <cell r="A214" t="str">
            <v>SPA0800920</v>
          </cell>
          <cell r="B214" t="str">
            <v>BUTEE D'ARRET</v>
          </cell>
          <cell r="C214" t="str">
            <v>LEGRAND</v>
          </cell>
          <cell r="D214">
            <v>37513</v>
          </cell>
          <cell r="E214" t="str">
            <v>STOCK</v>
          </cell>
        </row>
        <row r="215">
          <cell r="A215" t="str">
            <v>SPD0200920</v>
          </cell>
          <cell r="B215" t="str">
            <v>VOYANT DE SIGNAL. ROUGE</v>
          </cell>
          <cell r="C215" t="str">
            <v>SCHNEIDER</v>
          </cell>
          <cell r="D215">
            <v>15668</v>
          </cell>
          <cell r="E215" t="str">
            <v>REXEL</v>
          </cell>
        </row>
        <row r="216">
          <cell r="A216" t="str">
            <v>SP01054251A0</v>
          </cell>
          <cell r="B216" t="str">
            <v>sectionneur fusible à tiroir - 1P+N - 25A - pour fusible 10.3x38mm</v>
          </cell>
          <cell r="C216" t="str">
            <v>SCHNEIDER</v>
          </cell>
          <cell r="D216" t="str">
            <v>A9N15646</v>
          </cell>
          <cell r="E216" t="str">
            <v>REXEL</v>
          </cell>
        </row>
        <row r="217">
          <cell r="A217" t="str">
            <v>SP01039957A0</v>
          </cell>
          <cell r="B217" t="str">
            <v>CORDON MOTEURS FICHE/BORNIER PUR (4G2,5+2X(2X1,0))LG 2M</v>
          </cell>
          <cell r="C217" t="str">
            <v>LUTZE</v>
          </cell>
          <cell r="D217" t="str">
            <v>1957300200</v>
          </cell>
          <cell r="E217" t="str">
            <v>LUTZE</v>
          </cell>
        </row>
        <row r="218">
          <cell r="A218" t="str">
            <v>SP01040082A0</v>
          </cell>
          <cell r="C218" t="str">
            <v>LUTZE</v>
          </cell>
          <cell r="D218" t="str">
            <v>1957280100</v>
          </cell>
          <cell r="E218" t="str">
            <v>LUTZE</v>
          </cell>
        </row>
        <row r="219">
          <cell r="A219" t="str">
            <v>SP01022524A0</v>
          </cell>
          <cell r="B219" t="str">
            <v>VIS H M6X16 ECO-FIX ACIER ZINGUE BN5950</v>
          </cell>
          <cell r="D219" t="str">
            <v>VIS H M6X16 ECO-FIX ACIER ZING</v>
          </cell>
          <cell r="E219" t="str">
            <v>VISSERIE</v>
          </cell>
        </row>
        <row r="220">
          <cell r="A220" t="str">
            <v>SP01022954A0</v>
          </cell>
          <cell r="B220" t="str">
            <v>VIS H M5X16 ECO-FIX ACIER ZINGUE BN5950</v>
          </cell>
          <cell r="D220" t="str">
            <v>VIS H M5X16 ECO-FIX ACIER ZING</v>
          </cell>
          <cell r="E220" t="str">
            <v>VISSERIE</v>
          </cell>
        </row>
        <row r="221">
          <cell r="A221" t="str">
            <v>SPN0106240</v>
          </cell>
          <cell r="B221" t="str">
            <v>VIS H M5X10 A4-70 DIN933</v>
          </cell>
          <cell r="D221" t="str">
            <v>VIS H M5X10 A4-70 DIN933</v>
          </cell>
          <cell r="E221" t="str">
            <v>VISSERIE</v>
          </cell>
        </row>
        <row r="222">
          <cell r="A222" t="str">
            <v>SP01018522A0</v>
          </cell>
          <cell r="B222" t="str">
            <v>ROND CS Ø5 A4-70 NFE25511</v>
          </cell>
          <cell r="D222" t="str">
            <v>ROND CS Ø5 A4-70 NFE25511</v>
          </cell>
          <cell r="E222" t="str">
            <v>VISSERIE</v>
          </cell>
        </row>
        <row r="223">
          <cell r="A223" t="str">
            <v>SPN0106050</v>
          </cell>
          <cell r="B223" t="str">
            <v>VIS H M6X12 A4-70 DIN933</v>
          </cell>
          <cell r="D223" t="str">
            <v>VIS H M6X12 A4-70 DIN933</v>
          </cell>
          <cell r="E223" t="str">
            <v>VISSERIE</v>
          </cell>
        </row>
        <row r="224">
          <cell r="A224" t="str">
            <v>SPG31150060</v>
          </cell>
          <cell r="B224" t="str">
            <v>ROND EVENTAIL Ø6 A4-70 DIN6798A</v>
          </cell>
          <cell r="D224" t="str">
            <v>ROND EVENT Ø6 A4-70 DIN6798A</v>
          </cell>
          <cell r="E224" t="str">
            <v>VISSERIE</v>
          </cell>
        </row>
        <row r="225">
          <cell r="A225" t="str">
            <v>SP01029035A0</v>
          </cell>
          <cell r="B225" t="str">
            <v>ENTRETOISE HEXAG. M/F M5x15 LAITON-NICKEL</v>
          </cell>
          <cell r="D225" t="str">
            <v>ENTRETOISE HEX M/F MPB5-15/B</v>
          </cell>
          <cell r="E225" t="str">
            <v>VISSERIE</v>
          </cell>
        </row>
        <row r="226">
          <cell r="A226" t="str">
            <v>SA01051934A0</v>
          </cell>
          <cell r="B226" t="str">
            <v>PLAN D'IMPLANTATION PARTIE VARIATEUR ADU SANS TILT</v>
          </cell>
          <cell r="D226" t="str">
            <v>SE PARTIE VARIATEUR ADU - TILT</v>
          </cell>
          <cell r="E226" t="str">
            <v>ATELIER</v>
          </cell>
        </row>
        <row r="227">
          <cell r="A227" t="str">
            <v>SD01051519A2</v>
          </cell>
          <cell r="B227" t="str">
            <v>SCHEMA DE LIAISON</v>
          </cell>
          <cell r="D227" t="str">
            <v>INTERCO COMMANDE ADU</v>
          </cell>
          <cell r="E227" t="str">
            <v>ATELIER</v>
          </cell>
        </row>
        <row r="228">
          <cell r="A228" t="str">
            <v>SA01051519A0</v>
          </cell>
          <cell r="B228" t="str">
            <v>PLAN D'ENSEMBLE ADU</v>
          </cell>
          <cell r="D228" t="str">
            <v>ADU-EQ-PFM-7M3-CSA</v>
          </cell>
          <cell r="E228" t="str">
            <v>ATELIER</v>
          </cell>
        </row>
        <row r="229">
          <cell r="A229" t="str">
            <v>SA01049727A</v>
          </cell>
          <cell r="B229" t="str">
            <v>SCHEMA ADU PEM 5M5</v>
          </cell>
        </row>
        <row r="230">
          <cell r="A230" t="str">
            <v>SD01049727A</v>
          </cell>
          <cell r="B230" t="str">
            <v>SCHEMA CABLÂGE ADU INTERCO</v>
          </cell>
        </row>
        <row r="231">
          <cell r="A231" t="str">
            <v>SD01049728A</v>
          </cell>
          <cell r="B231" t="str">
            <v>LISTE ETIQUETTES DE CÂBLES</v>
          </cell>
        </row>
        <row r="232">
          <cell r="A232" t="str">
            <v>SD11045307A</v>
          </cell>
          <cell r="B232" t="str">
            <v>LISTE ETIQUETTES DE CÂBLES</v>
          </cell>
        </row>
        <row r="233">
          <cell r="A233" t="str">
            <v>S108957</v>
          </cell>
          <cell r="B233" t="str">
            <v>NOM ADU-ME-PEM-3M7</v>
          </cell>
        </row>
        <row r="234">
          <cell r="A234" t="str">
            <v>S108958</v>
          </cell>
          <cell r="B234" t="str">
            <v>COFFRET-AC-PEM-3M7-RAL9010</v>
          </cell>
          <cell r="E234" t="str">
            <v>ZDS</v>
          </cell>
        </row>
        <row r="235">
          <cell r="A235" t="str">
            <v>SD01043894A</v>
          </cell>
          <cell r="B235" t="str">
            <v>PLAN INTERFACE COFFRET ADU PEM 3M7</v>
          </cell>
        </row>
        <row r="236">
          <cell r="A236" t="str">
            <v>SPN150063</v>
          </cell>
          <cell r="B236" t="str">
            <v>BARRE DE CUIVRE TARAUDEE LG 1M VIKING 15X4</v>
          </cell>
          <cell r="C236" t="str">
            <v>LEGRAND</v>
          </cell>
          <cell r="D236" t="str">
            <v>37433</v>
          </cell>
          <cell r="E236" t="str">
            <v>REXEL</v>
          </cell>
        </row>
        <row r="237">
          <cell r="A237" t="str">
            <v>SP01002273A</v>
          </cell>
          <cell r="B237" t="str">
            <v>PICTOGRAMME DANGER ELECTRIQUE</v>
          </cell>
          <cell r="C237" t="str">
            <v>SETON</v>
          </cell>
          <cell r="D237" t="str">
            <v>PDLT1 307</v>
          </cell>
          <cell r="E237" t="str">
            <v>STOCK</v>
          </cell>
        </row>
        <row r="238">
          <cell r="A238" t="str">
            <v>SP01020682A</v>
          </cell>
          <cell r="B238" t="str">
            <v>ENTRETOISE MF M5 X 10 ACIER ZINGUE</v>
          </cell>
          <cell r="C238" t="str">
            <v>SKIFFY</v>
          </cell>
          <cell r="D238" t="str">
            <v>304 5100 411 52</v>
          </cell>
          <cell r="E238" t="str">
            <v>VISSERIE</v>
          </cell>
        </row>
        <row r="239">
          <cell r="A239" t="str">
            <v>SP01025945A</v>
          </cell>
          <cell r="B239" t="str">
            <v>ETIQUETTE 220V ADHESIVE MAV730 57X13</v>
          </cell>
          <cell r="C239" t="str">
            <v>SETON</v>
          </cell>
          <cell r="D239" t="str">
            <v>MAV730</v>
          </cell>
          <cell r="E239" t="str">
            <v>STOCK</v>
          </cell>
        </row>
        <row r="240">
          <cell r="A240" t="str">
            <v>SP01025943A</v>
          </cell>
          <cell r="B240" t="str">
            <v>ETIQUETTE 400V ADHESIVE MAV752 57X13</v>
          </cell>
          <cell r="C240" t="str">
            <v>SETON</v>
          </cell>
          <cell r="D240" t="str">
            <v>MAV752</v>
          </cell>
          <cell r="E240" t="str">
            <v>STOCK</v>
          </cell>
        </row>
        <row r="241">
          <cell r="A241" t="str">
            <v>SP01028674A</v>
          </cell>
          <cell r="B241" t="str">
            <v>GOULOTTE ELECTRIQUE 40X80 CSA LG 2M</v>
          </cell>
          <cell r="E241" t="str">
            <v>STOCK</v>
          </cell>
        </row>
        <row r="242">
          <cell r="A242" t="str">
            <v>SP01038430A</v>
          </cell>
          <cell r="B242" t="str">
            <v>PROTECTION BORD DE TOLE 2,5 - 3,5 MM ( MINI 10m)</v>
          </cell>
          <cell r="C242" t="str">
            <v>SUD OUEST CAOUT.</v>
          </cell>
          <cell r="D242" t="str">
            <v>BT 03</v>
          </cell>
          <cell r="E242" t="str">
            <v>STOCK</v>
          </cell>
        </row>
        <row r="243">
          <cell r="A243" t="str">
            <v>SP01039081A</v>
          </cell>
          <cell r="B243" t="str">
            <v>FILTRE DE SORTIE A GRILLE CEM 148,5X148,5</v>
          </cell>
          <cell r="C243" t="str">
            <v>RITTAL</v>
          </cell>
          <cell r="D243" t="str">
            <v>3238.060</v>
          </cell>
          <cell r="E243" t="str">
            <v>REXEL</v>
          </cell>
        </row>
        <row r="244">
          <cell r="A244" t="str">
            <v>SP01044285A</v>
          </cell>
          <cell r="B244" t="str">
            <v>VENTILATEUR A FILTRE 55/66 M3/H  148,5X148,5MM CEM</v>
          </cell>
          <cell r="C244" t="str">
            <v xml:space="preserve"> RITTAL</v>
          </cell>
          <cell r="D244" t="str">
            <v>3238-600</v>
          </cell>
          <cell r="E244" t="str">
            <v>REXEL</v>
          </cell>
        </row>
        <row r="245">
          <cell r="A245" t="str">
            <v>SP01044275A</v>
          </cell>
          <cell r="B245" t="str">
            <v>CARTOUCHE FILTRANTE FINE</v>
          </cell>
          <cell r="C245" t="str">
            <v>RITTAL</v>
          </cell>
          <cell r="D245" t="str">
            <v>3238.055</v>
          </cell>
          <cell r="E245" t="str">
            <v>REXEL</v>
          </cell>
        </row>
        <row r="246">
          <cell r="A246" t="str">
            <v>SP01044177A</v>
          </cell>
          <cell r="B246" t="str">
            <v>PRESSE ETOUPE EzEntry 10/10 - 10 CABLES /PIPES</v>
          </cell>
          <cell r="C246" t="str">
            <v>ROXTEX</v>
          </cell>
          <cell r="D246" t="str">
            <v>EZ00000001010</v>
          </cell>
          <cell r="E246" t="str">
            <v>ELEC-SYSTEM</v>
          </cell>
        </row>
        <row r="247">
          <cell r="A247" t="str">
            <v>SPN010605</v>
          </cell>
          <cell r="B247" t="str">
            <v>VIS H M6X12 A4-70 DIN933</v>
          </cell>
          <cell r="C247" t="str">
            <v>BOSSARD</v>
          </cell>
          <cell r="D247" t="str">
            <v>H M6-12 A4-70 DIN933</v>
          </cell>
          <cell r="E247" t="str">
            <v>VISSERIE</v>
          </cell>
        </row>
        <row r="248">
          <cell r="A248" t="str">
            <v>SP01016127A</v>
          </cell>
          <cell r="B248" t="str">
            <v>ROND CS Ø8 A4-70 NFE25511</v>
          </cell>
          <cell r="C248" t="str">
            <v>EMILE-MAURIN</v>
          </cell>
          <cell r="D248" t="str">
            <v>ROND CS Ø8 A4 NFE 25511</v>
          </cell>
          <cell r="E248" t="str">
            <v>VISSERIE</v>
          </cell>
        </row>
        <row r="249">
          <cell r="A249" t="str">
            <v>SP01001567A</v>
          </cell>
          <cell r="B249" t="str">
            <v>ECROU HU Ø8 A4-70 DIN934</v>
          </cell>
          <cell r="C249" t="str">
            <v>EMILE-MAURIN</v>
          </cell>
          <cell r="D249" t="str">
            <v>ECROU HU Ø8 A4 DIN934</v>
          </cell>
          <cell r="E249" t="str">
            <v>VISSERIE</v>
          </cell>
        </row>
        <row r="250">
          <cell r="A250" t="str">
            <v>SP01001492A</v>
          </cell>
          <cell r="B250" t="str">
            <v>VIS CHC M6X20 A4-70 DIN 912</v>
          </cell>
          <cell r="C250" t="str">
            <v>EMILE-MAURIN</v>
          </cell>
          <cell r="D250" t="str">
            <v>VIS CHC M6X20 A4-70 DIN 912</v>
          </cell>
          <cell r="E250" t="str">
            <v>VISSERIE</v>
          </cell>
        </row>
        <row r="251">
          <cell r="A251" t="str">
            <v>SP01016126A</v>
          </cell>
          <cell r="B251" t="str">
            <v>ROND CS Ø6 A4-70 NFE25511</v>
          </cell>
          <cell r="C251" t="str">
            <v>EMILE-MAURIN</v>
          </cell>
          <cell r="D251" t="str">
            <v>ROND CS Ø6 A4 NFE 25511</v>
          </cell>
          <cell r="E251" t="str">
            <v>VISSERIE</v>
          </cell>
        </row>
        <row r="252">
          <cell r="A252" t="str">
            <v>SP01001566A</v>
          </cell>
          <cell r="B252" t="str">
            <v>ECROU HU Ø6 A4-70 DIN934</v>
          </cell>
          <cell r="C252" t="str">
            <v>BOSSARD</v>
          </cell>
          <cell r="D252" t="str">
            <v>1241664</v>
          </cell>
          <cell r="E252" t="str">
            <v>VISSERIE</v>
          </cell>
        </row>
        <row r="253">
          <cell r="A253" t="str">
            <v>SPG1114019</v>
          </cell>
          <cell r="B253" t="str">
            <v>VIS CHC M5X12 A4</v>
          </cell>
          <cell r="C253" t="str">
            <v>INTER INOX</v>
          </cell>
          <cell r="D253" t="str">
            <v>VIS CHC M5X12 A4</v>
          </cell>
          <cell r="E253" t="str">
            <v>VISSERIE</v>
          </cell>
        </row>
        <row r="254">
          <cell r="A254" t="str">
            <v>SP01018522A</v>
          </cell>
          <cell r="B254" t="str">
            <v>ROND CS Ø5 A4-70 NFE25511</v>
          </cell>
          <cell r="C254" t="str">
            <v>CBE</v>
          </cell>
          <cell r="D254" t="str">
            <v>ROND CS Ø5 A4 NFE 25511</v>
          </cell>
          <cell r="E254" t="str">
            <v>VISSERIE</v>
          </cell>
        </row>
        <row r="255">
          <cell r="A255" t="str">
            <v>SPG3115006</v>
          </cell>
          <cell r="B255" t="str">
            <v>ROND EVENTAIL Ø6 A4-70 DIN6798A</v>
          </cell>
          <cell r="E255" t="str">
            <v>VISSERIE</v>
          </cell>
        </row>
        <row r="256">
          <cell r="A256" t="str">
            <v>SP01034695A</v>
          </cell>
          <cell r="B256" t="str">
            <v>ECROU CAGE M6 POUR CONTENEUR ACC</v>
          </cell>
          <cell r="C256" t="str">
            <v>ARTCONCEPTCOMPOSITE</v>
          </cell>
          <cell r="D256" t="str">
            <v>10 0004 2834</v>
          </cell>
          <cell r="E256" t="str">
            <v>VISSERIE</v>
          </cell>
        </row>
        <row r="257">
          <cell r="A257" t="str">
            <v>SP01043771A</v>
          </cell>
          <cell r="B257" t="str">
            <v>KIT DE FIXATION POUR MONTAGE DU CHASSIS (VOIR LA FICHE)</v>
          </cell>
          <cell r="C257" t="str">
            <v>ART CONCEPT COMPOS</v>
          </cell>
          <cell r="D257" t="str">
            <v>1000048357</v>
          </cell>
          <cell r="E257" t="str">
            <v>VISSERIE</v>
          </cell>
        </row>
        <row r="258">
          <cell r="A258" t="str">
            <v>SP01008263A</v>
          </cell>
          <cell r="B258" t="str">
            <v>VIS BHC M6X10 A4-70 ISO7380</v>
          </cell>
          <cell r="C258" t="str">
            <v>BOSSARD</v>
          </cell>
          <cell r="D258" t="str">
            <v>VIS BHC M6X10 A4-70 ISO7380</v>
          </cell>
          <cell r="E258" t="str">
            <v>VISSERIE</v>
          </cell>
        </row>
        <row r="259">
          <cell r="A259" t="str">
            <v>SP01001564A</v>
          </cell>
          <cell r="B259" t="str">
            <v>ECROU HU Ø4 A4-70 DIN934</v>
          </cell>
          <cell r="C259" t="str">
            <v>BOSSARD</v>
          </cell>
          <cell r="D259" t="str">
            <v>1241648</v>
          </cell>
          <cell r="E259" t="str">
            <v>VISSERIE</v>
          </cell>
        </row>
        <row r="260">
          <cell r="A260" t="str">
            <v>SPG1114018</v>
          </cell>
          <cell r="B260" t="str">
            <v>VIS CHC M4X35 A4-70 DIN 912</v>
          </cell>
          <cell r="C260" t="str">
            <v>BOSSARD</v>
          </cell>
          <cell r="D260" t="str">
            <v>VIS CHC M4X35 A4 DIN 912</v>
          </cell>
          <cell r="E260" t="str">
            <v>VISSERIE</v>
          </cell>
        </row>
        <row r="261">
          <cell r="A261" t="str">
            <v>SP01018524A</v>
          </cell>
          <cell r="B261" t="str">
            <v>ROND CS Ø4 A4-70 NFE25511</v>
          </cell>
          <cell r="C261" t="str">
            <v>EMILE MAURIN</v>
          </cell>
          <cell r="D261" t="str">
            <v>ROND CS Ø4 A4 NFE 25511</v>
          </cell>
          <cell r="E261" t="str">
            <v>VISSERIE</v>
          </cell>
        </row>
        <row r="262">
          <cell r="A262" t="str">
            <v>SA01043904A</v>
          </cell>
          <cell r="B262" t="str">
            <v>PLAN S/ENS ADU MECA PEM 3M7</v>
          </cell>
        </row>
        <row r="263">
          <cell r="A263" t="str">
            <v>SP01044033A</v>
          </cell>
          <cell r="B263" t="str">
            <v>PLAN PLAQUE A VOYANT RAL 9010</v>
          </cell>
          <cell r="C263" t="str">
            <v>ZDF = ZODIAC DATA SYSTEMS SAS</v>
          </cell>
          <cell r="D263" t="str">
            <v>SELON SPEC.ZODIAC DATA SYSTEMS</v>
          </cell>
          <cell r="E263" t="str">
            <v>PMI</v>
          </cell>
        </row>
        <row r="264">
          <cell r="A264" t="str">
            <v>SP01044035A</v>
          </cell>
          <cell r="B264" t="str">
            <v>PLAN JOINT PLAQUE VOYANT</v>
          </cell>
          <cell r="C264" t="str">
            <v>ZDF = ZODIAC DATA SYSTEMS SAS</v>
          </cell>
          <cell r="D264" t="str">
            <v>SELON SPEC.ZODIAC DATA SYSTEMS</v>
          </cell>
          <cell r="E264" t="str">
            <v>SUD-OUEST CAOUT</v>
          </cell>
        </row>
        <row r="265">
          <cell r="A265" t="str">
            <v>SP01016640A</v>
          </cell>
          <cell r="B265" t="str">
            <v>PLAN ETIQUETTE CIRCULAIRE ARRET MOUVEMENT</v>
          </cell>
          <cell r="C265" t="str">
            <v>ZDF = ZODIAC DATA SYSTEMS SAS</v>
          </cell>
          <cell r="D265" t="str">
            <v>SELON SPEC.ZODIAC DATA SYSTEMS</v>
          </cell>
          <cell r="E265" t="str">
            <v>SIGNABOX</v>
          </cell>
        </row>
        <row r="266">
          <cell r="A266" t="str">
            <v>SPA030030</v>
          </cell>
          <cell r="B266" t="str">
            <v>GARDE BOUT. ARRET URGENCE</v>
          </cell>
          <cell r="C266" t="str">
            <v>CSO</v>
          </cell>
          <cell r="D266" t="str">
            <v>ZBZ-1605</v>
          </cell>
          <cell r="E266" t="str">
            <v>REXEL</v>
          </cell>
        </row>
        <row r="267">
          <cell r="A267" t="str">
            <v>SP01026053A</v>
          </cell>
          <cell r="B267" t="str">
            <v>VOYANT LED 230V BLANC 22MM</v>
          </cell>
          <cell r="C267" t="str">
            <v>SCHNEIDER</v>
          </cell>
          <cell r="D267" t="str">
            <v>XB4 BVM1</v>
          </cell>
          <cell r="E267" t="str">
            <v>REXEL</v>
          </cell>
        </row>
        <row r="268">
          <cell r="A268" t="str">
            <v>SP01026084A</v>
          </cell>
          <cell r="B268" t="str">
            <v>BOUTON POUSSOIR LUMINEUX AFFLEURANT LED VERT</v>
          </cell>
          <cell r="C268" t="str">
            <v>SCHNEIDER</v>
          </cell>
          <cell r="D268" t="str">
            <v>XB5 AW33B5</v>
          </cell>
          <cell r="E268" t="str">
            <v>REXEL</v>
          </cell>
        </row>
        <row r="269">
          <cell r="A269" t="str">
            <v>SP01009280A</v>
          </cell>
          <cell r="B269" t="str">
            <v>BOUTON POUSSOIR LUMINEUX BLEU 24V</v>
          </cell>
          <cell r="C269" t="str">
            <v>SCHNEIDER</v>
          </cell>
          <cell r="D269" t="str">
            <v>XB5AW36B5</v>
          </cell>
          <cell r="E269" t="str">
            <v>REXEL</v>
          </cell>
        </row>
        <row r="270">
          <cell r="A270" t="str">
            <v>SPC6200091</v>
          </cell>
          <cell r="B270" t="str">
            <v>VOYANT LUMINEUX VERT 24VDC Ø22 XB4BVB3</v>
          </cell>
          <cell r="C270" t="str">
            <v>SCHNEIDER</v>
          </cell>
          <cell r="D270" t="str">
            <v>XB4BVB3</v>
          </cell>
          <cell r="E270" t="str">
            <v>REXEL</v>
          </cell>
        </row>
        <row r="271">
          <cell r="A271" t="str">
            <v>SPC6200092</v>
          </cell>
          <cell r="B271" t="str">
            <v>VOYANT LUMINEUX ROUGE 24VDC Ø22 XB4BVB4</v>
          </cell>
          <cell r="C271" t="str">
            <v>SCHNEIDER</v>
          </cell>
          <cell r="D271" t="str">
            <v>XB4BVB4</v>
          </cell>
          <cell r="E271" t="str">
            <v>REXEL</v>
          </cell>
        </row>
        <row r="272">
          <cell r="A272" t="str">
            <v>SP01031426A</v>
          </cell>
          <cell r="B272" t="str">
            <v>CORPS 2 CONTACTS A VIS 2 N/F</v>
          </cell>
          <cell r="C272" t="str">
            <v>TELEMECANIQUE</v>
          </cell>
          <cell r="D272" t="str">
            <v>ZB4 BZ104</v>
          </cell>
          <cell r="E272" t="str">
            <v>REXEL</v>
          </cell>
        </row>
        <row r="273">
          <cell r="A273" t="str">
            <v>SPA030067</v>
          </cell>
          <cell r="B273" t="str">
            <v>BOUTON URGENCE</v>
          </cell>
          <cell r="C273" t="str">
            <v xml:space="preserve"> SCHNEIDER</v>
          </cell>
          <cell r="D273" t="str">
            <v>ZB4BS844</v>
          </cell>
          <cell r="E273" t="str">
            <v>REXEL</v>
          </cell>
        </row>
        <row r="274">
          <cell r="A274" t="str">
            <v>SP01000775A</v>
          </cell>
          <cell r="B274" t="str">
            <v>VIS H M5X16 A4-70 DIN933</v>
          </cell>
          <cell r="C274" t="str">
            <v>EMILE MAURIN</v>
          </cell>
          <cell r="D274" t="str">
            <v>H M5-16 A4-70 DIN933</v>
          </cell>
          <cell r="E274" t="str">
            <v>VISSERIE</v>
          </cell>
        </row>
        <row r="275">
          <cell r="A275" t="str">
            <v>SP01018522A</v>
          </cell>
          <cell r="B275" t="str">
            <v>ROND CS Ø5 A4-70 NFE25511</v>
          </cell>
          <cell r="C275" t="str">
            <v>CBE</v>
          </cell>
          <cell r="D275" t="str">
            <v>ROND CS Ø5 A4 NFE 25511</v>
          </cell>
          <cell r="E275" t="str">
            <v>VISSERIE</v>
          </cell>
        </row>
        <row r="276">
          <cell r="A276" t="str">
            <v>SA01044034A</v>
          </cell>
          <cell r="B276" t="str">
            <v>PLANS/ENS PLATINE VOYANT RAL 9010</v>
          </cell>
        </row>
        <row r="277">
          <cell r="A277" t="str">
            <v>SP01020920A</v>
          </cell>
          <cell r="B277" t="str">
            <v>ELEMENT DE DEPART VERT ENFICHABLE</v>
          </cell>
          <cell r="C277" t="str">
            <v>WEIDMULLER</v>
          </cell>
          <cell r="D277" t="str">
            <v>1875180000</v>
          </cell>
          <cell r="E277" t="str">
            <v>STOCK</v>
          </cell>
        </row>
        <row r="278">
          <cell r="A278" t="str">
            <v>SP01020921A</v>
          </cell>
          <cell r="B278" t="str">
            <v>ELEMENT DE VERROUILLAGE A CLIPSER ZVR ZP 2.5</v>
          </cell>
          <cell r="C278" t="str">
            <v>WEIDMULLER</v>
          </cell>
          <cell r="D278" t="str">
            <v>1816130000</v>
          </cell>
          <cell r="E278" t="str">
            <v>REXEL</v>
          </cell>
        </row>
        <row r="279">
          <cell r="A279" t="str">
            <v>SP01020922A</v>
          </cell>
          <cell r="B279" t="str">
            <v>ELEMENT FINAL BEIGE ENFICHABLE</v>
          </cell>
          <cell r="C279" t="str">
            <v>WEIDMULLER</v>
          </cell>
          <cell r="D279" t="str">
            <v>1875190000</v>
          </cell>
          <cell r="E279" t="str">
            <v>STOCK</v>
          </cell>
        </row>
        <row r="280">
          <cell r="A280" t="str">
            <v>SP01020926A</v>
          </cell>
          <cell r="B280" t="str">
            <v>ELEMENT INTERMEDIAIRE BEIGE ENFICHABLE</v>
          </cell>
          <cell r="C280" t="str">
            <v>WEIDMULLER</v>
          </cell>
          <cell r="D280" t="str">
            <v>1875210000</v>
          </cell>
          <cell r="E280" t="str">
            <v>REXEL</v>
          </cell>
        </row>
        <row r="281">
          <cell r="A281" t="str">
            <v>SP01020930A</v>
          </cell>
          <cell r="B281" t="str">
            <v>EXTRACTEUR/DECHARGE DE TRACTION ZZE ZP 2.5/4</v>
          </cell>
          <cell r="C281" t="str">
            <v>WEIDMULLER</v>
          </cell>
          <cell r="D281" t="str">
            <v>1866220000</v>
          </cell>
          <cell r="E281" t="str">
            <v>STOCK</v>
          </cell>
        </row>
        <row r="282">
          <cell r="A282" t="str">
            <v>SP01027647A</v>
          </cell>
          <cell r="B282" t="str">
            <v>VENTILATEUR</v>
          </cell>
          <cell r="C282" t="str">
            <v>STEGO</v>
          </cell>
          <cell r="D282" t="str">
            <v>STE03115002</v>
          </cell>
          <cell r="E282" t="str">
            <v>ELEC-SYSTEM</v>
          </cell>
        </row>
        <row r="283">
          <cell r="A283" t="str">
            <v>SPL5010298</v>
          </cell>
          <cell r="B283" t="str">
            <v>CABLE SECTEUR 5 COND 1 MM2 H07RNF5G1</v>
          </cell>
          <cell r="C283" t="str">
            <v>FACEN</v>
          </cell>
          <cell r="D283" t="str">
            <v>H07RNF5G1</v>
          </cell>
          <cell r="E283" t="str">
            <v>STOCK</v>
          </cell>
        </row>
        <row r="284">
          <cell r="A284" t="str">
            <v>SP01023018A</v>
          </cell>
          <cell r="B284" t="str">
            <v>VIS H M4X12 ECO-FIX ACIER ZINGUE BN5950</v>
          </cell>
          <cell r="C284" t="str">
            <v>BOSSARD</v>
          </cell>
          <cell r="D284" t="str">
            <v>VIS H M4X12 ECO-FIX ACIER ZING</v>
          </cell>
          <cell r="E284" t="str">
            <v>VISSERIE</v>
          </cell>
        </row>
        <row r="285">
          <cell r="A285" t="str">
            <v>SP01023014A</v>
          </cell>
          <cell r="B285" t="str">
            <v>ECROU H EMBASE CRANTEE M4 ACIER ZINGUE DIN6923</v>
          </cell>
          <cell r="E285" t="str">
            <v>VISSERIE</v>
          </cell>
        </row>
        <row r="286">
          <cell r="A286" t="str">
            <v>SPG1114017</v>
          </cell>
          <cell r="B286" t="str">
            <v>VIS CHC M4X30 A4</v>
          </cell>
          <cell r="C286" t="str">
            <v>INTER INOX</v>
          </cell>
          <cell r="D286" t="str">
            <v>DIN912</v>
          </cell>
          <cell r="E286" t="str">
            <v>VISSERIE</v>
          </cell>
        </row>
        <row r="287">
          <cell r="A287" t="str">
            <v>SP01018524A</v>
          </cell>
          <cell r="B287" t="str">
            <v>ROND CS Ø4 A4-70 NFE25511</v>
          </cell>
          <cell r="C287" t="str">
            <v>EMILE MAURIN</v>
          </cell>
          <cell r="D287" t="str">
            <v>ROND CS Ø4 A4 NFE 25511</v>
          </cell>
          <cell r="E287" t="str">
            <v>VISSERIE</v>
          </cell>
        </row>
        <row r="288">
          <cell r="A288" t="str">
            <v>SP01001564A</v>
          </cell>
          <cell r="B288" t="str">
            <v>ECROU HU Ø4 A4-70 DIN934</v>
          </cell>
          <cell r="C288" t="str">
            <v>BOSSARD</v>
          </cell>
          <cell r="D288" t="str">
            <v>1241648</v>
          </cell>
          <cell r="E288" t="str">
            <v>VISSERIE</v>
          </cell>
        </row>
        <row r="289">
          <cell r="A289" t="str">
            <v>SD01042768A</v>
          </cell>
          <cell r="B289" t="str">
            <v>LISTE ETIQUETTES DE CÂBLES</v>
          </cell>
        </row>
        <row r="290">
          <cell r="A290" t="str">
            <v>SM01061111A</v>
          </cell>
          <cell r="B290" t="str">
            <v>CARTE COM-EXPRESS EQUIPEE</v>
          </cell>
        </row>
        <row r="291">
          <cell r="A291" t="str">
            <v>SP01034266A</v>
          </cell>
          <cell r="C291" t="str">
            <v>ADLINK TECHNOLOGY INC</v>
          </cell>
          <cell r="D291" t="str">
            <v>EXPRESS-ATC-N270***</v>
          </cell>
          <cell r="E291" t="str">
            <v>ZDS</v>
          </cell>
        </row>
        <row r="292">
          <cell r="A292" t="str">
            <v>SP01035430A</v>
          </cell>
          <cell r="B292" t="str">
            <v>1GB DDR2 533 SODIMM -20°C/+70°C</v>
          </cell>
          <cell r="C292" t="str">
            <v>ATP ELECTRONICS</v>
          </cell>
          <cell r="D292" t="str">
            <v>AMRAM-SD3-R-07</v>
          </cell>
          <cell r="E292" t="str">
            <v>ZDS</v>
          </cell>
        </row>
        <row r="293">
          <cell r="A293" t="str">
            <v>SP01034267A</v>
          </cell>
          <cell r="B293" t="str">
            <v>HEATSPREADER FOR EXPRESS-ATC</v>
          </cell>
          <cell r="C293" t="str">
            <v>ADLINK TECHNOLOGY INC</v>
          </cell>
          <cell r="D293" t="str">
            <v>HTS-ATC-B</v>
          </cell>
          <cell r="E293" t="str">
            <v>ZDS</v>
          </cell>
        </row>
        <row r="294">
          <cell r="A294" t="str">
            <v>S100629</v>
          </cell>
          <cell r="B294" t="str">
            <v>DISQUE SATA III 2,5" SLC SSD</v>
          </cell>
          <cell r="C294" t="str">
            <v>APRO CO LTD</v>
          </cell>
          <cell r="D294" t="str">
            <v>WR2SF008G-JFITI</v>
          </cell>
          <cell r="E294" t="str">
            <v>ZDS</v>
          </cell>
        </row>
        <row r="295">
          <cell r="A295" t="str">
            <v>SP01033893A</v>
          </cell>
          <cell r="B295" t="str">
            <v>INTELLIGENT POWER HIGH SIDE SWITCH</v>
          </cell>
          <cell r="C295" t="str">
            <v>IR</v>
          </cell>
          <cell r="D295" t="str">
            <v>AUIPS6041G</v>
          </cell>
          <cell r="E295" t="str">
            <v>ZDS</v>
          </cell>
        </row>
        <row r="296">
          <cell r="A296" t="str">
            <v>SM01046610A</v>
          </cell>
          <cell r="B296" t="str">
            <v>ADAPTATEUR PULL-UP SUBD 25M/F</v>
          </cell>
          <cell r="C296" t="str">
            <v>MH CONNECTOR</v>
          </cell>
          <cell r="D296" t="str">
            <v>GA2525MFLGK-RC</v>
          </cell>
          <cell r="E296" t="str">
            <v>FARNELL</v>
          </cell>
        </row>
        <row r="297">
          <cell r="A297" t="str">
            <v>SD01046610</v>
          </cell>
          <cell r="B297" t="str">
            <v>SCHEMA CONCEPTION ADAPTATEUR</v>
          </cell>
          <cell r="E297" t="str">
            <v>ATELIER</v>
          </cell>
        </row>
        <row r="298">
          <cell r="A298" t="str">
            <v>SM01045291A</v>
          </cell>
          <cell r="B298" t="str">
            <v>PLAN KIT SELF CONNECTORISE</v>
          </cell>
          <cell r="E298" t="str">
            <v>ATELIER</v>
          </cell>
        </row>
        <row r="299">
          <cell r="A299" t="str">
            <v>SP01002273A</v>
          </cell>
          <cell r="B299" t="str">
            <v>PICTOGRAMME DANGER ELECTRIQUE</v>
          </cell>
          <cell r="C299" t="str">
            <v>SETON</v>
          </cell>
          <cell r="D299" t="str">
            <v>PDLT1 307</v>
          </cell>
          <cell r="E299" t="str">
            <v>STOCK</v>
          </cell>
        </row>
        <row r="300">
          <cell r="A300" t="str">
            <v>SP01017701A</v>
          </cell>
          <cell r="B300" t="str">
            <v>PRESSE ETOUPE (IP69)</v>
          </cell>
          <cell r="C300" t="str">
            <v>SES</v>
          </cell>
          <cell r="D300" t="str">
            <v>A1160.13</v>
          </cell>
          <cell r="E300" t="str">
            <v>STOCK</v>
          </cell>
        </row>
        <row r="301">
          <cell r="A301" t="str">
            <v>SP01027562A</v>
          </cell>
          <cell r="B301" t="str">
            <v>PROLONGATEUR POUR MOTEUR  LS1 F6 8 CONTACTS 3+PE+4</v>
          </cell>
          <cell r="C301" t="str">
            <v>LAPP</v>
          </cell>
          <cell r="D301" t="str">
            <v>76134000</v>
          </cell>
          <cell r="E301" t="str">
            <v>STOCK</v>
          </cell>
        </row>
        <row r="302">
          <cell r="A302" t="str">
            <v>SP01027568A</v>
          </cell>
          <cell r="B302" t="str">
            <v>FICHE FEMELLE POUR MOTEUR LS1 D6 8 CONTACTS 3+PE+4</v>
          </cell>
          <cell r="C302" t="str">
            <v>LAPP</v>
          </cell>
          <cell r="D302" t="str">
            <v>76124000</v>
          </cell>
          <cell r="E302" t="str">
            <v>ELEC-SYSTEM</v>
          </cell>
        </row>
        <row r="303">
          <cell r="A303" t="str">
            <v>SP01008803A</v>
          </cell>
          <cell r="B303" t="str">
            <v>CABLE PUISSANCE 4x2,5mm2+2x0,5mm2</v>
          </cell>
          <cell r="C303" t="str">
            <v>LAPPFRANCE</v>
          </cell>
          <cell r="D303" t="str">
            <v>7072502</v>
          </cell>
          <cell r="E303" t="str">
            <v>ELEC-SYSTEM</v>
          </cell>
        </row>
        <row r="304">
          <cell r="A304" t="str">
            <v>SP01039521A</v>
          </cell>
          <cell r="B304" t="str">
            <v>SELF FILTRAGE MOTEUR COMPAX 3 JUSQU'A 16A</v>
          </cell>
          <cell r="C304" t="str">
            <v>PARKER CONNECTORS DIVISION EUROPE</v>
          </cell>
          <cell r="D304" t="str">
            <v>MDR 01/01</v>
          </cell>
          <cell r="E304" t="str">
            <v>ZDS</v>
          </cell>
        </row>
        <row r="305">
          <cell r="A305" t="str">
            <v>SPG1113001</v>
          </cell>
          <cell r="B305" t="str">
            <v>VIS H M4X12 A4-70 DIN 933</v>
          </cell>
          <cell r="C305" t="str">
            <v>INTER INOX</v>
          </cell>
          <cell r="D305" t="str">
            <v>VIS H M4X12 A4 DIN 933</v>
          </cell>
          <cell r="E305" t="str">
            <v>VISSERIE</v>
          </cell>
        </row>
        <row r="306">
          <cell r="A306" t="str">
            <v>SP01018524A</v>
          </cell>
          <cell r="B306" t="str">
            <v>ROND CS Ø4 A4-70 NFE25511</v>
          </cell>
          <cell r="C306" t="str">
            <v>EMILE MAURIN</v>
          </cell>
          <cell r="D306" t="str">
            <v>ROND CS Ø4 A4 NFE 25511</v>
          </cell>
          <cell r="E306" t="str">
            <v>VISSERIE</v>
          </cell>
        </row>
        <row r="307">
          <cell r="A307" t="str">
            <v>SP01001566A</v>
          </cell>
          <cell r="B307" t="str">
            <v>ECROU HU Ø6 A4-70 DIN934</v>
          </cell>
          <cell r="C307" t="str">
            <v>BOSSARD</v>
          </cell>
          <cell r="D307" t="str">
            <v>1241664</v>
          </cell>
          <cell r="E307" t="str">
            <v>VISSERIE</v>
          </cell>
        </row>
        <row r="308">
          <cell r="A308" t="str">
            <v>SPG3115006</v>
          </cell>
          <cell r="B308" t="str">
            <v>ROND EVENTAIL Ø6 A4-70 DIN6798A</v>
          </cell>
          <cell r="E308" t="str">
            <v>VISSERIE</v>
          </cell>
        </row>
        <row r="309">
          <cell r="A309" t="str">
            <v>SPN010624</v>
          </cell>
          <cell r="B309" t="str">
            <v>VIS H M5X10 A4-70 DIN933</v>
          </cell>
          <cell r="C309" t="str">
            <v>EMILE-MAURIN</v>
          </cell>
          <cell r="D309" t="str">
            <v>VIS H M5X10 A4-70 DIN933</v>
          </cell>
          <cell r="E309" t="str">
            <v>VISSERIE</v>
          </cell>
        </row>
        <row r="310">
          <cell r="A310" t="str">
            <v>SP01018522A</v>
          </cell>
          <cell r="B310" t="str">
            <v>ROND CS Ø5 A4-70 NFE25511</v>
          </cell>
          <cell r="C310" t="str">
            <v>CBE</v>
          </cell>
          <cell r="D310" t="str">
            <v>ROND CS Ø5 A4 NFE 25511</v>
          </cell>
          <cell r="E310" t="str">
            <v>VISSERIE</v>
          </cell>
        </row>
        <row r="311">
          <cell r="A311" t="str">
            <v>SA01045460A</v>
          </cell>
          <cell r="B311" t="str">
            <v>PLAN ENSEMBLE TIROIR ADU PEM 370</v>
          </cell>
        </row>
        <row r="312">
          <cell r="A312" t="str">
            <v>SP01049047A</v>
          </cell>
          <cell r="B312" t="str">
            <v>MONTANT BAIE 19"</v>
          </cell>
          <cell r="C312" t="str">
            <v>SCHROFF</v>
          </cell>
          <cell r="D312" t="str">
            <v>22117357</v>
          </cell>
          <cell r="E312" t="str">
            <v>ELEC-SYSTEM</v>
          </cell>
        </row>
        <row r="313">
          <cell r="A313" t="str">
            <v>SD01049004A</v>
          </cell>
          <cell r="B313" t="str">
            <v>PLAN REPRISE MONTANT BAIE</v>
          </cell>
          <cell r="E313" t="str">
            <v>ATELIER</v>
          </cell>
        </row>
        <row r="314">
          <cell r="A314" t="str">
            <v>SP01049046A</v>
          </cell>
          <cell r="B314" t="str">
            <v>ENTRETOISE HEXAGONALE MF M6X30 ACIER COULEUR ZINC</v>
          </cell>
          <cell r="C314" t="str">
            <v>SKIFFY</v>
          </cell>
          <cell r="D314" t="str">
            <v>304 6303 411-52</v>
          </cell>
          <cell r="E314" t="str">
            <v>VISSERIE</v>
          </cell>
        </row>
        <row r="315">
          <cell r="A315" t="str">
            <v>SP01011803A</v>
          </cell>
          <cell r="B315" t="str">
            <v>VIS A TETE HEXAGONALE INOX A4-70 DIN 933</v>
          </cell>
          <cell r="C315" t="str">
            <v>EMILE MAURIN</v>
          </cell>
          <cell r="D315" t="str">
            <v>264101</v>
          </cell>
          <cell r="E315" t="str">
            <v>VISSERIE</v>
          </cell>
        </row>
        <row r="316">
          <cell r="A316" t="str">
            <v>SP01016126A</v>
          </cell>
          <cell r="B316" t="str">
            <v>ROND CS Ø6 A4-70 NFE25511</v>
          </cell>
          <cell r="C316" t="str">
            <v>EMILE MAURIN</v>
          </cell>
          <cell r="D316" t="str">
            <v>ROND CS Ø6 A4 NFE 25511</v>
          </cell>
          <cell r="E316" t="str">
            <v>VISSERIE</v>
          </cell>
        </row>
        <row r="317">
          <cell r="A317" t="str">
            <v>SA01049006A</v>
          </cell>
          <cell r="B317" t="str">
            <v>PLAN ENSEMBLE FIXATION TIROIR</v>
          </cell>
        </row>
        <row r="318">
          <cell r="A318" t="str">
            <v>SM01053695A</v>
          </cell>
          <cell r="B318" t="str">
            <v>REPRISE COFFRET FILTRE</v>
          </cell>
        </row>
        <row r="319">
          <cell r="A319" t="str">
            <v>SP01048977A</v>
          </cell>
          <cell r="B319" t="str">
            <v>COFFRET POLYCARBONATE RAL 7035 278X188X180MM</v>
          </cell>
          <cell r="C319" t="str">
            <v>FIBOX</v>
          </cell>
          <cell r="D319" t="str">
            <v>FEX 2819 18T</v>
          </cell>
          <cell r="E319" t="str">
            <v>ELEC-SYSTEM</v>
          </cell>
        </row>
        <row r="320">
          <cell r="A320" t="str">
            <v>SD01053695</v>
          </cell>
          <cell r="B320" t="str">
            <v>PLAN REPRISE BOITIER FILTRE</v>
          </cell>
          <cell r="E320" t="str">
            <v>ATELIER</v>
          </cell>
        </row>
        <row r="321">
          <cell r="A321" t="str">
            <v>SP01030782A</v>
          </cell>
          <cell r="B321" t="str">
            <v>PRESSE ETOUPE PLASTIQUE M40 CABLE 19-28MM;IP68</v>
          </cell>
          <cell r="C321" t="str">
            <v>DELAUNAY</v>
          </cell>
          <cell r="D321" t="str">
            <v>50940</v>
          </cell>
          <cell r="E321" t="str">
            <v>ELEC-SYSTEM</v>
          </cell>
        </row>
        <row r="322">
          <cell r="A322" t="str">
            <v>SP01030761A</v>
          </cell>
          <cell r="B322" t="str">
            <v>ECROU POUR PRESSE ETOUPE PLASTIQUE M40 GRIS</v>
          </cell>
          <cell r="C322" t="str">
            <v>DELAUNAY</v>
          </cell>
          <cell r="D322" t="str">
            <v>51240</v>
          </cell>
          <cell r="E322" t="str">
            <v>ELEC-SYSTEM</v>
          </cell>
        </row>
        <row r="323">
          <cell r="A323" t="str">
            <v>SPG1114013</v>
          </cell>
          <cell r="B323" t="str">
            <v>VIS CHC M4X12 A4</v>
          </cell>
          <cell r="C323" t="str">
            <v>EMILE MAURIN</v>
          </cell>
          <cell r="D323" t="str">
            <v>VIS CHC M4X12 A4</v>
          </cell>
          <cell r="E323" t="str">
            <v>VISSERIE</v>
          </cell>
        </row>
        <row r="324">
          <cell r="A324" t="str">
            <v>SP01018524A</v>
          </cell>
          <cell r="B324" t="str">
            <v>ROND CS Ø4 A4-70 NFE25511</v>
          </cell>
          <cell r="C324" t="str">
            <v>EMILE MAURIN</v>
          </cell>
          <cell r="D324" t="str">
            <v>ROND CS Ø4 A4 NFE 25511</v>
          </cell>
          <cell r="E324" t="str">
            <v>VISSERIE</v>
          </cell>
        </row>
        <row r="325">
          <cell r="A325" t="str">
            <v>SP01022159A</v>
          </cell>
          <cell r="B325" t="str">
            <v>VIS FHC M5X12 A4-70 DIN 7991</v>
          </cell>
          <cell r="C325" t="str">
            <v>EMILE MAURIN</v>
          </cell>
          <cell r="D325" t="str">
            <v>VIS FHC M5X12 A4 DIN 7991</v>
          </cell>
          <cell r="E325" t="str">
            <v>VISSERIE</v>
          </cell>
        </row>
        <row r="326">
          <cell r="A326" t="str">
            <v>SP01049045A</v>
          </cell>
          <cell r="B326" t="str">
            <v>ENTRETOISE HEXAGONALE FF M5X20 ACIER COULEUR ZINC</v>
          </cell>
          <cell r="C326" t="str">
            <v>SKIFFY</v>
          </cell>
          <cell r="D326" t="str">
            <v>301 5200 411 52</v>
          </cell>
          <cell r="E326" t="str">
            <v>VISSERIE</v>
          </cell>
        </row>
        <row r="327">
          <cell r="A327" t="str">
            <v>SP01001489A</v>
          </cell>
          <cell r="B327" t="str">
            <v>VIS CHC M5X25 A4-70 DIN 912</v>
          </cell>
          <cell r="C327" t="str">
            <v>EMILE-MAURIN</v>
          </cell>
          <cell r="D327" t="str">
            <v>VIS CHC M5X25 A4-70 DIN 912</v>
          </cell>
          <cell r="E327" t="str">
            <v>VISSERIE</v>
          </cell>
        </row>
        <row r="328">
          <cell r="A328" t="str">
            <v>SP01018522A</v>
          </cell>
          <cell r="B328" t="str">
            <v>ROND CS Ø5 A4-70 NFE25511</v>
          </cell>
          <cell r="C328" t="str">
            <v>CBE</v>
          </cell>
          <cell r="D328" t="str">
            <v>ROND CS Ø5 A4 NFE 25511</v>
          </cell>
          <cell r="E328" t="str">
            <v>VISSERIE</v>
          </cell>
        </row>
        <row r="329">
          <cell r="A329" t="str">
            <v>SA01049028A</v>
          </cell>
          <cell r="B329" t="str">
            <v>PLAN ENS BOITIER FILTRE</v>
          </cell>
        </row>
        <row r="330">
          <cell r="A330" t="str">
            <v>SP01001842A</v>
          </cell>
          <cell r="B330" t="str">
            <v>GOUJON AUTOEXPANSIF M12x100 INOX A4</v>
          </cell>
          <cell r="C330" t="str">
            <v>RS PRO</v>
          </cell>
          <cell r="D330" t="str">
            <v>6221988</v>
          </cell>
          <cell r="E330" t="str">
            <v>RS</v>
          </cell>
        </row>
        <row r="331">
          <cell r="A331" t="str">
            <v>SP01029437A</v>
          </cell>
          <cell r="B331" t="str">
            <v>CHEMIN DE CABLE LARG=200 HAUT=54 INOX 316L</v>
          </cell>
          <cell r="C331" t="str">
            <v>CABLOFIL</v>
          </cell>
          <cell r="D331" t="str">
            <v>000 094</v>
          </cell>
          <cell r="E331" t="str">
            <v>REXEL</v>
          </cell>
        </row>
        <row r="332">
          <cell r="A332" t="str">
            <v>SP01042485A</v>
          </cell>
          <cell r="B332" t="str">
            <v>ECLISSE CE25 DC</v>
          </cell>
          <cell r="C332" t="str">
            <v>KRIEG ZIVY</v>
          </cell>
          <cell r="D332" t="str">
            <v>558 013</v>
          </cell>
          <cell r="E332" t="str">
            <v>NON</v>
          </cell>
        </row>
        <row r="333">
          <cell r="A333" t="str">
            <v>SP01029442A</v>
          </cell>
          <cell r="B333" t="str">
            <v>ECLISSE KITINOX</v>
          </cell>
          <cell r="C333" t="str">
            <v>CABLOFIL</v>
          </cell>
          <cell r="D333" t="str">
            <v>558 954</v>
          </cell>
          <cell r="E333" t="str">
            <v>REXEL</v>
          </cell>
        </row>
        <row r="334">
          <cell r="A334" t="str">
            <v>SP01057141A</v>
          </cell>
          <cell r="B334" t="str">
            <v>AIR DESHYDRATOR MODELE EDH-4 REV. A</v>
          </cell>
          <cell r="C334" t="str">
            <v>ETI</v>
          </cell>
          <cell r="D334" t="str">
            <v>18021A</v>
          </cell>
          <cell r="E334" t="str">
            <v>ZDS</v>
          </cell>
        </row>
        <row r="335">
          <cell r="A335" t="str">
            <v>SP01037713A</v>
          </cell>
          <cell r="C335" t="str">
            <v>LEGRIS</v>
          </cell>
          <cell r="D335" t="str">
            <v>3199 06 10</v>
          </cell>
          <cell r="E335" t="str">
            <v>STOCK</v>
          </cell>
        </row>
        <row r="336">
          <cell r="A336" t="str">
            <v>SA01039431A</v>
          </cell>
          <cell r="B336" t="str">
            <v>PLAN ENS. PRESSU EQUIPE SORTIE D6</v>
          </cell>
        </row>
        <row r="337">
          <cell r="A337" t="str">
            <v>SP01027373A</v>
          </cell>
          <cell r="B337" t="str">
            <v>EQUERRE ORIENTABLE MALE BSP CYL G3/8-10</v>
          </cell>
          <cell r="C337" t="str">
            <v>LEGRIS</v>
          </cell>
          <cell r="D337" t="str">
            <v>0199 10 17</v>
          </cell>
          <cell r="E337" t="str">
            <v>CAPPE</v>
          </cell>
        </row>
        <row r="338">
          <cell r="A338" t="str">
            <v>SP01025943A</v>
          </cell>
          <cell r="B338" t="str">
            <v>ETIQUETTE 400V ADHESIVE MAV752 57X13</v>
          </cell>
          <cell r="C338" t="str">
            <v>SETON</v>
          </cell>
          <cell r="D338" t="str">
            <v>MAV752</v>
          </cell>
          <cell r="E338" t="str">
            <v>STOCK</v>
          </cell>
        </row>
        <row r="339">
          <cell r="A339" t="str">
            <v>SP01002273A</v>
          </cell>
          <cell r="B339" t="str">
            <v>PICTOGRAMME DANGER ELECTRIQUE</v>
          </cell>
          <cell r="C339" t="str">
            <v>SETON</v>
          </cell>
          <cell r="D339" t="str">
            <v>PDLT1 307</v>
          </cell>
          <cell r="E339" t="str">
            <v>STOCK</v>
          </cell>
        </row>
        <row r="340">
          <cell r="A340" t="str">
            <v>SP01032829A</v>
          </cell>
          <cell r="B340" t="str">
            <v>RESISTANCE DE FREINAGE 0,57KW</v>
          </cell>
          <cell r="D340" t="str">
            <v>BRM10/01</v>
          </cell>
          <cell r="E340" t="str">
            <v>ZDS</v>
          </cell>
        </row>
        <row r="341">
          <cell r="A341" t="str">
            <v>SP01026144A</v>
          </cell>
          <cell r="B341" t="str">
            <v>FILTRE CEM POUR C3S</v>
          </cell>
          <cell r="C341" t="str">
            <v>NFI01/02</v>
          </cell>
          <cell r="D341" t="str">
            <v>NFI01/02</v>
          </cell>
          <cell r="E341" t="str">
            <v>ZDS</v>
          </cell>
        </row>
        <row r="342">
          <cell r="A342" t="str">
            <v>SP01032835A</v>
          </cell>
          <cell r="B342" t="str">
            <v>VARIATEUR</v>
          </cell>
          <cell r="C342" t="str">
            <v>PARKER</v>
          </cell>
          <cell r="D342" t="str">
            <v>C3S150V4F10</v>
          </cell>
          <cell r="E342" t="str">
            <v>ZDS</v>
          </cell>
        </row>
        <row r="343">
          <cell r="A343" t="str">
            <v>SP01027571A</v>
          </cell>
          <cell r="B343" t="str">
            <v>FERRITE POUR CABLE;300KHZ-30MHZ;CABLE 4.5-8 MM</v>
          </cell>
          <cell r="C343" t="str">
            <v>FARNELL</v>
          </cell>
          <cell r="D343" t="str">
            <v>1800423</v>
          </cell>
          <cell r="E343" t="str">
            <v>FARNELL</v>
          </cell>
        </row>
        <row r="344">
          <cell r="A344" t="str">
            <v>SP01004741A</v>
          </cell>
          <cell r="B344" t="str">
            <v>EMBOUT A SERTIR BLEU 0.39-1.34 MM²</v>
          </cell>
          <cell r="C344" t="str">
            <v xml:space="preserve"> RAYCHEM</v>
          </cell>
          <cell r="D344" t="str">
            <v>D-436-37</v>
          </cell>
          <cell r="E344" t="str">
            <v>STOCK</v>
          </cell>
        </row>
        <row r="345">
          <cell r="A345" t="str">
            <v>SP01032931A</v>
          </cell>
          <cell r="B345" t="str">
            <v>CABLE JZ-602-CY BLINDE UL/CSA 2X1 MM²</v>
          </cell>
          <cell r="C345" t="str">
            <v>HELUKABEL</v>
          </cell>
          <cell r="D345" t="str">
            <v>82979</v>
          </cell>
          <cell r="E345" t="str">
            <v>ELEC-SYSTEM</v>
          </cell>
        </row>
        <row r="346">
          <cell r="A346" t="str">
            <v>SP01008803A</v>
          </cell>
          <cell r="B346" t="str">
            <v>CABLE PUISSANCE 4x2,5mm2+2x0,5mm2</v>
          </cell>
          <cell r="C346" t="str">
            <v>LAPPFRANCE</v>
          </cell>
          <cell r="D346" t="str">
            <v>7072502</v>
          </cell>
          <cell r="E346" t="str">
            <v>ELEC-SYSTEM</v>
          </cell>
        </row>
        <row r="347">
          <cell r="A347" t="str">
            <v>SPN150394</v>
          </cell>
          <cell r="B347" t="str">
            <v>RAIL DIN 15MM PERFORE OBLONG</v>
          </cell>
          <cell r="E347" t="str">
            <v>STOCK</v>
          </cell>
        </row>
        <row r="348">
          <cell r="A348" t="str">
            <v>SP01050333A</v>
          </cell>
          <cell r="B348" t="str">
            <v>RÉPARTITEUR MULTIPOLAIRE 100A ( 4X 7 TROUS )</v>
          </cell>
          <cell r="C348" t="str">
            <v>SCHNEIDER</v>
          </cell>
          <cell r="D348" t="str">
            <v>LGY410028</v>
          </cell>
          <cell r="E348" t="str">
            <v>REXEL</v>
          </cell>
        </row>
        <row r="349">
          <cell r="A349" t="str">
            <v>S107398</v>
          </cell>
          <cell r="B349" t="str">
            <v>INTER DIFF GFP 4P 40A 300MA ASI UL1053</v>
          </cell>
          <cell r="C349" t="str">
            <v>SCHNEIDER</v>
          </cell>
          <cell r="D349" t="str">
            <v>M9R84440</v>
          </cell>
          <cell r="E349" t="str">
            <v>REXEL</v>
          </cell>
        </row>
        <row r="350">
          <cell r="A350" t="str">
            <v>SP01053087A</v>
          </cell>
          <cell r="B350" t="str">
            <v>SECTIONNEUR FUSIBLES À TIROIR STI TRI+NEUTRE</v>
          </cell>
          <cell r="C350" t="str">
            <v>SCHNEIDER</v>
          </cell>
          <cell r="D350" t="str">
            <v>A9N15658</v>
          </cell>
          <cell r="E350" t="str">
            <v>REXEL</v>
          </cell>
        </row>
        <row r="351">
          <cell r="A351" t="str">
            <v>SPD030042</v>
          </cell>
          <cell r="B351" t="str">
            <v>CARTOUCHE FUSIBLE 10X38 2A GG</v>
          </cell>
          <cell r="C351" t="str">
            <v>ELECSYSTEM</v>
          </cell>
          <cell r="D351" t="str">
            <v>D213098J</v>
          </cell>
          <cell r="E351" t="str">
            <v>STOCK</v>
          </cell>
        </row>
        <row r="352">
          <cell r="A352" t="str">
            <v>SP01026120A</v>
          </cell>
          <cell r="B352" t="str">
            <v>KIT COMPLET MODULE CONCEPT TAILLE 8</v>
          </cell>
          <cell r="C352" t="str">
            <v>WEIDMULLER</v>
          </cell>
          <cell r="D352" t="str">
            <v>1797530000</v>
          </cell>
          <cell r="E352" t="str">
            <v>REXEL</v>
          </cell>
        </row>
        <row r="353">
          <cell r="A353" t="str">
            <v>SP01034372A</v>
          </cell>
          <cell r="B353" t="str">
            <v>MODULE CONCEPT 20PTS FEMELLE SANS EXTRACTEUR</v>
          </cell>
          <cell r="C353" t="str">
            <v>WEIDMULLER</v>
          </cell>
          <cell r="D353" t="str">
            <v>1682170000</v>
          </cell>
          <cell r="E353" t="str">
            <v>REXEL</v>
          </cell>
        </row>
        <row r="354">
          <cell r="A354" t="str">
            <v>SP01026094A</v>
          </cell>
          <cell r="B354" t="str">
            <v>CONTACT A SERTIR FEMELLE POUR CM20 20-24AWG</v>
          </cell>
          <cell r="C354" t="str">
            <v>WEIDMULLER</v>
          </cell>
          <cell r="D354" t="str">
            <v>1682450000</v>
          </cell>
          <cell r="E354" t="str">
            <v>STOCK</v>
          </cell>
        </row>
        <row r="355">
          <cell r="A355" t="str">
            <v>SP01026086A</v>
          </cell>
          <cell r="B355" t="str">
            <v>CHASSIS MODULAIRE CONCEPT FEMELLE TAILLE 8</v>
          </cell>
          <cell r="C355" t="str">
            <v>WEIDMULLER</v>
          </cell>
          <cell r="D355" t="str">
            <v>1758510000</v>
          </cell>
          <cell r="E355" t="str">
            <v>REXEL</v>
          </cell>
        </row>
        <row r="356">
          <cell r="A356" t="str">
            <v>SP01026087A</v>
          </cell>
          <cell r="B356" t="str">
            <v>CHASSIS MODULAIRE MALE TAILLE 8</v>
          </cell>
          <cell r="C356" t="str">
            <v>WEIDMULLER</v>
          </cell>
          <cell r="D356" t="str">
            <v>1758500000</v>
          </cell>
          <cell r="E356" t="str">
            <v>REXEL</v>
          </cell>
        </row>
        <row r="357">
          <cell r="A357" t="str">
            <v>SP01051928A</v>
          </cell>
          <cell r="B357" t="str">
            <v>INTERUPTEUR DE COMMANDE A VOYANT</v>
          </cell>
          <cell r="C357" t="str">
            <v>SCHNEIDER</v>
          </cell>
          <cell r="D357" t="str">
            <v>A9S61220</v>
          </cell>
          <cell r="E357" t="str">
            <v>REXEL</v>
          </cell>
        </row>
        <row r="358">
          <cell r="A358" t="str">
            <v>S107853</v>
          </cell>
          <cell r="B358" t="str">
            <v>DISJONCTEUR 4P 6A COURBE C C60 10KA UL1077</v>
          </cell>
          <cell r="C358" t="str">
            <v>SCHNEIDER</v>
          </cell>
          <cell r="D358" t="str">
            <v>M9F22406</v>
          </cell>
          <cell r="E358" t="str">
            <v>REXEL</v>
          </cell>
        </row>
        <row r="359">
          <cell r="A359" t="str">
            <v>S107854</v>
          </cell>
          <cell r="B359" t="str">
            <v>DISJONCTEUR 4P 16A COURBE C MULTI9 C60 UL1077 10KA</v>
          </cell>
          <cell r="C359" t="str">
            <v>SCHNEIDER</v>
          </cell>
          <cell r="D359" t="str">
            <v>M9F22416</v>
          </cell>
          <cell r="E359" t="str">
            <v>REXEL</v>
          </cell>
        </row>
        <row r="360">
          <cell r="A360" t="str">
            <v>SP01050006A</v>
          </cell>
          <cell r="B360" t="str">
            <v>CONNECTEUR ACTI9 IC60</v>
          </cell>
          <cell r="C360" t="str">
            <v>SCHNEIDER</v>
          </cell>
          <cell r="D360" t="str">
            <v>A9XPCM04</v>
          </cell>
          <cell r="E360" t="str">
            <v>REXEL</v>
          </cell>
        </row>
        <row r="361">
          <cell r="A361" t="str">
            <v>SP01032932A</v>
          </cell>
          <cell r="B361" t="str">
            <v>BASE PUISSANCE DEMARREUR 1 SENS TRI 32A</v>
          </cell>
          <cell r="C361" t="str">
            <v>SCHNEIDER</v>
          </cell>
          <cell r="D361" t="str">
            <v>LUB32</v>
          </cell>
          <cell r="E361" t="str">
            <v>REXEL</v>
          </cell>
        </row>
        <row r="362">
          <cell r="A362" t="str">
            <v>SP01027635A</v>
          </cell>
          <cell r="B362" t="str">
            <v>BORNIER POUR BOBINE INVERSEUR LU2B</v>
          </cell>
          <cell r="C362" t="str">
            <v>TELEMECANIQUE</v>
          </cell>
          <cell r="D362" t="str">
            <v>LU9M1</v>
          </cell>
          <cell r="E362" t="str">
            <v>REXEL</v>
          </cell>
        </row>
        <row r="363">
          <cell r="A363" t="str">
            <v>S107601</v>
          </cell>
          <cell r="B363" t="str">
            <v>INTERRUPTEUR DIFFERENTIEL 2P 25A 26MA</v>
          </cell>
          <cell r="C363" t="str">
            <v>SCHNEIDER</v>
          </cell>
          <cell r="D363" t="str">
            <v>M9R81225</v>
          </cell>
          <cell r="E363" t="str">
            <v>REXEL</v>
          </cell>
        </row>
        <row r="364">
          <cell r="A364" t="str">
            <v>SPA060031</v>
          </cell>
          <cell r="B364" t="str">
            <v>CONTACTEUR D TETRA 20A 24V DC</v>
          </cell>
          <cell r="C364" t="str">
            <v>MERLIN GERIN</v>
          </cell>
          <cell r="D364" t="str">
            <v>LC1.DT20.BD</v>
          </cell>
          <cell r="E364" t="str">
            <v>REXEL</v>
          </cell>
        </row>
        <row r="365">
          <cell r="A365" t="str">
            <v>SP01022453A</v>
          </cell>
          <cell r="B365" t="str">
            <v>ALIMENTATION A DECOUPAGE 24V-28V 240W -25/+60°C</v>
          </cell>
          <cell r="C365" t="str">
            <v>PULS</v>
          </cell>
          <cell r="D365" t="str">
            <v>QS10.241</v>
          </cell>
          <cell r="E365" t="str">
            <v>ELEC-SYSTEM</v>
          </cell>
        </row>
        <row r="366">
          <cell r="A366" t="str">
            <v>SP01038130A</v>
          </cell>
          <cell r="B366" t="str">
            <v>MODULE DE SECURITE PROGRAMMABLE 20E+4S SECURITE+4S</v>
          </cell>
          <cell r="C366" t="str">
            <v>PHOENIX.CONTACT</v>
          </cell>
          <cell r="D366" t="str">
            <v>2986232</v>
          </cell>
          <cell r="E366" t="str">
            <v>PHOENIX</v>
          </cell>
        </row>
        <row r="367">
          <cell r="A367" t="str">
            <v>SP01004466A</v>
          </cell>
          <cell r="B367" t="str">
            <v>CONNECTEUR POUR BUS CANopen</v>
          </cell>
          <cell r="C367" t="str">
            <v>WAGO</v>
          </cell>
          <cell r="D367" t="str">
            <v>750-963</v>
          </cell>
          <cell r="E367" t="str">
            <v>ELEC-SYSTEM</v>
          </cell>
        </row>
        <row r="368">
          <cell r="A368" t="str">
            <v>SP01004468A</v>
          </cell>
          <cell r="B368" t="str">
            <v>BORNE D'ENTREE DIGITALE à 4 CANAUX DC 24v</v>
          </cell>
          <cell r="C368" t="str">
            <v>WAGO</v>
          </cell>
          <cell r="D368" t="str">
            <v>750-402</v>
          </cell>
          <cell r="E368" t="str">
            <v>ELEC-SYSTEM</v>
          </cell>
        </row>
        <row r="369">
          <cell r="A369" t="str">
            <v>SPK060023</v>
          </cell>
          <cell r="B369" t="str">
            <v>COUPLEUR DE BUS CANOPEN</v>
          </cell>
          <cell r="C369" t="str">
            <v>WAGO</v>
          </cell>
          <cell r="D369" t="str">
            <v>750348</v>
          </cell>
          <cell r="E369" t="str">
            <v>ELEC-SYSTEM</v>
          </cell>
        </row>
        <row r="370">
          <cell r="A370" t="str">
            <v>SPW260140</v>
          </cell>
          <cell r="B370" t="str">
            <v>BORNE FINALE DE BUS</v>
          </cell>
          <cell r="C370" t="str">
            <v>WAGO</v>
          </cell>
          <cell r="D370" t="str">
            <v>750-600</v>
          </cell>
          <cell r="E370" t="str">
            <v>ELEC-SYSTEM</v>
          </cell>
        </row>
        <row r="371">
          <cell r="A371" t="str">
            <v>SP01003383A</v>
          </cell>
          <cell r="B371" t="str">
            <v>BORNE DE SORTIE DIGITALE 8 CANAUX 24vdc</v>
          </cell>
          <cell r="C371" t="str">
            <v>WAGO</v>
          </cell>
          <cell r="D371" t="str">
            <v>750-530</v>
          </cell>
          <cell r="E371" t="str">
            <v>ELEC-SYSTEM</v>
          </cell>
        </row>
        <row r="372">
          <cell r="A372" t="str">
            <v>SP01039025A</v>
          </cell>
          <cell r="B372" t="str">
            <v>AFFICHEUR THERMOCOUPLE 5 DIGIT</v>
          </cell>
          <cell r="C372" t="str">
            <v>RED LION</v>
          </cell>
          <cell r="D372" t="str">
            <v>CUB5TCR0</v>
          </cell>
          <cell r="E372" t="str">
            <v>ELEC-SYSTEM</v>
          </cell>
        </row>
        <row r="373">
          <cell r="A373" t="str">
            <v>SP01039028A</v>
          </cell>
          <cell r="B373" t="str">
            <v>CARTE 2 SORTIES POUR CUB5TC</v>
          </cell>
          <cell r="C373" t="str">
            <v>RED LION</v>
          </cell>
          <cell r="D373" t="str">
            <v>CUB5SNK0</v>
          </cell>
          <cell r="E373" t="str">
            <v>ELEC-SYSTEM</v>
          </cell>
        </row>
        <row r="374">
          <cell r="A374" t="str">
            <v>SP01044060A</v>
          </cell>
          <cell r="B374" t="str">
            <v>THERMOSTAT NO -20°C/+40°C TYPE FLZ530</v>
          </cell>
          <cell r="C374" t="str">
            <v>PFANNENBERG</v>
          </cell>
          <cell r="D374" t="str">
            <v>17121000003</v>
          </cell>
          <cell r="E374" t="str">
            <v>PFANNENBERG</v>
          </cell>
        </row>
        <row r="375">
          <cell r="A375" t="str">
            <v>SP01048180A</v>
          </cell>
          <cell r="B375" t="str">
            <v>THERMOSTAT NF +20°C/+80°C TYPE FLZ520</v>
          </cell>
          <cell r="C375" t="str">
            <v>PFANNENBERG</v>
          </cell>
          <cell r="D375" t="str">
            <v>17111000004</v>
          </cell>
          <cell r="E375" t="str">
            <v>PFANNENBERG</v>
          </cell>
        </row>
        <row r="376">
          <cell r="A376" t="str">
            <v>SPA080091</v>
          </cell>
          <cell r="B376" t="str">
            <v>PRISE 2P+T 10/16A</v>
          </cell>
          <cell r="C376" t="str">
            <v>SCHNEIDER</v>
          </cell>
          <cell r="D376" t="str">
            <v>A9A15306</v>
          </cell>
          <cell r="E376" t="str">
            <v>REXEL</v>
          </cell>
        </row>
        <row r="377">
          <cell r="A377" t="str">
            <v>SPR032405</v>
          </cell>
          <cell r="B377" t="str">
            <v>RESIST.COUCH.METAL.100PPM</v>
          </cell>
          <cell r="C377" t="str">
            <v>BC COMPONENT</v>
          </cell>
          <cell r="D377" t="str">
            <v>RC32.10K.5%.1/4W</v>
          </cell>
          <cell r="E377" t="str">
            <v>STOCK</v>
          </cell>
        </row>
        <row r="378">
          <cell r="A378" t="str">
            <v>SPW200041</v>
          </cell>
          <cell r="B378" t="str">
            <v>BLOC JONCT. M16/12 TERRE</v>
          </cell>
          <cell r="C378" t="str">
            <v>ENTRELEC</v>
          </cell>
          <cell r="D378" t="str">
            <v>1SNA165130R2300</v>
          </cell>
          <cell r="E378" t="str">
            <v>STOCK</v>
          </cell>
        </row>
        <row r="379">
          <cell r="A379" t="str">
            <v>SPW200047</v>
          </cell>
          <cell r="B379" t="str">
            <v>FLASQUE D'EXT. M16/12</v>
          </cell>
          <cell r="C379" t="str">
            <v>ENTRELEC</v>
          </cell>
          <cell r="D379" t="str">
            <v>1SNA118618R0100</v>
          </cell>
          <cell r="E379" t="str">
            <v>ELEC-SYSTEM</v>
          </cell>
        </row>
        <row r="380">
          <cell r="A380" t="str">
            <v>SP01021063A</v>
          </cell>
          <cell r="B380" t="str">
            <v>CARTE REPERE BORNE DEK 5 FS CHIFFRES 1 A 50</v>
          </cell>
          <cell r="C380" t="str">
            <v>WEIDMULLER</v>
          </cell>
          <cell r="D380" t="str">
            <v>0473560001</v>
          </cell>
          <cell r="E380" t="str">
            <v>REXEL</v>
          </cell>
        </row>
        <row r="381">
          <cell r="A381" t="str">
            <v>SP01031777A</v>
          </cell>
          <cell r="C381" t="str">
            <v>WEIDMULLER</v>
          </cell>
          <cell r="D381" t="str">
            <v>1608580000</v>
          </cell>
          <cell r="E381" t="str">
            <v>STOCK</v>
          </cell>
        </row>
        <row r="382">
          <cell r="A382" t="str">
            <v>SP01022458A</v>
          </cell>
          <cell r="B382" t="str">
            <v>BORNE DE PASSAGE 4 CONTACTS VERTE POUR PE 2.5MM²</v>
          </cell>
          <cell r="C382" t="str">
            <v>WEIDMULLER</v>
          </cell>
          <cell r="D382" t="str">
            <v>1608660000</v>
          </cell>
          <cell r="E382" t="str">
            <v>STOCK</v>
          </cell>
        </row>
        <row r="383">
          <cell r="A383" t="str">
            <v>SP01026040A</v>
          </cell>
          <cell r="C383" t="str">
            <v>WEIDMULLER</v>
          </cell>
          <cell r="D383" t="str">
            <v>1608670000</v>
          </cell>
          <cell r="E383" t="str">
            <v>REXEL</v>
          </cell>
        </row>
        <row r="384">
          <cell r="A384" t="str">
            <v>SP01022888A</v>
          </cell>
          <cell r="B384" t="str">
            <v>FLASQUE DE FERMETURE BEIGE ZAP/TW3</v>
          </cell>
          <cell r="C384" t="str">
            <v>WEIDMULLER</v>
          </cell>
          <cell r="D384" t="str">
            <v>1608800000</v>
          </cell>
          <cell r="E384" t="str">
            <v>REXEL</v>
          </cell>
        </row>
        <row r="385">
          <cell r="A385" t="str">
            <v>SP01015821A</v>
          </cell>
          <cell r="B385" t="str">
            <v>RELAIS</v>
          </cell>
          <cell r="C385" t="str">
            <v>FINDER</v>
          </cell>
          <cell r="D385" t="str">
            <v>38.61.7.024.0050</v>
          </cell>
          <cell r="E385" t="str">
            <v>ELEC-SYSTEM</v>
          </cell>
        </row>
        <row r="386">
          <cell r="A386" t="str">
            <v>SP01014098A</v>
          </cell>
          <cell r="B386" t="str">
            <v>PEIGNE 20 BROCHES PAS 6.2 INTERFACE RELAIS SERIE38</v>
          </cell>
          <cell r="C386" t="str">
            <v>FINDER</v>
          </cell>
          <cell r="D386" t="str">
            <v>09320</v>
          </cell>
          <cell r="E386" t="str">
            <v>STOCK</v>
          </cell>
        </row>
        <row r="387">
          <cell r="A387" t="str">
            <v>SP01008530A</v>
          </cell>
          <cell r="B387" t="str">
            <v>BORNE A FUSIBLE AVEC PORTE FUSIBLE PIVOTANT</v>
          </cell>
          <cell r="C387" t="str">
            <v>WAGO</v>
          </cell>
          <cell r="D387" t="str">
            <v>281-616</v>
          </cell>
          <cell r="E387" t="str">
            <v>ELEC-SYSTEM</v>
          </cell>
        </row>
        <row r="388">
          <cell r="A388" t="str">
            <v>SPC6900010</v>
          </cell>
          <cell r="B388" t="str">
            <v>FUSIBLE TEMPORISE 5X20 2A</v>
          </cell>
          <cell r="C388" t="str">
            <v>CEHESS</v>
          </cell>
          <cell r="D388" t="str">
            <v>FUSIBLE TEMPORISE 5X20 2A</v>
          </cell>
          <cell r="E388" t="str">
            <v>STOCK</v>
          </cell>
        </row>
        <row r="389">
          <cell r="A389" t="str">
            <v>SPC6900013</v>
          </cell>
          <cell r="B389" t="str">
            <v>FUSIBLE TEMPORISE 5X20 5A</v>
          </cell>
          <cell r="C389" t="str">
            <v>CEHESS</v>
          </cell>
          <cell r="D389" t="str">
            <v>FUSIBLE TEMPORISE 5X20 5A</v>
          </cell>
          <cell r="E389" t="str">
            <v>STOCK</v>
          </cell>
        </row>
        <row r="390">
          <cell r="A390" t="str">
            <v>SP01020928A</v>
          </cell>
          <cell r="B390" t="str">
            <v>EQUERRE DE BLOCAGE POUR RAIL DIN TS35</v>
          </cell>
          <cell r="C390" t="str">
            <v>WEIDMULLER</v>
          </cell>
          <cell r="D390" t="str">
            <v>0383560000</v>
          </cell>
          <cell r="E390" t="str">
            <v>REXEL</v>
          </cell>
        </row>
        <row r="391">
          <cell r="A391" t="str">
            <v>SP01027568A</v>
          </cell>
          <cell r="B391" t="str">
            <v>FICHE FEMELLE POUR MOTEUR LS1 D6 8 CONTACTS 3+PE+4</v>
          </cell>
          <cell r="C391" t="str">
            <v>LAPP</v>
          </cell>
          <cell r="D391" t="str">
            <v>76124000</v>
          </cell>
          <cell r="E391" t="str">
            <v>ELEC-SYSTEM</v>
          </cell>
        </row>
        <row r="392">
          <cell r="A392" t="str">
            <v>SPW020068</v>
          </cell>
          <cell r="B392" t="str">
            <v>FICHE F A VISSER C16-1</v>
          </cell>
          <cell r="C392" t="str">
            <v>AMPHENOL-SOCAPEX</v>
          </cell>
          <cell r="D392" t="str">
            <v>C01620D00311012</v>
          </cell>
          <cell r="E392" t="str">
            <v>TTI</v>
          </cell>
        </row>
        <row r="393">
          <cell r="A393" t="str">
            <v>SPW020074</v>
          </cell>
          <cell r="B393" t="str">
            <v>FICHE A VISSER C16-1 MALE</v>
          </cell>
          <cell r="C393" t="str">
            <v>AMPHENOL-SOCAPEX</v>
          </cell>
          <cell r="D393" t="str">
            <v>C01620H00311012</v>
          </cell>
          <cell r="E393" t="str">
            <v>TTI</v>
          </cell>
        </row>
        <row r="394">
          <cell r="A394" t="str">
            <v>SP01038381A</v>
          </cell>
          <cell r="B394" t="str">
            <v>SUB-D 9PTS M M24308/4-1</v>
          </cell>
          <cell r="C394" t="str">
            <v>FCT</v>
          </cell>
          <cell r="D394" t="str">
            <v>M2430841</v>
          </cell>
          <cell r="E394" t="str">
            <v>TTI</v>
          </cell>
        </row>
        <row r="395">
          <cell r="A395" t="str">
            <v>SP01038377A</v>
          </cell>
          <cell r="B395" t="str">
            <v>SUB-D 9PTS F M24308/2-1</v>
          </cell>
          <cell r="C395" t="str">
            <v>FCT</v>
          </cell>
          <cell r="D395" t="str">
            <v>M2430821</v>
          </cell>
          <cell r="E395" t="str">
            <v>FARNELL</v>
          </cell>
        </row>
        <row r="396">
          <cell r="A396" t="str">
            <v>SPW150253</v>
          </cell>
          <cell r="B396" t="str">
            <v>VERROUILLAGE FEMELLE</v>
          </cell>
          <cell r="C396" t="str">
            <v>FCI</v>
          </cell>
          <cell r="D396" t="str">
            <v>863001TLF</v>
          </cell>
          <cell r="E396" t="str">
            <v>TTI</v>
          </cell>
        </row>
        <row r="397">
          <cell r="A397" t="str">
            <v>SP01034879A</v>
          </cell>
          <cell r="B397" t="str">
            <v>FICHE FEMELLE 5+T 400V 4MM² A VISSER CABLE 12-14MM</v>
          </cell>
          <cell r="C397" t="str">
            <v>AMPHENOL AEROSPACE</v>
          </cell>
          <cell r="D397" t="str">
            <v>C01620E0051032</v>
          </cell>
          <cell r="E397" t="str">
            <v>RS</v>
          </cell>
        </row>
        <row r="398">
          <cell r="A398" t="str">
            <v>SP01029511A</v>
          </cell>
          <cell r="B398" t="str">
            <v>CABLE JZ-602 UL/CSA 3G1.5</v>
          </cell>
          <cell r="C398" t="str">
            <v>HELUKABEL</v>
          </cell>
          <cell r="D398" t="str">
            <v>83071</v>
          </cell>
          <cell r="E398" t="str">
            <v>ELEC-SYSTEM</v>
          </cell>
        </row>
        <row r="399">
          <cell r="A399" t="str">
            <v>SP01029658A</v>
          </cell>
          <cell r="B399" t="str">
            <v>CABLE JZ-602 UL/CSA 5G2.5</v>
          </cell>
          <cell r="C399" t="str">
            <v>HELUKABEL</v>
          </cell>
          <cell r="D399" t="str">
            <v>83063</v>
          </cell>
          <cell r="E399" t="str">
            <v>ELEC-SYSTEM</v>
          </cell>
        </row>
        <row r="400">
          <cell r="A400" t="str">
            <v>SP01041057A</v>
          </cell>
          <cell r="B400" t="str">
            <v>CABLE JZ-602 UL/CSA 5G1.5</v>
          </cell>
          <cell r="C400" t="str">
            <v>HELUKABEL</v>
          </cell>
          <cell r="D400" t="str">
            <v>83073</v>
          </cell>
          <cell r="E400" t="str">
            <v>ELEC-SYSTEM</v>
          </cell>
        </row>
        <row r="401">
          <cell r="A401" t="str">
            <v>SP01029024A</v>
          </cell>
          <cell r="B401" t="str">
            <v>CORDON SECTEUR IEC320-C13/NEMA 5-15P L=3M 1.9² CSA</v>
          </cell>
          <cell r="C401" t="str">
            <v>VOLEX WIRING SYSTEMS</v>
          </cell>
          <cell r="D401" t="str">
            <v>17505 10 B1</v>
          </cell>
          <cell r="E401" t="str">
            <v>FARNELL</v>
          </cell>
        </row>
        <row r="402">
          <cell r="A402" t="str">
            <v>SP01047859A</v>
          </cell>
          <cell r="B402" t="str">
            <v>CORDON SURMOULE DB15 HAUTE DENSITE M/F 1.8M</v>
          </cell>
          <cell r="C402" t="str">
            <v>LUTZE</v>
          </cell>
          <cell r="D402" t="str">
            <v>195311.0180</v>
          </cell>
          <cell r="E402" t="str">
            <v>LUTZE</v>
          </cell>
        </row>
        <row r="403">
          <cell r="A403" t="str">
            <v>SP01004735A</v>
          </cell>
          <cell r="B403" t="str">
            <v>GAINE RILSAN DIAMETRE 10</v>
          </cell>
          <cell r="C403" t="str">
            <v>HELLERMAN</v>
          </cell>
          <cell r="D403" t="str">
            <v>HELAGAINE 11/10</v>
          </cell>
          <cell r="E403" t="str">
            <v>STOCK</v>
          </cell>
        </row>
        <row r="404">
          <cell r="A404" t="str">
            <v>SP01004211A</v>
          </cell>
          <cell r="B404" t="str">
            <v>GAINE RILSAN Ø5 NOIR</v>
          </cell>
          <cell r="C404" t="str">
            <v>ELECAQUITAINE</v>
          </cell>
          <cell r="D404" t="str">
            <v>HLR17040500</v>
          </cell>
          <cell r="E404" t="str">
            <v>STOCK</v>
          </cell>
        </row>
        <row r="405">
          <cell r="A405" t="str">
            <v>SP01021080A</v>
          </cell>
          <cell r="B405" t="str">
            <v>GAINE TRESSEE NOIRE DE 3 A 9MM HEGPX06</v>
          </cell>
          <cell r="C405" t="str">
            <v>HELLERMAN</v>
          </cell>
          <cell r="D405" t="str">
            <v>170-00060</v>
          </cell>
          <cell r="E405" t="str">
            <v>STOCK</v>
          </cell>
        </row>
        <row r="406">
          <cell r="A406" t="str">
            <v>SP01037826A</v>
          </cell>
          <cell r="B406" t="str">
            <v>FIL AWG10 PVC NOIR UL1015 500V -20°/105°C</v>
          </cell>
          <cell r="C406" t="str">
            <v>NEXANS</v>
          </cell>
          <cell r="D406" t="str">
            <v>FIL AWG10 PVC NOIR UL1015</v>
          </cell>
          <cell r="E406" t="str">
            <v>STOCK</v>
          </cell>
        </row>
        <row r="407">
          <cell r="A407" t="str">
            <v>SP01029266A</v>
          </cell>
          <cell r="B407" t="str">
            <v>FIL 2.5MM² PVC NOIR UL1015 600V -40°/105°C</v>
          </cell>
          <cell r="C407" t="str">
            <v>LAPP</v>
          </cell>
          <cell r="D407" t="str">
            <v>4160501</v>
          </cell>
          <cell r="E407" t="str">
            <v>STOCK</v>
          </cell>
        </row>
        <row r="408">
          <cell r="A408" t="str">
            <v>SP01028659A</v>
          </cell>
          <cell r="B408" t="str">
            <v>FIL 2.5MM² PVC BLEU UL1015 600V -40°/105°C</v>
          </cell>
          <cell r="C408" t="str">
            <v>LAPP</v>
          </cell>
          <cell r="D408" t="str">
            <v>4160502</v>
          </cell>
          <cell r="E408" t="str">
            <v>STOCK</v>
          </cell>
        </row>
        <row r="409">
          <cell r="A409" t="str">
            <v>SP01028895A</v>
          </cell>
          <cell r="B409" t="str">
            <v>FIL 2.5MM² PVC ROUGE UL1015 600V -40°/105°C</v>
          </cell>
          <cell r="C409" t="str">
            <v>LAPP</v>
          </cell>
          <cell r="D409" t="str">
            <v>4160504</v>
          </cell>
          <cell r="E409" t="str">
            <v>STOCK</v>
          </cell>
        </row>
        <row r="410">
          <cell r="A410" t="str">
            <v>SP01028657A</v>
          </cell>
          <cell r="B410" t="str">
            <v>FIL 2.5MM² PVC VERT/JAUNE UL1015 600V -40°/105°C</v>
          </cell>
          <cell r="C410" t="str">
            <v>LAPP</v>
          </cell>
          <cell r="D410" t="str">
            <v>4160500</v>
          </cell>
          <cell r="E410" t="str">
            <v>STOCK</v>
          </cell>
        </row>
        <row r="411">
          <cell r="A411" t="str">
            <v>SP01028658A</v>
          </cell>
          <cell r="B411" t="str">
            <v>FIL 2.5MM² PVC MARRON UL1015 600V -40°/105°C</v>
          </cell>
          <cell r="C411" t="str">
            <v>LAPP</v>
          </cell>
          <cell r="D411" t="str">
            <v>4160503</v>
          </cell>
          <cell r="E411" t="str">
            <v>STOCK</v>
          </cell>
        </row>
        <row r="412">
          <cell r="A412" t="str">
            <v>SP01028660A</v>
          </cell>
          <cell r="B412" t="str">
            <v>FIL 1.5MM² PVC BLEU UL1015 600V -40°/105°C</v>
          </cell>
          <cell r="C412" t="str">
            <v>LAPP</v>
          </cell>
          <cell r="D412" t="str">
            <v>4160402</v>
          </cell>
          <cell r="E412" t="str">
            <v>STOCK</v>
          </cell>
        </row>
        <row r="413">
          <cell r="A413" t="str">
            <v>SP01028661A</v>
          </cell>
          <cell r="B413" t="str">
            <v>FIL 1.5MM² PVC MARRON UL1015 600V -40°/105°C</v>
          </cell>
          <cell r="C413" t="str">
            <v>LAPP</v>
          </cell>
          <cell r="D413" t="str">
            <v>4160403</v>
          </cell>
          <cell r="E413" t="str">
            <v>STOCK</v>
          </cell>
        </row>
        <row r="414">
          <cell r="A414" t="str">
            <v>SP01028662A</v>
          </cell>
          <cell r="B414" t="str">
            <v>FIL 1.5MM² PVC NOIR UL1015 600V -40°/105°C</v>
          </cell>
          <cell r="C414" t="str">
            <v>LAPP</v>
          </cell>
          <cell r="D414" t="str">
            <v>4160401</v>
          </cell>
          <cell r="E414" t="str">
            <v>STOCK</v>
          </cell>
        </row>
        <row r="415">
          <cell r="A415" t="str">
            <v>SP01028663A</v>
          </cell>
          <cell r="B415" t="str">
            <v>FIL 1.5MM² PVC ROUGE UL1015 600V -40°/105°C</v>
          </cell>
          <cell r="C415" t="str">
            <v>LAPP</v>
          </cell>
          <cell r="D415" t="str">
            <v>4160404</v>
          </cell>
          <cell r="E415" t="str">
            <v>STOCK</v>
          </cell>
        </row>
        <row r="416">
          <cell r="A416" t="str">
            <v>SP01029032A</v>
          </cell>
          <cell r="B416" t="str">
            <v>FIL 1.5MM² PVC VERT/JAUNE UL1015 600V -40°/105°C</v>
          </cell>
          <cell r="C416" t="str">
            <v>LAPP</v>
          </cell>
          <cell r="D416" t="str">
            <v>4160400</v>
          </cell>
          <cell r="E416" t="str">
            <v>STOCK</v>
          </cell>
        </row>
        <row r="417">
          <cell r="A417" t="str">
            <v>SP01028899A</v>
          </cell>
          <cell r="B417" t="str">
            <v>FIL 0.5MM² PVC VERT/JAUNE UL1015 600V -40°/105°C</v>
          </cell>
          <cell r="C417" t="str">
            <v>LAPP</v>
          </cell>
          <cell r="D417" t="str">
            <v>4160100</v>
          </cell>
          <cell r="E417" t="str">
            <v>STOCK</v>
          </cell>
        </row>
        <row r="418">
          <cell r="A418" t="str">
            <v>SPW160019</v>
          </cell>
          <cell r="B418" t="str">
            <v>MONOFIL.#22 PTFE MARRON</v>
          </cell>
          <cell r="C418" t="str">
            <v>HABIACABLE</v>
          </cell>
          <cell r="D418" t="str">
            <v>KZ05.06 MARRON</v>
          </cell>
          <cell r="E418" t="str">
            <v>STOCK</v>
          </cell>
        </row>
        <row r="419">
          <cell r="A419" t="str">
            <v>SP01023009A</v>
          </cell>
          <cell r="B419" t="str">
            <v>CABLE ETHERNET 4 PAIRES CAT5E S/FTP SOUPLE</v>
          </cell>
          <cell r="C419" t="str">
            <v>CAE</v>
          </cell>
          <cell r="D419" t="str">
            <v>AXCA2325310</v>
          </cell>
          <cell r="E419" t="str">
            <v>STOCK</v>
          </cell>
        </row>
        <row r="420">
          <cell r="A420" t="str">
            <v>SP01040676A</v>
          </cell>
          <cell r="B420" t="str">
            <v>CABLE HARLINK LONG 10M</v>
          </cell>
          <cell r="C420" t="str">
            <v>HARTING</v>
          </cell>
          <cell r="D420" t="str">
            <v>6227010001201</v>
          </cell>
          <cell r="E420" t="str">
            <v>ELEC-SYSTEM</v>
          </cell>
        </row>
        <row r="421">
          <cell r="A421" t="str">
            <v>SP01045165A</v>
          </cell>
          <cell r="B421" t="str">
            <v>CONNECTEUR RJ45 28AWG</v>
          </cell>
          <cell r="C421" t="str">
            <v>HARTING</v>
          </cell>
          <cell r="D421" t="str">
            <v>09451511520</v>
          </cell>
          <cell r="E421" t="str">
            <v>ELEC-SYSTEM</v>
          </cell>
        </row>
        <row r="422">
          <cell r="A422" t="str">
            <v>SP01020682A</v>
          </cell>
          <cell r="B422" t="str">
            <v>ENTRETOISE MF M5 X 10 ACIER ZINGUE</v>
          </cell>
          <cell r="C422" t="str">
            <v>SKIFFY</v>
          </cell>
          <cell r="D422" t="str">
            <v>304 5100 411 52</v>
          </cell>
          <cell r="E422" t="str">
            <v>VISSERIE</v>
          </cell>
        </row>
        <row r="423">
          <cell r="A423" t="str">
            <v>SPN080163</v>
          </cell>
          <cell r="B423" t="str">
            <v>ENTRETOISE HEXAG. M/F M6x80 ACIER ZINGUE</v>
          </cell>
          <cell r="C423" t="str">
            <v>HPC ENGRENAGES</v>
          </cell>
          <cell r="D423" t="str">
            <v>ENTRETOISE HEX M/F MPE6-80/B</v>
          </cell>
          <cell r="E423" t="str">
            <v>VISSERIE</v>
          </cell>
        </row>
        <row r="424">
          <cell r="A424" t="str">
            <v>SP01000387A</v>
          </cell>
          <cell r="B424" t="str">
            <v>COSSE A FOURCHE 0,25-1,6mm2</v>
          </cell>
          <cell r="C424" t="str">
            <v>TYCO</v>
          </cell>
          <cell r="D424" t="str">
            <v>0-0130516-0 4</v>
          </cell>
          <cell r="E424" t="str">
            <v>STOCK</v>
          </cell>
        </row>
        <row r="425">
          <cell r="A425" t="str">
            <v>SPC7300331</v>
          </cell>
          <cell r="B425" t="str">
            <v>COSSE ISOLEE RONDE M6 1/2.5MM2</v>
          </cell>
          <cell r="C425" t="str">
            <v>MECATRACTION</v>
          </cell>
          <cell r="D425" t="str">
            <v>7220132</v>
          </cell>
          <cell r="E425" t="str">
            <v>STOCK</v>
          </cell>
        </row>
        <row r="426">
          <cell r="A426" t="str">
            <v>SP01041452A</v>
          </cell>
          <cell r="B426" t="str">
            <v>SUPPORT DE RELAIS PR1</v>
          </cell>
          <cell r="C426" t="str">
            <v>PHOENIX.CONTACT</v>
          </cell>
          <cell r="D426">
            <v>2833521</v>
          </cell>
          <cell r="E426" t="str">
            <v>PHOENIX</v>
          </cell>
        </row>
        <row r="427">
          <cell r="A427" t="str">
            <v>SP01041450A</v>
          </cell>
          <cell r="B427" t="str">
            <v>ETRIER DE BUTEE EL1-P16 POUR PR1</v>
          </cell>
          <cell r="C427" t="str">
            <v>PHOENIX.CONTACT</v>
          </cell>
          <cell r="D427" t="str">
            <v>2833547</v>
          </cell>
          <cell r="E427" t="str">
            <v>PHOENIX</v>
          </cell>
        </row>
        <row r="428">
          <cell r="A428" t="str">
            <v>SP01041453A</v>
          </cell>
          <cell r="B428" t="str">
            <v>RELAIS MINIATURE REL-MR-24DC/21HC</v>
          </cell>
          <cell r="C428" t="str">
            <v>PHOENIX.CONTACT</v>
          </cell>
          <cell r="D428" t="str">
            <v>2961312</v>
          </cell>
          <cell r="E428" t="str">
            <v>PHOENIX</v>
          </cell>
        </row>
        <row r="429">
          <cell r="A429" t="str">
            <v>SP01041451A</v>
          </cell>
          <cell r="B429" t="str">
            <v>PANNEAU D'IDENTIFICATION MP 1</v>
          </cell>
          <cell r="C429" t="str">
            <v>PHOENIX.CONTACT</v>
          </cell>
          <cell r="D429" t="str">
            <v>2833631</v>
          </cell>
          <cell r="E429" t="str">
            <v>PHOENIX</v>
          </cell>
        </row>
        <row r="430">
          <cell r="A430" t="str">
            <v>SP01043634A</v>
          </cell>
          <cell r="B430" t="str">
            <v>MODULE ENFICHABLE POUR PR1 ET PR2 À LED JAUNE</v>
          </cell>
          <cell r="C430" t="str">
            <v>PHOENIX.CONTACT</v>
          </cell>
          <cell r="D430" t="str">
            <v>2833657</v>
          </cell>
          <cell r="E430" t="str">
            <v>PHOENIX</v>
          </cell>
        </row>
        <row r="431">
          <cell r="A431" t="str">
            <v>SP01055104A</v>
          </cell>
          <cell r="B431" t="str">
            <v>THERMOMETRE DIGITAL 250V IP54</v>
          </cell>
          <cell r="C431" t="str">
            <v>RITTAL</v>
          </cell>
          <cell r="D431" t="str">
            <v>3114.200</v>
          </cell>
          <cell r="E431" t="str">
            <v>REXEL</v>
          </cell>
        </row>
        <row r="432">
          <cell r="A432" t="str">
            <v>SP01052389A</v>
          </cell>
          <cell r="B432" t="str">
            <v>PORTE FUSIBLE UNIPOLAIRE 22X58 125A</v>
          </cell>
          <cell r="C432" t="str">
            <v>MERSEN</v>
          </cell>
          <cell r="D432" t="str">
            <v>T331079</v>
          </cell>
          <cell r="E432" t="str">
            <v>ELEC-SYSTEM</v>
          </cell>
        </row>
        <row r="433">
          <cell r="A433" t="str">
            <v>SP01048787A</v>
          </cell>
          <cell r="B433" t="str">
            <v>DS134R-400</v>
          </cell>
          <cell r="C433" t="str">
            <v>CITEL</v>
          </cell>
          <cell r="D433" t="str">
            <v>571404</v>
          </cell>
          <cell r="E433" t="str">
            <v>ELEC-SYSTEM</v>
          </cell>
        </row>
        <row r="434">
          <cell r="A434" t="str">
            <v>SP01045312A</v>
          </cell>
          <cell r="B434" t="str">
            <v>LAMPE À INCANDESCENCE 24V AC/CC</v>
          </cell>
          <cell r="C434" t="str">
            <v>SCHNEIDER</v>
          </cell>
          <cell r="D434" t="str">
            <v>15113</v>
          </cell>
          <cell r="E434" t="str">
            <v>REXEL</v>
          </cell>
        </row>
        <row r="435">
          <cell r="A435" t="str">
            <v>S108049</v>
          </cell>
          <cell r="B435" t="str">
            <v>CONNECTEUR RJ45 FEMELLE CAT6 AWG24-28 UL1863 CSA</v>
          </cell>
          <cell r="C435" t="str">
            <v>HARTING</v>
          </cell>
          <cell r="D435" t="str">
            <v>09 45 545 1563</v>
          </cell>
          <cell r="E435" t="str">
            <v>ELEC-SYSTEM</v>
          </cell>
        </row>
        <row r="436">
          <cell r="A436" t="str">
            <v>SP01021272A</v>
          </cell>
          <cell r="B436" t="str">
            <v>CONNECTEUR RJ45 CAT6 IP20</v>
          </cell>
          <cell r="C436" t="str">
            <v>WEIDMULLER</v>
          </cell>
          <cell r="D436" t="str">
            <v>1963600000</v>
          </cell>
          <cell r="E436" t="str">
            <v>REXEL</v>
          </cell>
        </row>
        <row r="437">
          <cell r="A437" t="str">
            <v>SP01036007A</v>
          </cell>
          <cell r="B437" t="str">
            <v>MODULE ETHERNET 12 DI 6 DO 32BITS</v>
          </cell>
          <cell r="C437" t="str">
            <v>ICP DAS</v>
          </cell>
          <cell r="D437" t="str">
            <v>ET-7050 CR</v>
          </cell>
          <cell r="E437" t="str">
            <v>ZDS</v>
          </cell>
        </row>
        <row r="438">
          <cell r="A438" t="str">
            <v>SP01044059A</v>
          </cell>
          <cell r="B438" t="str">
            <v>SWITCH GIGABIT 8 PORTS 10/100/1000  4 POE</v>
          </cell>
          <cell r="C438" t="str">
            <v>NETGEAR</v>
          </cell>
          <cell r="D438" t="str">
            <v>DGS1008P</v>
          </cell>
          <cell r="E438" t="str">
            <v>REXEL</v>
          </cell>
        </row>
        <row r="439">
          <cell r="A439" t="str">
            <v>SP01038928A</v>
          </cell>
          <cell r="B439" t="str">
            <v>CORDON BRASSAGE RJ45 GRIS CAT6 BLINDE S/FTP LG 1M</v>
          </cell>
          <cell r="D439" t="str">
            <v>CAT6S1M</v>
          </cell>
          <cell r="E439" t="str">
            <v>STOCK</v>
          </cell>
        </row>
        <row r="440">
          <cell r="A440" t="str">
            <v>SPW010094</v>
          </cell>
          <cell r="B440" t="str">
            <v>PRISE SECTEUR COUDEE 2P+T 10-16A</v>
          </cell>
          <cell r="C440" t="str">
            <v>LEGRAND</v>
          </cell>
          <cell r="D440" t="str">
            <v>050416</v>
          </cell>
          <cell r="E440" t="str">
            <v>REXEL</v>
          </cell>
        </row>
        <row r="441">
          <cell r="A441" t="str">
            <v>SP01046800A</v>
          </cell>
          <cell r="B441" t="str">
            <v>CONNECTEUR MALE 3+N+T 400V 63A IP67</v>
          </cell>
          <cell r="C441" t="str">
            <v>MENNEKES</v>
          </cell>
          <cell r="D441">
            <v>13212</v>
          </cell>
          <cell r="E441" t="str">
            <v>ELEC-SYSTEM</v>
          </cell>
        </row>
        <row r="442">
          <cell r="A442" t="str">
            <v>SP01032262A</v>
          </cell>
          <cell r="B442" t="str">
            <v>CABLE JZ-602 UL/CSA 5G10</v>
          </cell>
          <cell r="C442" t="str">
            <v>HELUKABEL</v>
          </cell>
          <cell r="D442" t="str">
            <v>83033</v>
          </cell>
          <cell r="E442" t="str">
            <v>ELEC-SYSTEM</v>
          </cell>
        </row>
        <row r="443">
          <cell r="A443" t="str">
            <v>SPC1010472</v>
          </cell>
          <cell r="B443" t="str">
            <v>RESIS RC32 4.7K 5% 1/2W</v>
          </cell>
          <cell r="C443" t="str">
            <v>VISHAY</v>
          </cell>
          <cell r="D443" t="str">
            <v>SMA0207S4,7KR</v>
          </cell>
          <cell r="E443" t="str">
            <v>STOCK</v>
          </cell>
        </row>
        <row r="444">
          <cell r="A444" t="str">
            <v>SP01034880A</v>
          </cell>
          <cell r="B444" t="str">
            <v>FICHE MALE 5+T 400V 4MM² CABLE 12-14 MM</v>
          </cell>
          <cell r="C444" t="str">
            <v>AMPHENOL AEROSPACE</v>
          </cell>
          <cell r="D444" t="str">
            <v>C01620I0051032</v>
          </cell>
          <cell r="E444" t="str">
            <v>RS</v>
          </cell>
        </row>
        <row r="445">
          <cell r="A445" t="str">
            <v>SP01052386A</v>
          </cell>
          <cell r="B445" t="str">
            <v>FUSIBLE GG 125A 22X58 400VCA</v>
          </cell>
          <cell r="C445" t="str">
            <v>BUSSMANN</v>
          </cell>
          <cell r="D445" t="str">
            <v>C22G125</v>
          </cell>
          <cell r="E445" t="str">
            <v>STOCK</v>
          </cell>
        </row>
        <row r="446">
          <cell r="A446" t="str">
            <v>SP01035022A</v>
          </cell>
          <cell r="B446" t="str">
            <v>KIT ASSEMBLAGE POUR PORTE-FUSIBLES DF22</v>
          </cell>
          <cell r="C446" t="str">
            <v>SCHNEIDER</v>
          </cell>
          <cell r="D446" t="str">
            <v>DF22 AP</v>
          </cell>
          <cell r="E446" t="str">
            <v>REXEL</v>
          </cell>
        </row>
        <row r="447">
          <cell r="A447" t="str">
            <v>SPL5010259</v>
          </cell>
          <cell r="B447" t="str">
            <v>CABLE SECTEUR 5 COND 10 MM2 H07RNF5G10</v>
          </cell>
          <cell r="C447" t="str">
            <v>FACEN</v>
          </cell>
          <cell r="D447" t="str">
            <v>H07RNF5G10</v>
          </cell>
          <cell r="E447" t="str">
            <v>ELEC-SYSTEM</v>
          </cell>
        </row>
        <row r="448">
          <cell r="A448" t="str">
            <v>SPC6900009</v>
          </cell>
          <cell r="B448" t="str">
            <v>FUSIBLE TEMPORISE 5X20 1.25A</v>
          </cell>
          <cell r="C448" t="str">
            <v>CEHESS</v>
          </cell>
          <cell r="D448" t="str">
            <v>FUSIBLE TEMPORISE 5X20 1.25A</v>
          </cell>
          <cell r="E448" t="str">
            <v>STOCK</v>
          </cell>
        </row>
        <row r="449">
          <cell r="A449" t="str">
            <v>SP01026050A</v>
          </cell>
          <cell r="B449" t="str">
            <v>RELAIS 2 INVERSEUR RAIL DIN 14MM 24V</v>
          </cell>
          <cell r="C449" t="str">
            <v>FINDER</v>
          </cell>
          <cell r="D449" t="str">
            <v>386270240050</v>
          </cell>
          <cell r="E449" t="str">
            <v>ELEC-SYSTEM</v>
          </cell>
        </row>
        <row r="450">
          <cell r="A450" t="str">
            <v>SP01001491A</v>
          </cell>
          <cell r="B450" t="str">
            <v>VIS CHC M6X12 A4-70 DIN 912</v>
          </cell>
          <cell r="C450" t="str">
            <v>EMILE-MAURIN</v>
          </cell>
          <cell r="D450" t="str">
            <v>VIS CHC M6X12 A4-70 DIN 912</v>
          </cell>
          <cell r="E450" t="str">
            <v>VISSERIE</v>
          </cell>
        </row>
        <row r="451">
          <cell r="A451" t="str">
            <v>SPG3115006</v>
          </cell>
          <cell r="B451" t="str">
            <v>ROND EVENTAIL Ø6 A4-70 DIN6798A</v>
          </cell>
          <cell r="E451" t="str">
            <v>VISSERIE</v>
          </cell>
        </row>
        <row r="452">
          <cell r="A452" t="str">
            <v>SP01000772A</v>
          </cell>
          <cell r="B452" t="str">
            <v>VIS H M16X70 A4-70 DIN 933</v>
          </cell>
          <cell r="C452" t="str">
            <v>BOSSARD</v>
          </cell>
          <cell r="D452" t="str">
            <v>BN 00624 1240293</v>
          </cell>
          <cell r="E452" t="str">
            <v>VISSERIE</v>
          </cell>
        </row>
        <row r="453">
          <cell r="A453" t="str">
            <v>SP01019570A</v>
          </cell>
          <cell r="B453" t="str">
            <v>ROND CS Ø16 A2-70 NFE25511</v>
          </cell>
          <cell r="E453" t="str">
            <v>VISSERIE</v>
          </cell>
        </row>
        <row r="454">
          <cell r="A454" t="str">
            <v>SP01001492A</v>
          </cell>
          <cell r="B454" t="str">
            <v>VIS CHC M6X20 A4-70 DIN 912</v>
          </cell>
          <cell r="C454" t="str">
            <v>EMILE-MAURIN</v>
          </cell>
          <cell r="D454" t="str">
            <v>VIS CHC M6X20 A4-70 DIN 912</v>
          </cell>
          <cell r="E454" t="str">
            <v>VISSERIE</v>
          </cell>
        </row>
        <row r="455">
          <cell r="A455" t="str">
            <v>SPG1113001</v>
          </cell>
          <cell r="B455" t="str">
            <v>VIS H M4X12 A4-70 DIN 933</v>
          </cell>
          <cell r="C455" t="str">
            <v>INTER INOX</v>
          </cell>
          <cell r="D455" t="str">
            <v>VIS H M4X12 A4 DIN 933</v>
          </cell>
          <cell r="E455" t="str">
            <v>VISSERIE</v>
          </cell>
        </row>
        <row r="456">
          <cell r="A456" t="str">
            <v>SP01018524A</v>
          </cell>
          <cell r="B456" t="str">
            <v>ROND CS Ø4 A4-70 NFE25511</v>
          </cell>
          <cell r="C456" t="str">
            <v>EMILE MAURIN</v>
          </cell>
          <cell r="D456" t="str">
            <v>ROND CS Ø4 A4 NFE 25511</v>
          </cell>
          <cell r="E456" t="str">
            <v>VISSERIE</v>
          </cell>
        </row>
        <row r="457">
          <cell r="A457" t="str">
            <v>SPG1114065</v>
          </cell>
          <cell r="B457" t="str">
            <v>VIS CHC M5X10 A4</v>
          </cell>
          <cell r="C457" t="str">
            <v>EMILE MAURIN</v>
          </cell>
          <cell r="D457" t="str">
            <v>VIS CHC M5X10 A4 DIN912</v>
          </cell>
          <cell r="E457" t="str">
            <v>VISSERIE</v>
          </cell>
        </row>
        <row r="458">
          <cell r="A458" t="str">
            <v>SP01018522A</v>
          </cell>
          <cell r="B458" t="str">
            <v>ROND CS Ø5 A4-70 NFE25511</v>
          </cell>
          <cell r="C458" t="str">
            <v>CBE</v>
          </cell>
          <cell r="D458" t="str">
            <v>ROND CS Ø5 A4 NFE 25511</v>
          </cell>
          <cell r="E458" t="str">
            <v>VISSERIE</v>
          </cell>
        </row>
        <row r="459">
          <cell r="A459" t="str">
            <v>SM01039666A</v>
          </cell>
          <cell r="B459" t="str">
            <v>GENERIQUE</v>
          </cell>
          <cell r="C459" t="str">
            <v>BOITIER COMMANDE LOCALE</v>
          </cell>
        </row>
        <row r="460">
          <cell r="A460" t="str">
            <v>SM01039646A</v>
          </cell>
          <cell r="B460" t="str">
            <v>GENERIQUE</v>
          </cell>
          <cell r="C460" t="str">
            <v>BOITIER ELEC REPRIS</v>
          </cell>
        </row>
        <row r="461">
          <cell r="A461" t="str">
            <v>SP01039647A</v>
          </cell>
          <cell r="B461" t="str">
            <v>GENERIQUE</v>
          </cell>
          <cell r="C461" t="str">
            <v>TUBE MAT ARU</v>
          </cell>
          <cell r="D461" t="str">
            <v>SANTA SARL</v>
          </cell>
          <cell r="E461" t="str">
            <v>SATIM</v>
          </cell>
        </row>
        <row r="462">
          <cell r="A462" t="str">
            <v>SP01039648A</v>
          </cell>
          <cell r="B462" t="str">
            <v>GENERIQUE</v>
          </cell>
          <cell r="C462" t="str">
            <v>PROTECTION BOITIER ELEC.</v>
          </cell>
          <cell r="D462" t="str">
            <v>CLABAUT</v>
          </cell>
          <cell r="E462" t="str">
            <v>SATIM</v>
          </cell>
        </row>
        <row r="463">
          <cell r="A463" t="str">
            <v>SP01039649A</v>
          </cell>
          <cell r="B463" t="str">
            <v>GENERIQUE</v>
          </cell>
          <cell r="C463" t="str">
            <v>BRIDE LANIERE</v>
          </cell>
          <cell r="D463" t="str">
            <v>CLABAUT</v>
          </cell>
          <cell r="E463" t="str">
            <v>SATIM</v>
          </cell>
        </row>
        <row r="464">
          <cell r="A464" t="str">
            <v>SP01039650A</v>
          </cell>
          <cell r="B464" t="str">
            <v>GENERIQUE</v>
          </cell>
          <cell r="C464" t="str">
            <v>LANIERE TRANSPARENTE</v>
          </cell>
          <cell r="D464" t="str">
            <v>SUD OUEST CAOUTCHOUC</v>
          </cell>
          <cell r="E464" t="str">
            <v>SUD OUEST CAOUTCHOUC</v>
          </cell>
        </row>
        <row r="465">
          <cell r="A465" t="str">
            <v>SP01039651A</v>
          </cell>
          <cell r="B465" t="str">
            <v>GENERIQUE</v>
          </cell>
          <cell r="C465" t="str">
            <v>PLAQUE SUPPORT BOITIER ELEC</v>
          </cell>
          <cell r="D465" t="str">
            <v>SANTA SARL</v>
          </cell>
          <cell r="E465" t="str">
            <v>SATIM</v>
          </cell>
        </row>
        <row r="466">
          <cell r="A466" t="str">
            <v>SP01039652A</v>
          </cell>
          <cell r="B466" t="str">
            <v>GENERIQUE</v>
          </cell>
          <cell r="C466" t="str">
            <v>EQUERRE FIXATION MAT SOL</v>
          </cell>
          <cell r="D466" t="str">
            <v>CLABAUT</v>
          </cell>
          <cell r="E466" t="str">
            <v>SATIM</v>
          </cell>
        </row>
        <row r="467">
          <cell r="A467" t="str">
            <v>SP01039668A</v>
          </cell>
          <cell r="B467" t="str">
            <v>GENERIQUE</v>
          </cell>
          <cell r="C467" t="str">
            <v>ETIQUETTE BOITIER MAT ARU</v>
          </cell>
          <cell r="D467" t="str">
            <v>PMI</v>
          </cell>
          <cell r="E467" t="str">
            <v>PMI</v>
          </cell>
        </row>
        <row r="468">
          <cell r="A468" t="str">
            <v>SP01004120A</v>
          </cell>
          <cell r="B468" t="str">
            <v>SUPPORT MONOBLOC D25</v>
          </cell>
          <cell r="C468" t="str">
            <v>SFH-23-0</v>
          </cell>
          <cell r="D468" t="str">
            <v>ELECAQUITAINE,PMA</v>
          </cell>
          <cell r="E468" t="str">
            <v>ELEC</v>
          </cell>
        </row>
        <row r="469">
          <cell r="A469" t="str">
            <v>SPM2010023</v>
          </cell>
          <cell r="B469" t="str">
            <v>FREIN FILET LOCTITE 243 (NORMAL)</v>
          </cell>
          <cell r="C469" t="str">
            <v>FREIN FILET LOCTITE 243 (NORMA</v>
          </cell>
          <cell r="D469" t="str">
            <v>FILLONFAUCONNET,LOCTITE</v>
          </cell>
          <cell r="E469" t="str">
            <v>STOCK</v>
          </cell>
        </row>
        <row r="470">
          <cell r="A470" t="str">
            <v>SP01001842A</v>
          </cell>
          <cell r="B470" t="str">
            <v>GOUJON AUTOEXPANSIF M12x100 INOX A4</v>
          </cell>
          <cell r="C470" t="str">
            <v xml:space="preserve"> 622-1988</v>
          </cell>
          <cell r="D470" t="str">
            <v>EMILEMAURIN,GOUJON ANCRAGE BAGUE R-SPT A4</v>
          </cell>
          <cell r="E470" t="str">
            <v>RS</v>
          </cell>
        </row>
        <row r="471">
          <cell r="A471" t="str">
            <v>SPH050002</v>
          </cell>
          <cell r="B471" t="str">
            <v>RTV</v>
          </cell>
          <cell r="C471" t="str">
            <v>TUBE 90ML 3140 COATING</v>
          </cell>
          <cell r="D471" t="str">
            <v>SAMARO,DOW-CORNING</v>
          </cell>
        </row>
        <row r="472">
          <cell r="A472" t="str">
            <v>SP01035412A</v>
          </cell>
          <cell r="B472" t="str">
            <v>BOUCHON PLASTIQUE BLANC PG21</v>
          </cell>
          <cell r="C472" t="str">
            <v>BPG21</v>
          </cell>
          <cell r="D472" t="str">
            <v>CEF,PROTEUS</v>
          </cell>
          <cell r="E472" t="str">
            <v>STOCK</v>
          </cell>
        </row>
        <row r="473">
          <cell r="A473" t="str">
            <v>SP01045163A</v>
          </cell>
          <cell r="B473" t="str">
            <v>BOUTON ARU TOURNER PLAST 2 N/C ROUGE</v>
          </cell>
          <cell r="C473" t="str">
            <v>XB5AS8444</v>
          </cell>
          <cell r="D473" t="str">
            <v>REXEL,SCHNEIDER</v>
          </cell>
          <cell r="E473" t="str">
            <v>REXEL</v>
          </cell>
        </row>
        <row r="474">
          <cell r="A474" t="str">
            <v>SP01014042A</v>
          </cell>
          <cell r="B474" t="str">
            <v>BOUTON TOURNANT A CLE 455 2 POSITIONS</v>
          </cell>
          <cell r="C474" t="str">
            <v>XB5AG41</v>
          </cell>
          <cell r="D474" t="str">
            <v>REXEL,SCHNEIDER</v>
          </cell>
          <cell r="E474" t="str">
            <v>REXEL</v>
          </cell>
        </row>
        <row r="475">
          <cell r="A475" t="str">
            <v>SP01042393A</v>
          </cell>
          <cell r="B475" t="str">
            <v>BOUTON TOURNANT NOIR 022 2 POSITIONS 1O/1F</v>
          </cell>
          <cell r="C475" t="str">
            <v>XB5AD25</v>
          </cell>
          <cell r="D475" t="str">
            <v>REXEL,SCHNEIDER</v>
          </cell>
          <cell r="E475" t="str">
            <v>REXEL</v>
          </cell>
        </row>
        <row r="476">
          <cell r="A476" t="str">
            <v>SP01001848A</v>
          </cell>
          <cell r="B476" t="str">
            <v>VOYANT LUMINEUX VERT DEL 24V</v>
          </cell>
          <cell r="C476" t="str">
            <v>XB5AVB3</v>
          </cell>
          <cell r="D476" t="str">
            <v>REXEL,TELEMECANIQUE,XB5-AVB3,CSO</v>
          </cell>
          <cell r="E476" t="str">
            <v>REXEL</v>
          </cell>
        </row>
        <row r="477">
          <cell r="A477" t="str">
            <v>SPA030052</v>
          </cell>
          <cell r="B477" t="str">
            <v>BOUTON IMPULSION VERT I</v>
          </cell>
          <cell r="C477" t="str">
            <v>XB5AA3311</v>
          </cell>
          <cell r="D477" t="str">
            <v>REXEL,SCHNEIDER,XB5-AA3311,CSO</v>
          </cell>
          <cell r="E477" t="str">
            <v>REXEL</v>
          </cell>
        </row>
        <row r="478">
          <cell r="A478" t="str">
            <v>SP01006164A</v>
          </cell>
          <cell r="B478" t="str">
            <v>BOUTON POUSSOIR A IMPULSION BLEU 1 NO</v>
          </cell>
          <cell r="C478" t="str">
            <v>XB5AA61</v>
          </cell>
          <cell r="D478" t="str">
            <v>SCHNEIDER</v>
          </cell>
          <cell r="E478" t="str">
            <v>REXEL</v>
          </cell>
        </row>
        <row r="479">
          <cell r="A479" t="str">
            <v>SP01012971A</v>
          </cell>
          <cell r="B479" t="str">
            <v>BOUCHON A CLAPET POUR EMBASE LEMO TAILLE 2S/2B/2C/2G</v>
          </cell>
          <cell r="C479" t="str">
            <v>BRR.2S.200.PZSG</v>
          </cell>
          <cell r="D479" t="str">
            <v>RADIOSPARES,LEMO</v>
          </cell>
          <cell r="E479" t="str">
            <v>LEMO</v>
          </cell>
        </row>
        <row r="480">
          <cell r="A480" t="str">
            <v>SP01012977A</v>
          </cell>
          <cell r="B480" t="str">
            <v>EMBASE 6 CONTACTS 3M/3F A SOUDER</v>
          </cell>
          <cell r="C480" t="str">
            <v>ERN.2S.306.CLL</v>
          </cell>
          <cell r="D480" t="str">
            <v>LEMO,LEMO</v>
          </cell>
          <cell r="E480" t="str">
            <v>LEMO</v>
          </cell>
        </row>
        <row r="481">
          <cell r="A481" t="str">
            <v>SP01039732A</v>
          </cell>
          <cell r="B481" t="str">
            <v>EMBASE MALE A PLATINE CARREE MIL TAILLE D 37#22</v>
          </cell>
          <cell r="C481" t="str">
            <v>D38999/ 20WD35PN</v>
          </cell>
          <cell r="D481" t="str">
            <v>SOCAPEX   AMPHENOL,FCI SOURIAU</v>
          </cell>
          <cell r="E481" t="str">
            <v>TTI</v>
          </cell>
        </row>
        <row r="482">
          <cell r="A482" t="str">
            <v>SP01039733A</v>
          </cell>
          <cell r="B482" t="str">
            <v>EMBASE FEMELLE A PLATINE CARREE MIL TAILLE C 22#22</v>
          </cell>
          <cell r="C482" t="str">
            <v>D38999/20WC35SN</v>
          </cell>
          <cell r="D482" t="str">
            <v>ELTRONICS DIVISION OF NORCATEC,FCI SOURIAU</v>
          </cell>
          <cell r="E482" t="str">
            <v>TTI</v>
          </cell>
        </row>
        <row r="483">
          <cell r="A483" t="str">
            <v>SP01035887A</v>
          </cell>
          <cell r="B483" t="str">
            <v>FICHE MALE 38999 SERIE 3 VERTE 22 CONTACTS #22D</v>
          </cell>
          <cell r="C483" t="str">
            <v>D38999/26WC35PN</v>
          </cell>
          <cell r="D483" t="str">
            <v>RADIOSPARES,SOURIAU</v>
          </cell>
          <cell r="E483" t="str">
            <v>TTI</v>
          </cell>
        </row>
        <row r="484">
          <cell r="A484" t="str">
            <v>SP01039726A</v>
          </cell>
          <cell r="B484" t="str">
            <v>ARRIERE FERME 38999 SERIE 3 TAILLE 13 L=29MM A OEILLET</v>
          </cell>
          <cell r="C484" t="str">
            <v>100P670-13-1-B-R-01</v>
          </cell>
          <cell r="D484" t="str">
            <v>ELECAQUITAINE,POLAMCO</v>
          </cell>
          <cell r="E484" t="str">
            <v>TTI</v>
          </cell>
        </row>
        <row r="485">
          <cell r="A485" t="str">
            <v>SPW160022</v>
          </cell>
          <cell r="B485" t="str">
            <v>MONOFIL.#22 PTFE JAUNE</v>
          </cell>
          <cell r="C485" t="str">
            <v>KZ05.06 JAUNE</v>
          </cell>
          <cell r="D485" t="str">
            <v>ELECAQUITAINE,TECHNOCABLE,FILOTEX,FILECA</v>
          </cell>
          <cell r="E485" t="str">
            <v>STOCK</v>
          </cell>
        </row>
        <row r="486">
          <cell r="A486" t="str">
            <v>SPN010625</v>
          </cell>
          <cell r="B486" t="str">
            <v>VIS H M3X8 A4-70 DIN933</v>
          </cell>
          <cell r="C486" t="str">
            <v>VIS H M3X8 A4-70 DIN933</v>
          </cell>
          <cell r="D486" t="str">
            <v>EMILEMAURIN,EMILE-MAURIN</v>
          </cell>
          <cell r="E486" t="str">
            <v>STOCK</v>
          </cell>
        </row>
        <row r="487">
          <cell r="A487" t="str">
            <v>SP01011803A</v>
          </cell>
          <cell r="B487" t="str">
            <v>VIS A TETE HEXAGONALE INOX A4-70 DIN 933</v>
          </cell>
          <cell r="C487" t="str">
            <v>VIS H M6X10 A4-70</v>
          </cell>
          <cell r="D487" t="str">
            <v>EMILEMAURIN,EMILE MAURIN</v>
          </cell>
          <cell r="E487" t="str">
            <v>STOCK</v>
          </cell>
        </row>
        <row r="488">
          <cell r="A488" t="str">
            <v>SP01001491A</v>
          </cell>
          <cell r="B488" t="str">
            <v>VIS CHC M6X12 A4-70 DIN 912</v>
          </cell>
          <cell r="C488" t="str">
            <v>VIS CHC M6X12 A4-70 DIN 912</v>
          </cell>
          <cell r="D488" t="str">
            <v>EMILEMAURIN,EMILE-MAURIN</v>
          </cell>
          <cell r="E488" t="str">
            <v>STOCK</v>
          </cell>
        </row>
        <row r="489">
          <cell r="A489" t="str">
            <v>SP01022777A</v>
          </cell>
          <cell r="B489" t="str">
            <v>VIS H M6X60 A4-70 DIN933</v>
          </cell>
          <cell r="C489" t="str">
            <v>VIS H M6X60 A4-70 DIN933</v>
          </cell>
          <cell r="D489" t="str">
            <v>EMILEMAURIN,EMILEMAURIN,EMILE MAURIN</v>
          </cell>
          <cell r="E489" t="str">
            <v>STOCK</v>
          </cell>
        </row>
        <row r="490">
          <cell r="A490" t="str">
            <v>SPG3117003</v>
          </cell>
          <cell r="B490" t="str">
            <v>RONDELLE ONDUFLEX B 03 A4</v>
          </cell>
          <cell r="C490" t="str">
            <v>RONDELLE ONDUFLEX B 03 A4</v>
          </cell>
          <cell r="D490" t="str">
            <v>EMILEMAURIN,NOMEL,BOSSARD</v>
          </cell>
          <cell r="E490" t="str">
            <v>STOCK</v>
          </cell>
        </row>
        <row r="491">
          <cell r="A491" t="str">
            <v>SP01016126A</v>
          </cell>
          <cell r="B491" t="str">
            <v>ROND CS 06 A4-70 NFE25511</v>
          </cell>
          <cell r="C491" t="str">
            <v>ROND CS 06 A4-70 NFE25511</v>
          </cell>
          <cell r="D491" t="str">
            <v>EMILEMAURIN,EMILEMAURIN,EMILE MAURIN</v>
          </cell>
          <cell r="E491" t="str">
            <v>STOCK</v>
          </cell>
        </row>
        <row r="492">
          <cell r="A492" t="str">
            <v>SP01001566A</v>
          </cell>
          <cell r="B492" t="str">
            <v>ECROU HU 06 A4-70 DIN934</v>
          </cell>
          <cell r="C492" t="str">
            <v>ECROU HU 06 A4-70 DIN934</v>
          </cell>
          <cell r="D492" t="str">
            <v>EMILEMAURIN,EMILE-MAURIN,BOSSARD,CBE</v>
          </cell>
          <cell r="E492" t="str">
            <v>STOCK</v>
          </cell>
        </row>
        <row r="493">
          <cell r="A493" t="str">
            <v>SPG3115006</v>
          </cell>
          <cell r="B493" t="str">
            <v>ROND EVENTAIL 06 A4-70 DIN6798A</v>
          </cell>
          <cell r="C493" t="str">
            <v>ROND EVENT 06 A4-70 DIN6798A</v>
          </cell>
          <cell r="D493" t="str">
            <v>EMILEMAURIN</v>
          </cell>
          <cell r="E493" t="str">
            <v>STOCK</v>
          </cell>
        </row>
        <row r="494">
          <cell r="A494" t="str">
            <v>SPN010605</v>
          </cell>
          <cell r="B494" t="str">
            <v>VIS H M6X12 A4-70 DIN933</v>
          </cell>
          <cell r="C494" t="str">
            <v>VIS H M6X12 A4-70 DIN933</v>
          </cell>
          <cell r="D494" t="str">
            <v>EMILEMAURIN,EMILE-MAURIN,BOSSARD</v>
          </cell>
          <cell r="E494" t="str">
            <v>STOCK</v>
          </cell>
        </row>
        <row r="495">
          <cell r="A495" t="str">
            <v>SA01039369A</v>
          </cell>
          <cell r="B495" t="str">
            <v>GENERIQUE</v>
          </cell>
          <cell r="C495" t="str">
            <v>MAT ARU GENERIQUE</v>
          </cell>
        </row>
        <row r="496">
          <cell r="A496" t="str">
            <v>SD01039369A</v>
          </cell>
          <cell r="B496" t="str">
            <v>GENERIQUE</v>
          </cell>
          <cell r="C496" t="str">
            <v>INTERCO MAT ARU GENERIQUE</v>
          </cell>
        </row>
        <row r="497">
          <cell r="A497" t="str">
            <v>SD01029187A</v>
          </cell>
          <cell r="B497" t="str">
            <v>ETIQUETTE IDENTIFICATION</v>
          </cell>
          <cell r="C497" t="str">
            <v>ETIQUETTE IDENTIFICATION EQUIP</v>
          </cell>
        </row>
        <row r="498">
          <cell r="A498" t="str">
            <v>SM01039666A</v>
          </cell>
          <cell r="B498" t="str">
            <v>GENERIQUE</v>
          </cell>
          <cell r="C498" t="str">
            <v>BOITIER COMMANDE LOCALE</v>
          </cell>
        </row>
        <row r="499">
          <cell r="A499" t="str">
            <v>SP01039731A</v>
          </cell>
          <cell r="B499" t="str">
            <v>CABLE 14X2X0.25 BLINDE UL/CSA POUR CHAINE PORTE</v>
          </cell>
          <cell r="C499" t="str">
            <v>30926</v>
          </cell>
          <cell r="D499" t="str">
            <v>ELECAQUITAINE,LAPP</v>
          </cell>
          <cell r="E499" t="str">
            <v>ELEC</v>
          </cell>
        </row>
        <row r="500">
          <cell r="A500" t="str">
            <v>SP01035887A</v>
          </cell>
          <cell r="B500" t="str">
            <v>FICHE MALE 38999 SERIE 3 VERTE 22 CONTACTS #22D</v>
          </cell>
          <cell r="C500" t="str">
            <v>D38999/ 26WC35PN</v>
          </cell>
          <cell r="D500" t="str">
            <v>RADIOSPARES,SOURIAU</v>
          </cell>
          <cell r="E500" t="str">
            <v>TTI</v>
          </cell>
        </row>
        <row r="501">
          <cell r="A501" t="str">
            <v>SP01039730A</v>
          </cell>
          <cell r="B501" t="str">
            <v>BOUCHON POUR FICHE TAILLE 13 AVEC CORDON INOX ET RONDELLE</v>
          </cell>
          <cell r="C501" t="str">
            <v>D38999/32W 13N</v>
          </cell>
          <cell r="D501" t="str">
            <v>ELTRONICS DIVISION OF NORCATEC,FCI SOURIAU</v>
          </cell>
          <cell r="E501" t="str">
            <v>TTI</v>
          </cell>
        </row>
        <row r="502">
          <cell r="A502" t="str">
            <v>SP01001432A</v>
          </cell>
          <cell r="B502" t="str">
            <v>MANCHON EVASE DROIT RACCORD ADHESIF 8</v>
          </cell>
          <cell r="C502" t="str">
            <v>TE CONNECTIVITY</v>
          </cell>
          <cell r="D502" t="str">
            <v>202K121-25/225-0</v>
          </cell>
          <cell r="E502" t="str">
            <v>TTI</v>
          </cell>
        </row>
        <row r="503">
          <cell r="A503" t="str">
            <v>SP01004205A</v>
          </cell>
          <cell r="B503" t="str">
            <v>BAND IT l9:207</v>
          </cell>
          <cell r="C503" t="str">
            <v>A31189</v>
          </cell>
          <cell r="D503" t="str">
            <v>OCETA,OCETA</v>
          </cell>
          <cell r="E503" t="str">
            <v>STOCK</v>
          </cell>
        </row>
        <row r="504">
          <cell r="A504" t="str">
            <v>SP01039734A</v>
          </cell>
          <cell r="B504" t="str">
            <v>RACCORD ARRIERE DROIT TAILLE 13 VERT 38999 SERIE 3</v>
          </cell>
          <cell r="C504" t="str">
            <v>91H1-13-09-1-B-HE200</v>
          </cell>
          <cell r="D504" t="str">
            <v>ELECAQUITAINE,POLAMCO</v>
          </cell>
          <cell r="E504" t="str">
            <v>TTI</v>
          </cell>
        </row>
        <row r="505">
          <cell r="A505" t="str">
            <v>SA01039666A</v>
          </cell>
          <cell r="B505" t="str">
            <v>GENERIQUE</v>
          </cell>
          <cell r="C505" t="str">
            <v>ENS BOITIER DE CDE LOCALE</v>
          </cell>
        </row>
        <row r="506">
          <cell r="A506" t="str">
            <v>SD01039666A</v>
          </cell>
          <cell r="B506" t="str">
            <v>GENERIQUE</v>
          </cell>
          <cell r="C506" t="str">
            <v>INTERCO COMMANDE LOCALE</v>
          </cell>
        </row>
        <row r="507">
          <cell r="A507" t="str">
            <v>SD01029187A</v>
          </cell>
          <cell r="B507" t="str">
            <v>ETIQUETTE IDENTIFICATION</v>
          </cell>
          <cell r="C507" t="str">
            <v>ETIQUETTE IDENTIFICATION EQUIP</v>
          </cell>
        </row>
        <row r="508">
          <cell r="A508" t="str">
            <v>SD01039667A</v>
          </cell>
          <cell r="B508" t="str">
            <v>GENERIQUE</v>
          </cell>
          <cell r="C508" t="str">
            <v>LISTE ET ETIQUETTES DE CABLES</v>
          </cell>
        </row>
        <row r="509">
          <cell r="A509" t="str">
            <v>SD01039716A</v>
          </cell>
          <cell r="B509" t="str">
            <v>GENERIQUE</v>
          </cell>
          <cell r="C509" t="str">
            <v>CONF. BOITIER DE COMMANDE</v>
          </cell>
        </row>
        <row r="510">
          <cell r="A510" t="str">
            <v>SM01039716A</v>
          </cell>
          <cell r="B510" t="str">
            <v>GENERIQUE</v>
          </cell>
          <cell r="C510" t="str">
            <v>BOITIER COMMANDE EQUIPEE</v>
          </cell>
        </row>
        <row r="511">
          <cell r="A511" t="str">
            <v>SP01039667A</v>
          </cell>
          <cell r="B511" t="str">
            <v>GENERIQUE</v>
          </cell>
          <cell r="C511" t="str">
            <v>ETIQUETTE BOITIER CDE LOCALE</v>
          </cell>
          <cell r="D511" t="str">
            <v>PMI</v>
          </cell>
          <cell r="E511" t="str">
            <v>PMI</v>
          </cell>
        </row>
        <row r="512">
          <cell r="A512" t="str">
            <v>SP01039800A</v>
          </cell>
          <cell r="B512" t="str">
            <v>BOITE A 12 BOUTONS SELON SPECIFICATIONS</v>
          </cell>
          <cell r="C512" t="str">
            <v>PLB12-160512-01</v>
          </cell>
          <cell r="D512" t="str">
            <v>ELECAQUITAINE,GIOVENZANA INTERNATIONAL BV</v>
          </cell>
          <cell r="E512" t="str">
            <v>REXEL</v>
          </cell>
        </row>
        <row r="515">
          <cell r="A515" t="str">
            <v>SM01039646A</v>
          </cell>
          <cell r="B515" t="str">
            <v>GENERIQUE</v>
          </cell>
          <cell r="C515" t="str">
            <v>BOITIER ELEC REPRIS</v>
          </cell>
        </row>
        <row r="516">
          <cell r="A516" t="str">
            <v>SP01041887A</v>
          </cell>
          <cell r="B516" t="str">
            <v>BOIlE A BOUlONS VIDE SANS PERCAGE</v>
          </cell>
          <cell r="C516" t="str">
            <v>XAPM44</v>
          </cell>
          <cell r="D516" t="str">
            <v>REXEL,SCHNEIDER</v>
          </cell>
          <cell r="E516" t="str">
            <v>REXEL</v>
          </cell>
        </row>
        <row r="517">
          <cell r="A517" t="str">
            <v>SD01039646A</v>
          </cell>
          <cell r="B517" t="str">
            <v>GENERIQUE</v>
          </cell>
          <cell r="C517" t="str">
            <v>REPRISE BOITIER ELEC</v>
          </cell>
          <cell r="E517" t="str">
            <v>SATIM</v>
          </cell>
        </row>
        <row r="518">
          <cell r="A518" t="str">
            <v>SM50049701-</v>
          </cell>
          <cell r="B518" t="str">
            <v>VIS DE MASSE POUR CHASSIS</v>
          </cell>
          <cell r="C518" t="str">
            <v>VIS DE MASSE POUR CHASSIS</v>
          </cell>
        </row>
        <row r="519">
          <cell r="A519" t="str">
            <v>SM40535001-</v>
          </cell>
          <cell r="B519" t="str">
            <v>VIS DE MASSE</v>
          </cell>
          <cell r="C519" t="str">
            <v>VIS DE MASSE</v>
          </cell>
        </row>
        <row r="520">
          <cell r="A520" t="str">
            <v>SPG1113002</v>
          </cell>
          <cell r="B520" t="str">
            <v>VIS H M6X20 A4</v>
          </cell>
          <cell r="C520" t="str">
            <v>VIS H M6X20 A4</v>
          </cell>
        </row>
        <row r="521">
          <cell r="A521" t="str">
            <v>SPG2111007</v>
          </cell>
          <cell r="B521" t="str">
            <v>ECROU HU M6 A4</v>
          </cell>
          <cell r="C521" t="str">
            <v>ECROU HU M6 A4</v>
          </cell>
        </row>
        <row r="522">
          <cell r="A522" t="str">
            <v>SPG3114006</v>
          </cell>
          <cell r="B522" t="str">
            <v>ROND W6 A4</v>
          </cell>
          <cell r="C522" t="str">
            <v>ROND W6 A4</v>
          </cell>
        </row>
        <row r="523">
          <cell r="A523" t="str">
            <v>SD50049702001-</v>
          </cell>
          <cell r="B523" t="str">
            <v>PLAN D'ENSEMBLE</v>
          </cell>
          <cell r="C523" t="str">
            <v>PLAN D'ENSEMBLE</v>
          </cell>
        </row>
        <row r="524">
          <cell r="A524" t="str">
            <v>SM01035810D</v>
          </cell>
          <cell r="B524" t="str">
            <v>D.I.D I-SCU</v>
          </cell>
          <cell r="C524" t="str">
            <v>D.I.D I-SCU</v>
          </cell>
          <cell r="E524" t="str">
            <v>ZODIAC</v>
          </cell>
        </row>
        <row r="525">
          <cell r="A525" t="str">
            <v>SP01002273A</v>
          </cell>
          <cell r="B525" t="str">
            <v>PICTOGRAMME DANGER ELECTRIQUE</v>
          </cell>
          <cell r="C525" t="str">
            <v>PDLT1 307</v>
          </cell>
          <cell r="E525" t="str">
            <v>STOCK</v>
          </cell>
        </row>
        <row r="526">
          <cell r="A526" t="str">
            <v>SP01036974A</v>
          </cell>
          <cell r="B526" t="str">
            <v>ETIQUETTE ADHESIVE 230V 57X13MM</v>
          </cell>
          <cell r="C526" t="str">
            <v>I-MAV734</v>
          </cell>
          <cell r="E526" t="str">
            <v>STOCK</v>
          </cell>
        </row>
        <row r="527">
          <cell r="A527" t="str">
            <v>S105390</v>
          </cell>
          <cell r="B527" t="str">
            <v>BUZZER - 230V - 70DB - 50/60HZ - RAIL-DIN</v>
          </cell>
          <cell r="C527" t="str">
            <v>A9A15322</v>
          </cell>
          <cell r="D527" t="str">
            <v>SCHNEIDER</v>
          </cell>
          <cell r="E527" t="str">
            <v>REXEL</v>
          </cell>
        </row>
        <row r="528">
          <cell r="A528" t="str">
            <v>S105388</v>
          </cell>
          <cell r="B528" t="str">
            <v>FEU A ECLAT TYPE IBS 230V</v>
          </cell>
          <cell r="C528" t="str">
            <v>800501313</v>
          </cell>
          <cell r="E528" t="str">
            <v>ELEC system</v>
          </cell>
        </row>
        <row r="529">
          <cell r="B529" t="str">
            <v>CÂBLE LIYY2X1</v>
          </cell>
          <cell r="C529" t="str">
            <v>LIYY2X1</v>
          </cell>
          <cell r="E529" t="str">
            <v>AUXICOM</v>
          </cell>
        </row>
        <row r="530">
          <cell r="A530" t="str">
            <v>SP01043841A</v>
          </cell>
          <cell r="B530" t="str">
            <v>VENTILATEUR A FILTRE 55/66 M3/H  148,5X148,5MM</v>
          </cell>
          <cell r="C530" t="str">
            <v>3238.100</v>
          </cell>
          <cell r="D530" t="str">
            <v>RITTAL</v>
          </cell>
          <cell r="E530" t="str">
            <v>REXEL</v>
          </cell>
        </row>
        <row r="531">
          <cell r="A531" t="str">
            <v>SP01039081A</v>
          </cell>
          <cell r="B531" t="str">
            <v>FILTRE DE SORTIE A GRILLE CEM 148,5X148,5</v>
          </cell>
          <cell r="C531" t="str">
            <v>3238.060</v>
          </cell>
          <cell r="E531" t="str">
            <v>REXEL</v>
          </cell>
        </row>
        <row r="532">
          <cell r="A532" t="str">
            <v>SP01021377A</v>
          </cell>
          <cell r="B532" t="str">
            <v>03115.0-00</v>
          </cell>
          <cell r="C532" t="str">
            <v>03115.0-00</v>
          </cell>
          <cell r="E532" t="str">
            <v>ELEC system</v>
          </cell>
        </row>
        <row r="533">
          <cell r="A533" t="str">
            <v>S105394</v>
          </cell>
          <cell r="B533" t="str">
            <v>EDS-G512E-4GSFP</v>
          </cell>
          <cell r="C533" t="str">
            <v>EDS-G512E-4GSFP</v>
          </cell>
          <cell r="D533" t="str">
            <v>MOXA</v>
          </cell>
          <cell r="E533" t="str">
            <v>ADM21</v>
          </cell>
        </row>
        <row r="534">
          <cell r="A534" t="str">
            <v>SPA080082</v>
          </cell>
          <cell r="B534" t="str">
            <v>AC POWER SURGE PROTECTOR</v>
          </cell>
          <cell r="C534" t="str">
            <v>DS42-230</v>
          </cell>
          <cell r="E534" t="str">
            <v>ELEC system</v>
          </cell>
        </row>
        <row r="535">
          <cell r="A535" t="str">
            <v>S103372</v>
          </cell>
          <cell r="B535" t="str">
            <v>F202 AC-40/0,3</v>
          </cell>
          <cell r="C535" t="str">
            <v>F202 AC-40/0,3</v>
          </cell>
          <cell r="E535" t="str">
            <v>ELEC system</v>
          </cell>
        </row>
        <row r="536">
          <cell r="A536" t="str">
            <v>SPA060029</v>
          </cell>
          <cell r="B536" t="str">
            <v>CONTACTEUR D TRI 25A 24V DC</v>
          </cell>
          <cell r="C536" t="str">
            <v>LC1 D25.BD</v>
          </cell>
          <cell r="E536" t="str">
            <v>REXEL</v>
          </cell>
        </row>
        <row r="537">
          <cell r="A537" t="str">
            <v>SP01030841A</v>
          </cell>
          <cell r="B537" t="str">
            <v>DISJONCTEUR BIPOLAIRE 15A C60N UL 489</v>
          </cell>
          <cell r="C537">
            <v>60146</v>
          </cell>
          <cell r="E537" t="str">
            <v>REXEL</v>
          </cell>
        </row>
        <row r="538">
          <cell r="A538" t="str">
            <v>SP01015821A</v>
          </cell>
          <cell r="B538" t="str">
            <v>RELAIS FINDER 24V</v>
          </cell>
          <cell r="C538" t="str">
            <v>38.61.7.024.0050</v>
          </cell>
          <cell r="E538" t="str">
            <v>ELEC system</v>
          </cell>
        </row>
        <row r="539">
          <cell r="B539" t="str">
            <v>La BOM est fausse 1 des bobine doit être en 230v</v>
          </cell>
          <cell r="C539" t="str">
            <v>385102400060</v>
          </cell>
          <cell r="E539" t="str">
            <v>ELEC system</v>
          </cell>
        </row>
        <row r="540">
          <cell r="A540" t="str">
            <v>SP01018719A</v>
          </cell>
          <cell r="B540" t="str">
            <v>RELAIS DE SECURITE 2 VOIES 24V DC UE 23-2MF2D3</v>
          </cell>
          <cell r="C540" t="str">
            <v>6026146</v>
          </cell>
          <cell r="E540" t="str">
            <v>SICK</v>
          </cell>
        </row>
        <row r="541">
          <cell r="A541" t="str">
            <v>SP01028239A</v>
          </cell>
          <cell r="B541" t="str">
            <v>WATCHDOG</v>
          </cell>
          <cell r="C541" t="str">
            <v>84874320-HSV</v>
          </cell>
          <cell r="E541" t="str">
            <v>ELEC system</v>
          </cell>
        </row>
        <row r="542">
          <cell r="A542" t="str">
            <v>SP01039029A</v>
          </cell>
          <cell r="B542" t="str">
            <v>THERMOSTAT DOUBLE ZR011</v>
          </cell>
          <cell r="C542" t="str">
            <v>01175.0-00</v>
          </cell>
          <cell r="E542" t="str">
            <v>ELEC system</v>
          </cell>
        </row>
        <row r="543">
          <cell r="A543" t="str">
            <v>SP01008530A</v>
          </cell>
          <cell r="B543" t="str">
            <v>BORNE A FUSIBLE AVEC PORTE FUSIBLE PIVOTANT</v>
          </cell>
          <cell r="C543" t="str">
            <v>281-616</v>
          </cell>
          <cell r="E543" t="str">
            <v>ELEC system</v>
          </cell>
        </row>
        <row r="544">
          <cell r="A544" t="str">
            <v>SP01036974A</v>
          </cell>
          <cell r="B544" t="str">
            <v>FUSIBLE TEMPORISE 5X20 2A</v>
          </cell>
          <cell r="C544" t="str">
            <v>FUSIBLE TEMPORISE 5X20 2A</v>
          </cell>
          <cell r="E544" t="str">
            <v>STOCK</v>
          </cell>
        </row>
        <row r="545">
          <cell r="A545" t="str">
            <v>SP01041665A</v>
          </cell>
          <cell r="B545" t="str">
            <v>RELAI TEMPORISE MODULAIRE 16A LI CLIGNOTEMENT</v>
          </cell>
          <cell r="C545" t="str">
            <v>83.91.0.240.000</v>
          </cell>
          <cell r="E545" t="str">
            <v>ELEC system</v>
          </cell>
        </row>
        <row r="546">
          <cell r="A546" t="str">
            <v>SP01052389A</v>
          </cell>
          <cell r="B546" t="str">
            <v>PORTE FUSIBLE UNIPOLAIRE 22X58 125A</v>
          </cell>
          <cell r="C546" t="str">
            <v>T331079</v>
          </cell>
          <cell r="E546" t="str">
            <v>ELEC system</v>
          </cell>
        </row>
        <row r="547">
          <cell r="A547" t="str">
            <v>SP01052386A</v>
          </cell>
          <cell r="B547" t="str">
            <v>FUSIBLE GG 125A 22X58 400VCA</v>
          </cell>
          <cell r="C547" t="str">
            <v>C22G125</v>
          </cell>
          <cell r="E547" t="str">
            <v>RS</v>
          </cell>
        </row>
        <row r="548">
          <cell r="A548" t="str">
            <v>SPW200041</v>
          </cell>
          <cell r="B548" t="str">
            <v>BLOC JONCT. M16/12 TERRE</v>
          </cell>
          <cell r="C548" t="str">
            <v>0165.130.23</v>
          </cell>
          <cell r="E548" t="str">
            <v>ELEC system</v>
          </cell>
        </row>
        <row r="549">
          <cell r="A549" t="str">
            <v>SP01031777A</v>
          </cell>
          <cell r="B549" t="str">
            <v>1608580000</v>
          </cell>
          <cell r="C549">
            <v>1608580000</v>
          </cell>
          <cell r="E549" t="str">
            <v>REXEL</v>
          </cell>
        </row>
        <row r="550">
          <cell r="A550" t="str">
            <v>SP01041078A</v>
          </cell>
          <cell r="B550" t="str">
            <v>REPERE DE BLOC DE JONCTION DEK "0"</v>
          </cell>
          <cell r="C550">
            <v>1755281000</v>
          </cell>
          <cell r="E550" t="str">
            <v>REXEL</v>
          </cell>
        </row>
        <row r="551">
          <cell r="A551" t="str">
            <v>SP01028294A</v>
          </cell>
          <cell r="B551" t="str">
            <v>REPERE DE BLOC DE JONCTION DEK 5 GW1</v>
          </cell>
          <cell r="C551" t="str">
            <v>0522660001</v>
          </cell>
          <cell r="E551" t="str">
            <v>REXEL</v>
          </cell>
        </row>
        <row r="552">
          <cell r="A552" t="str">
            <v>SP01028660A</v>
          </cell>
          <cell r="B552" t="str">
            <v>FIL 1.5MM² PVC BLEU UL1015 600V -40°/105°C</v>
          </cell>
          <cell r="C552" t="str">
            <v>4160402</v>
          </cell>
          <cell r="E552" t="str">
            <v>STOCK</v>
          </cell>
        </row>
        <row r="553">
          <cell r="A553" t="str">
            <v>SP01028663A</v>
          </cell>
          <cell r="B553" t="str">
            <v>FIL 1.5MM² PVC ROUGE UL1015 600V -40°/105°C</v>
          </cell>
          <cell r="C553">
            <v>4160404</v>
          </cell>
          <cell r="E553" t="str">
            <v>STOCK</v>
          </cell>
        </row>
        <row r="554">
          <cell r="A554" t="str">
            <v>SP01029032A</v>
          </cell>
          <cell r="B554" t="str">
            <v>FIL 1.5MM² PVC VERT/JAUNE UL1015 600V -40°/105°C</v>
          </cell>
          <cell r="C554">
            <v>4160400</v>
          </cell>
          <cell r="E554" t="str">
            <v>STOCK</v>
          </cell>
        </row>
        <row r="555">
          <cell r="A555" t="str">
            <v>SP01028659A</v>
          </cell>
          <cell r="B555" t="str">
            <v>FIL 2.5MM² PVC BLEU UL1015 600V -40°/105°C</v>
          </cell>
          <cell r="C555">
            <v>4160502</v>
          </cell>
          <cell r="E555" t="str">
            <v>STOCK</v>
          </cell>
        </row>
        <row r="556">
          <cell r="A556" t="str">
            <v>SP01028895A</v>
          </cell>
          <cell r="B556" t="str">
            <v>FIL 2.5MM² PVC ROUGE UL1015 600V -40°/105°C</v>
          </cell>
          <cell r="C556">
            <v>4160504</v>
          </cell>
          <cell r="E556" t="str">
            <v>STOCK</v>
          </cell>
        </row>
        <row r="557">
          <cell r="A557" t="str">
            <v>SP01028657A</v>
          </cell>
          <cell r="B557" t="str">
            <v>FIL 2.5MM² PVC VERT/JAUNE UL1015 600V -40°/105°C</v>
          </cell>
          <cell r="C557">
            <v>4160500</v>
          </cell>
          <cell r="E557" t="str">
            <v>STOCK</v>
          </cell>
        </row>
        <row r="558">
          <cell r="A558" t="str">
            <v>SP01028656A</v>
          </cell>
          <cell r="B558" t="str">
            <v>FIL 4MM² PVC ROUGE UL1015 600V -40°/105°C</v>
          </cell>
          <cell r="C558">
            <v>4160604</v>
          </cell>
          <cell r="E558" t="str">
            <v>STOCK</v>
          </cell>
        </row>
        <row r="559">
          <cell r="A559" t="str">
            <v>SP01028653A</v>
          </cell>
          <cell r="B559" t="str">
            <v>FIL 4MM² PVC VERT/JAUNE UL1015 600V -40°/105°C</v>
          </cell>
          <cell r="C559">
            <v>4160600</v>
          </cell>
          <cell r="E559" t="str">
            <v>STOCK</v>
          </cell>
        </row>
        <row r="560">
          <cell r="A560" t="str">
            <v>SP01004211A</v>
          </cell>
          <cell r="B560" t="str">
            <v>GAINE RILSAN Ø5 NOIR</v>
          </cell>
          <cell r="C560" t="str">
            <v>HELAGAINE 11/5</v>
          </cell>
          <cell r="E560" t="str">
            <v>STOCK</v>
          </cell>
        </row>
        <row r="561">
          <cell r="A561" t="str">
            <v>SP01039951A</v>
          </cell>
          <cell r="B561" t="str">
            <v>FICHE MALE 3 POLES 6H 230V 32A IP67</v>
          </cell>
          <cell r="C561" t="str">
            <v>3830</v>
          </cell>
          <cell r="E561" t="str">
            <v>ELEC system</v>
          </cell>
        </row>
        <row r="562">
          <cell r="A562" t="str">
            <v>SPW020068</v>
          </cell>
          <cell r="B562" t="str">
            <v>FICHE F A VISSER C16-1</v>
          </cell>
          <cell r="C562" t="str">
            <v>T3109101</v>
          </cell>
          <cell r="E562" t="str">
            <v>RS</v>
          </cell>
        </row>
        <row r="563">
          <cell r="A563" t="str">
            <v>SP01044437A</v>
          </cell>
          <cell r="B563" t="str">
            <v>C016 10D006 010 12</v>
          </cell>
          <cell r="C563" t="str">
            <v>C016 10D006 010 12</v>
          </cell>
          <cell r="E563" t="str">
            <v>RS</v>
          </cell>
        </row>
        <row r="564">
          <cell r="A564" t="str">
            <v>SP01040533A</v>
          </cell>
          <cell r="B564" t="str">
            <v>CONTACT FEMELLE 0,5/1,5MM2 POUR C016</v>
          </cell>
          <cell r="C564" t="str">
            <v>VN 02 016 0002 (1)</v>
          </cell>
          <cell r="E564" t="str">
            <v>RS</v>
          </cell>
        </row>
        <row r="565">
          <cell r="A565" t="str">
            <v>SP01038381A</v>
          </cell>
          <cell r="B565" t="str">
            <v>SUB-D 9PTS M M24308/4-1</v>
          </cell>
          <cell r="C565" t="str">
            <v>SUB-D 9PTS M M24308/4-1</v>
          </cell>
          <cell r="E565" t="str">
            <v>ELEC system</v>
          </cell>
        </row>
        <row r="566">
          <cell r="A566" t="str">
            <v>SP01038377A</v>
          </cell>
          <cell r="B566" t="str">
            <v>SUB-D 9PTS F M24308/2-1</v>
          </cell>
          <cell r="C566" t="str">
            <v>SUB-D 9PTS F M24308/2-1</v>
          </cell>
          <cell r="E566" t="str">
            <v>ELEC system</v>
          </cell>
        </row>
        <row r="567">
          <cell r="A567" t="str">
            <v>SP01053511A</v>
          </cell>
          <cell r="B567" t="str">
            <v>1507777</v>
          </cell>
          <cell r="C567" t="str">
            <v>1507777</v>
          </cell>
          <cell r="E567" t="str">
            <v>PHOENIX</v>
          </cell>
        </row>
        <row r="568">
          <cell r="A568" t="str">
            <v>SP01043290A</v>
          </cell>
          <cell r="B568" t="str">
            <v>1599343</v>
          </cell>
          <cell r="C568">
            <v>1599343</v>
          </cell>
          <cell r="E568" t="str">
            <v>PHOENIX</v>
          </cell>
        </row>
        <row r="569">
          <cell r="A569" t="str">
            <v>SP01038930A</v>
          </cell>
          <cell r="B569" t="str">
            <v>CORDON BRASSAGE RJ45 GRIS CAT6 BLINDE S/FTP LG 2M</v>
          </cell>
          <cell r="C569" t="str">
            <v>CORDON RJ45 CAT6 S/FTP LG 2M</v>
          </cell>
          <cell r="E569" t="str">
            <v>ELEC system</v>
          </cell>
        </row>
        <row r="570">
          <cell r="A570" t="str">
            <v>SP01027648A</v>
          </cell>
          <cell r="B570" t="str">
            <v>EMBASE FEMELLE RJ45FTP CAT 6A POUR CABLE</v>
          </cell>
          <cell r="C570" t="str">
            <v>71009</v>
          </cell>
          <cell r="E570" t="str">
            <v>ELEC system</v>
          </cell>
        </row>
        <row r="571">
          <cell r="A571" t="str">
            <v>SP01045295A</v>
          </cell>
          <cell r="B571" t="str">
            <v>CABLE JZ-602 0.6/1KV 3G6 UL-CSA</v>
          </cell>
          <cell r="C571">
            <v>83041</v>
          </cell>
          <cell r="E571" t="str">
            <v>ELEC system</v>
          </cell>
        </row>
        <row r="572">
          <cell r="A572" t="str">
            <v>SP01029511A</v>
          </cell>
          <cell r="B572" t="str">
            <v>CABLE JZ-602 UL/CSA 3G1.5</v>
          </cell>
          <cell r="C572">
            <v>83071</v>
          </cell>
          <cell r="E572" t="str">
            <v>ELEC system</v>
          </cell>
        </row>
        <row r="573">
          <cell r="A573" t="str">
            <v>SP01029513A</v>
          </cell>
          <cell r="B573" t="str">
            <v>Câble UNITRONIC LiYCY(TP) UL/CSA 2x2x20/7AWG</v>
          </cell>
          <cell r="C573">
            <v>66242</v>
          </cell>
          <cell r="D573" t="str">
            <v>LAPP</v>
          </cell>
          <cell r="E573" t="str">
            <v>ELEC system</v>
          </cell>
        </row>
        <row r="574">
          <cell r="A574" t="str">
            <v>SPL5010407</v>
          </cell>
          <cell r="B574" t="str">
            <v>CABLE BLINDE 2 COND 0.6 SMBL2X0,6</v>
          </cell>
          <cell r="C574" t="str">
            <v>CABLE BLINDE 2 COND 0.6 SMBL2X</v>
          </cell>
          <cell r="E574" t="str">
            <v>ELEC system</v>
          </cell>
        </row>
        <row r="575">
          <cell r="B575" t="str">
            <v>CÂBLE BLINDE 2 CONDUCTEUR 0,5 LIYCY 2X,05</v>
          </cell>
          <cell r="C575" t="str">
            <v>CÂBLE BLIND2 LIYCY 2X0,5</v>
          </cell>
        </row>
        <row r="576">
          <cell r="A576" t="str">
            <v>SP01029601A</v>
          </cell>
          <cell r="B576" t="str">
            <v>CABLE UNITRONIC UL/CSA 4X2X0.5 BLINDE</v>
          </cell>
          <cell r="C576" t="str">
            <v>66244</v>
          </cell>
          <cell r="E576" t="str">
            <v>ELEC system</v>
          </cell>
        </row>
        <row r="577">
          <cell r="A577" t="str">
            <v>SP01035805A</v>
          </cell>
          <cell r="B577" t="str">
            <v>CABLE UNITRONIC FD CP TP 10X2X0,5MM2</v>
          </cell>
          <cell r="C577" t="str">
            <v>30943</v>
          </cell>
          <cell r="E577" t="str">
            <v>ELEC system</v>
          </cell>
        </row>
        <row r="578">
          <cell r="A578" t="str">
            <v>SP01054206A</v>
          </cell>
          <cell r="B578" t="str">
            <v>BOUCHON C016 POUR FICHE FEMELLE</v>
          </cell>
          <cell r="C578" t="str">
            <v>C016 00V000 010 12</v>
          </cell>
          <cell r="E578" t="str">
            <v>RS</v>
          </cell>
        </row>
        <row r="579">
          <cell r="A579" t="str">
            <v>SP01000962A</v>
          </cell>
          <cell r="B579" t="str">
            <v>FICHE IEC C13 FEMELLE 10A 250V PX0587</v>
          </cell>
          <cell r="C579" t="str">
            <v>PX0587</v>
          </cell>
          <cell r="E579" t="str">
            <v>RS</v>
          </cell>
        </row>
        <row r="580">
          <cell r="A580" t="str">
            <v>SP01043614A</v>
          </cell>
          <cell r="B580" t="str">
            <v>1606030</v>
          </cell>
          <cell r="C580" t="str">
            <v>1606030</v>
          </cell>
          <cell r="E580" t="str">
            <v>PHOENIX</v>
          </cell>
        </row>
        <row r="581">
          <cell r="A581" t="str">
            <v>SPL5010139</v>
          </cell>
          <cell r="B581" t="str">
            <v>CABLE BLINDE 12 COND 0.6 SMBL12X0,6</v>
          </cell>
          <cell r="C581" t="str">
            <v>CABLE BLINDE 12 COND 0.6 SMBL1</v>
          </cell>
          <cell r="E581" t="str">
            <v>STOCK</v>
          </cell>
        </row>
        <row r="582">
          <cell r="B582" t="str">
            <v>CÂBLE BLINDE 12 COND 0,5 LIYCY 12X0,5</v>
          </cell>
          <cell r="C582" t="str">
            <v>LIYCY 12X0,5</v>
          </cell>
        </row>
        <row r="583">
          <cell r="A583" t="str">
            <v>SP01029656A</v>
          </cell>
          <cell r="B583" t="str">
            <v>CABLE JZ-602 UL/CSA 3G2.5</v>
          </cell>
          <cell r="C583" t="str">
            <v>83061</v>
          </cell>
          <cell r="D583" t="str">
            <v>HELUKABEL</v>
          </cell>
          <cell r="E583" t="str">
            <v>ELEC system</v>
          </cell>
        </row>
        <row r="584">
          <cell r="A584" t="str">
            <v xml:space="preserve"> </v>
          </cell>
          <cell r="B584" t="str">
            <v>CAPOT METAL P.SUB D TB</v>
          </cell>
          <cell r="C584" t="str">
            <v>8630.5169.014.25.01</v>
          </cell>
          <cell r="E584" t="str">
            <v>TTI</v>
          </cell>
        </row>
        <row r="585">
          <cell r="A585" t="str">
            <v>SP01047294A</v>
          </cell>
          <cell r="B585" t="str">
            <v>CABLE HARLINK 10M</v>
          </cell>
          <cell r="C585" t="str">
            <v>6227010001201</v>
          </cell>
          <cell r="E585" t="str">
            <v>ELEC system</v>
          </cell>
        </row>
        <row r="586">
          <cell r="A586" t="str">
            <v>SP01045165A</v>
          </cell>
          <cell r="B586" t="str">
            <v>CONNECTEUR RJ45 28AWG</v>
          </cell>
          <cell r="C586" t="str">
            <v>9451511520</v>
          </cell>
          <cell r="E586" t="str">
            <v>ELEC system</v>
          </cell>
        </row>
        <row r="587">
          <cell r="A587" t="str">
            <v>SP01027484A</v>
          </cell>
          <cell r="B587" t="str">
            <v>REPERE POUR BORNES 3.5MM 31-40</v>
          </cell>
          <cell r="C587">
            <v>1762320031</v>
          </cell>
          <cell r="E587" t="str">
            <v>REXEL</v>
          </cell>
        </row>
        <row r="588">
          <cell r="A588" t="str">
            <v>SPW210093</v>
          </cell>
          <cell r="B588" t="str">
            <v>CABLE BLINDE 10X0.34</v>
          </cell>
          <cell r="C588" t="str">
            <v>28903</v>
          </cell>
          <cell r="E588" t="str">
            <v>ELEC system</v>
          </cell>
        </row>
        <row r="589">
          <cell r="A589" t="str">
            <v>SP01030918A</v>
          </cell>
          <cell r="B589" t="str">
            <v>PLAQUE D'EXTREMITE EP:2.5MM ORANGE</v>
          </cell>
          <cell r="C589" t="str">
            <v>281-311</v>
          </cell>
          <cell r="E589" t="str">
            <v>ELEC system</v>
          </cell>
        </row>
        <row r="590">
          <cell r="A590" t="str">
            <v>SP01021061A</v>
          </cell>
          <cell r="B590" t="str">
            <v>CAVALIER 3 POLES POUR BLOC DE JONCTION ZDU 2.5</v>
          </cell>
          <cell r="C590" t="str">
            <v>1608870000</v>
          </cell>
          <cell r="E590" t="str">
            <v>REXEL</v>
          </cell>
        </row>
        <row r="591">
          <cell r="A591" t="str">
            <v>SP01030840A</v>
          </cell>
          <cell r="B591" t="str">
            <v>DISJONCTEUR BIPOLAIRE 30A C60N UL 489</v>
          </cell>
          <cell r="C591" t="str">
            <v>60149</v>
          </cell>
          <cell r="E591" t="str">
            <v>REXEL</v>
          </cell>
        </row>
        <row r="592">
          <cell r="A592" t="str">
            <v>S100632</v>
          </cell>
          <cell r="B592" t="str">
            <v>FILTRE SECTEUR CEM MONOPHASE 30A IP20</v>
          </cell>
          <cell r="C592" t="str">
            <v>FN350-30-33</v>
          </cell>
          <cell r="E592" t="str">
            <v>FARNELL</v>
          </cell>
        </row>
        <row r="593">
          <cell r="A593" t="str">
            <v>SP01041067A</v>
          </cell>
          <cell r="B593" t="str">
            <v>DISJONCTEUR BIPOLAIRE C60 6A COURBE C CSA</v>
          </cell>
          <cell r="C593" t="str">
            <v>M9F22206</v>
          </cell>
          <cell r="E593" t="str">
            <v>REXEL</v>
          </cell>
        </row>
        <row r="594">
          <cell r="A594" t="str">
            <v>SP01043679A</v>
          </cell>
          <cell r="B594" t="str">
            <v>1596417</v>
          </cell>
          <cell r="C594" t="str">
            <v>1596417</v>
          </cell>
          <cell r="E594" t="str">
            <v>PHOENIX</v>
          </cell>
        </row>
        <row r="595">
          <cell r="A595" t="str">
            <v>SP01043635A</v>
          </cell>
          <cell r="B595" t="str">
            <v>PROLONGATEUR M23 VIDE DROIT SERIE UC CABLE 14.5MM</v>
          </cell>
          <cell r="C595">
            <v>1606040</v>
          </cell>
          <cell r="E595" t="str">
            <v>PHOENIX</v>
          </cell>
        </row>
        <row r="596">
          <cell r="A596" t="str">
            <v>SP01041057A</v>
          </cell>
          <cell r="B596" t="str">
            <v>CABLE JZ-602 UL/CSA 5G1.5</v>
          </cell>
          <cell r="C596">
            <v>83073</v>
          </cell>
          <cell r="E596" t="str">
            <v>ELEC system</v>
          </cell>
        </row>
        <row r="597">
          <cell r="A597" t="str">
            <v>S102076</v>
          </cell>
          <cell r="B597" t="str">
            <v>CABLE OLFLEX ROBUST 210 7G1.5 Ø9 -50/+80</v>
          </cell>
          <cell r="C597">
            <v>21936</v>
          </cell>
          <cell r="E597" t="str">
            <v>ELEC system</v>
          </cell>
        </row>
        <row r="598">
          <cell r="A598" t="str">
            <v>SPL5010188</v>
          </cell>
          <cell r="B598" t="str">
            <v>CABLE BLINDE 7 COND 0.6 SMBL7X0,6</v>
          </cell>
          <cell r="C598" t="str">
            <v>CABLE BLINDE 7 COND 0.6 SMBL7X</v>
          </cell>
          <cell r="E598" t="str">
            <v>STOCK</v>
          </cell>
        </row>
        <row r="599">
          <cell r="B599" t="str">
            <v>CÂBLE BLINDE 7 COND 0,5 LIYCY 7X0,5</v>
          </cell>
          <cell r="C599" t="str">
            <v>LIYCY 7X0,5</v>
          </cell>
        </row>
        <row r="600">
          <cell r="A600" t="str">
            <v>SP01027483A</v>
          </cell>
          <cell r="B600" t="str">
            <v>REPERE POUR BORNES 3.5MM 41-50</v>
          </cell>
          <cell r="C600" t="str">
            <v>1762320041</v>
          </cell>
          <cell r="E600" t="str">
            <v>REXEL</v>
          </cell>
        </row>
        <row r="601">
          <cell r="A601" t="str">
            <v>SP01040084A</v>
          </cell>
          <cell r="B601" t="str">
            <v>M85049/88-15W03</v>
          </cell>
          <cell r="C601" t="str">
            <v>M85049/88-15W03</v>
          </cell>
          <cell r="E601" t="str">
            <v>TTI</v>
          </cell>
        </row>
        <row r="602">
          <cell r="A602" t="str">
            <v>SP01012457A</v>
          </cell>
          <cell r="B602" t="str">
            <v>FICHE FEMELLE MIL TAILLE D 19 CONTACTS A SERTIR</v>
          </cell>
          <cell r="C602" t="str">
            <v>D38999/ 26WD19SN</v>
          </cell>
          <cell r="E602" t="str">
            <v>TTI</v>
          </cell>
        </row>
        <row r="603">
          <cell r="A603" t="str">
            <v>SP01045198A</v>
          </cell>
          <cell r="B603" t="str">
            <v>CABLE PUR 10X2X0.5 BLINDE CHAINE PORTE CABLE</v>
          </cell>
          <cell r="C603" t="str">
            <v>117195</v>
          </cell>
          <cell r="E603" t="str">
            <v>LUTZE</v>
          </cell>
        </row>
        <row r="604">
          <cell r="A604" t="str">
            <v>SP01016126A</v>
          </cell>
          <cell r="B604" t="str">
            <v>ROND CS Ø6 A4-70 NFE25511</v>
          </cell>
          <cell r="C604" t="str">
            <v>ROND CS Ø6 A4-70 NFE25511</v>
          </cell>
        </row>
        <row r="605">
          <cell r="A605" t="str">
            <v>SP01001566A</v>
          </cell>
          <cell r="B605" t="str">
            <v>ECROU HU Ø6 A4-70 DIN934</v>
          </cell>
          <cell r="C605" t="str">
            <v>ECROU HU Ø6 A4-70 DIN934</v>
          </cell>
        </row>
        <row r="606">
          <cell r="A606" t="str">
            <v>SP01025609A</v>
          </cell>
          <cell r="B606" t="str">
            <v>ENTRETOISE MF M4X45 ACIER ZINGUE</v>
          </cell>
          <cell r="C606" t="str">
            <v>ENTRETOISE MF M4X45 ACIER ZING</v>
          </cell>
        </row>
        <row r="607">
          <cell r="A607" t="str">
            <v>SP01038693A</v>
          </cell>
          <cell r="B607" t="str">
            <v>VIS BOMBEE HC M4X10 A2 ISO7380</v>
          </cell>
          <cell r="C607" t="str">
            <v>VIS BHC M4X10 A2 ISO7380</v>
          </cell>
        </row>
        <row r="608">
          <cell r="A608" t="str">
            <v>SP01018524A</v>
          </cell>
          <cell r="B608" t="str">
            <v>ROND CS Ø4 A4-70 NFE25511</v>
          </cell>
          <cell r="C608" t="str">
            <v>ROND CS Ø4 A4-70 NFE25511</v>
          </cell>
        </row>
        <row r="609">
          <cell r="A609" t="str">
            <v>SP01001564A</v>
          </cell>
          <cell r="B609" t="str">
            <v>ECROU HU Ø4 A4-70 DIN934</v>
          </cell>
          <cell r="C609" t="str">
            <v>ECROU HU Ø4 A4-70 DIN934</v>
          </cell>
        </row>
        <row r="610">
          <cell r="A610" t="str">
            <v>SP01001494A</v>
          </cell>
          <cell r="B610" t="str">
            <v>VIS CHC M6X30 A4-70 DIN 912</v>
          </cell>
          <cell r="C610" t="str">
            <v>VIS CHC M6X30 A4-70 DIN 912</v>
          </cell>
        </row>
        <row r="611">
          <cell r="A611" t="str">
            <v>SPG3115006</v>
          </cell>
          <cell r="B611" t="str">
            <v>ROND EVENTAIL Ø6 A4-70 DIN6798A</v>
          </cell>
          <cell r="C611" t="str">
            <v>ROND EVENT Ø6 A4-70 DIN6798A</v>
          </cell>
        </row>
        <row r="612">
          <cell r="A612" t="str">
            <v>SPN010545</v>
          </cell>
          <cell r="B612" t="str">
            <v>VIS FHC M6X20 A4-70 DIN 7991</v>
          </cell>
          <cell r="C612" t="str">
            <v>VIS FHC M6X20 A4-70 DIN 7991</v>
          </cell>
        </row>
        <row r="613">
          <cell r="A613" t="str">
            <v>SPG3112006</v>
          </cell>
          <cell r="B613" t="str">
            <v>RONDELLE Z6 A4</v>
          </cell>
          <cell r="C613" t="str">
            <v>ROND Z6 A4</v>
          </cell>
        </row>
        <row r="614">
          <cell r="A614" t="str">
            <v>D107287</v>
          </cell>
          <cell r="B614" t="str">
            <v>ENS-COFFRET-ADU-HXP-32-37</v>
          </cell>
          <cell r="C614" t="str">
            <v>ENS-COFFRET-ADU-HXP-32-37</v>
          </cell>
        </row>
        <row r="615">
          <cell r="A615" t="str">
            <v>D107967</v>
          </cell>
          <cell r="B615" t="str">
            <v>PDE-COFFRET-ADU-HXP-3M70</v>
          </cell>
          <cell r="C615" t="str">
            <v>PDE-COFFRET-ADU-HXP-3M70</v>
          </cell>
        </row>
        <row r="616">
          <cell r="A616" t="str">
            <v>D108080</v>
          </cell>
          <cell r="B616" t="str">
            <v>ETQ-COFFRET-ADU-HXP-3M70</v>
          </cell>
          <cell r="C616" t="str">
            <v>ETQ-COFFRET-ADU-HXP-3M70</v>
          </cell>
        </row>
        <row r="617">
          <cell r="A617" t="str">
            <v>SP01060597A</v>
          </cell>
          <cell r="B617" t="str">
            <v>HXP32-37 : 3,7M HEXAPOD PEDESTAL</v>
          </cell>
          <cell r="C617" t="str">
            <v>COFFRET ADU REPRIS</v>
          </cell>
        </row>
        <row r="618">
          <cell r="A618" t="str">
            <v>SM01039562A</v>
          </cell>
          <cell r="B618" t="str">
            <v>PFM64-73: 7,3M FULL MOTION PEDESTAL</v>
          </cell>
          <cell r="D618" t="str">
            <v>S/E MECA ADU PFM</v>
          </cell>
        </row>
        <row r="619">
          <cell r="A619" t="str">
            <v>SM01039561A</v>
          </cell>
          <cell r="B619" t="str">
            <v>PFM64-73: 7,3M FULL MOTION PEDESTAL</v>
          </cell>
          <cell r="D619" t="str">
            <v>REPRISE ARMOIRE ADU</v>
          </cell>
          <cell r="E619" t="str">
            <v>ATELIER</v>
          </cell>
        </row>
        <row r="620">
          <cell r="A620" t="str">
            <v>SP01001702A</v>
          </cell>
          <cell r="B620" t="str">
            <v>ARMOIRE CS NEW BASIC 2 PORTES TRAV. CENTRALE 1200x1200</v>
          </cell>
          <cell r="C620" t="str">
            <v>RITTAL</v>
          </cell>
          <cell r="D620" t="str">
            <v>9784.54</v>
          </cell>
          <cell r="E620" t="str">
            <v>REXEL</v>
          </cell>
        </row>
        <row r="621">
          <cell r="A621" t="str">
            <v>SD01028645A</v>
          </cell>
          <cell r="B621" t="str">
            <v>PLAN REPRISE ARMOIRE ADU</v>
          </cell>
          <cell r="D621" t="str">
            <v>PERCAGE ARMOIRE ADU</v>
          </cell>
          <cell r="E621" t="str">
            <v>ATELIER</v>
          </cell>
        </row>
        <row r="622">
          <cell r="A622" t="str">
            <v>SD01039561A</v>
          </cell>
          <cell r="B622" t="str">
            <v>PLAN REPRISE SOCLE</v>
          </cell>
          <cell r="C622" t="str">
            <v>SATIM</v>
          </cell>
          <cell r="D622" t="str">
            <v>REPRISE SOCLE ADU CABLE</v>
          </cell>
          <cell r="E622" t="str">
            <v>SATIM</v>
          </cell>
        </row>
        <row r="623">
          <cell r="A623" t="str">
            <v>SP01013163A</v>
          </cell>
          <cell r="B623" t="str">
            <v>PANNEAU SYNOPTIQUE</v>
          </cell>
          <cell r="C623" t="str">
            <v>PMI</v>
          </cell>
          <cell r="D623" t="str">
            <v>PANNEAU SYNOPTIQUE</v>
          </cell>
          <cell r="E623" t="str">
            <v>PMI</v>
          </cell>
        </row>
        <row r="624">
          <cell r="A624" t="str">
            <v>SP01033492A</v>
          </cell>
          <cell r="B624" t="str">
            <v>SCHEMA PLAQUE DE FERMETURE</v>
          </cell>
          <cell r="C624" t="str">
            <v>SATIM</v>
          </cell>
          <cell r="D624" t="str">
            <v>PLAQUE FERMETURE</v>
          </cell>
          <cell r="E624" t="str">
            <v>SATIM</v>
          </cell>
        </row>
        <row r="625">
          <cell r="A625" t="str">
            <v>SP01045443A</v>
          </cell>
          <cell r="B625" t="str">
            <v>ECLAIRAGE UNIVERSEL</v>
          </cell>
          <cell r="C625" t="str">
            <v>RITTAL</v>
          </cell>
          <cell r="D625" t="str">
            <v>SZ 4155.110</v>
          </cell>
          <cell r="E625" t="str">
            <v>REXEL</v>
          </cell>
        </row>
        <row r="626">
          <cell r="A626" t="str">
            <v>HORS NOM</v>
          </cell>
          <cell r="B626" t="str">
            <v>EQUERRE POUR FIXATION ECLAIRAGE (SACHET DE 4)</v>
          </cell>
          <cell r="C626" t="str">
            <v>RITTAL</v>
          </cell>
          <cell r="D626" t="str">
            <v>4597000</v>
          </cell>
          <cell r="E626" t="str">
            <v>REXEL</v>
          </cell>
        </row>
        <row r="627">
          <cell r="A627" t="str">
            <v>SP01055104A</v>
          </cell>
          <cell r="B627" t="str">
            <v>THERMOMETRE DIGITAL 250V IP54</v>
          </cell>
          <cell r="C627" t="str">
            <v>RITTAL</v>
          </cell>
          <cell r="D627" t="str">
            <v>SK 3114.200</v>
          </cell>
          <cell r="E627" t="str">
            <v>REXEL</v>
          </cell>
        </row>
        <row r="628">
          <cell r="A628" t="str">
            <v>SP01038248A</v>
          </cell>
          <cell r="B628" t="str">
            <v>VENTILATEUR A FILTRE RAL 7035
230V 230-250 M3/H</v>
          </cell>
          <cell r="C628" t="str">
            <v>RITTAL</v>
          </cell>
          <cell r="D628" t="str">
            <v>SK 3241.100</v>
          </cell>
          <cell r="E628" t="str">
            <v>REXEL</v>
          </cell>
        </row>
        <row r="629">
          <cell r="A629" t="str">
            <v>SP01033706A</v>
          </cell>
          <cell r="B629" t="str">
            <v>THERMOVENTILATEUR 400/550W
230V THERMOSTAT 0/+60°</v>
          </cell>
          <cell r="C629" t="str">
            <v>SCHNEIDER</v>
          </cell>
          <cell r="D629" t="str">
            <v>NSYCRP1W230VTVC</v>
          </cell>
          <cell r="E629" t="str">
            <v>REXEL</v>
          </cell>
        </row>
        <row r="630">
          <cell r="A630" t="str">
            <v>SP01038249A</v>
          </cell>
          <cell r="B630" t="str">
            <v>FILTRE DE SORTIE RAL 7035</v>
          </cell>
          <cell r="C630" t="str">
            <v>RITTAL</v>
          </cell>
          <cell r="D630" t="str">
            <v>SK 3240.200</v>
          </cell>
          <cell r="E630" t="str">
            <v>REXEL</v>
          </cell>
        </row>
        <row r="631">
          <cell r="A631" t="str">
            <v>SP01001816A</v>
          </cell>
          <cell r="B631" t="str">
            <v>FILTRES DE RECHANGE</v>
          </cell>
          <cell r="C631" t="str">
            <v>RITTAL</v>
          </cell>
          <cell r="D631" t="str">
            <v>3172.100</v>
          </cell>
          <cell r="E631" t="str">
            <v>REXEL</v>
          </cell>
        </row>
        <row r="632">
          <cell r="A632" t="str">
            <v>SP01001817A</v>
          </cell>
          <cell r="B632" t="str">
            <v>ECROUS CAGE M6</v>
          </cell>
          <cell r="C632" t="str">
            <v>RITTAL</v>
          </cell>
          <cell r="D632" t="str">
            <v>4164.000</v>
          </cell>
          <cell r="E632" t="str">
            <v>REXEL</v>
          </cell>
        </row>
        <row r="633">
          <cell r="A633" t="str">
            <v>SP01008165A</v>
          </cell>
          <cell r="B633" t="str">
            <v>VIGITHERME A OUVERTURE</v>
          </cell>
          <cell r="C633" t="str">
            <v>HEITO</v>
          </cell>
          <cell r="D633" t="str">
            <v>VIGI M16 0 10/5 +-3° V6 HD</v>
          </cell>
          <cell r="E633" t="str">
            <v>ELECSYSTEM</v>
          </cell>
        </row>
        <row r="634">
          <cell r="A634" t="str">
            <v>SP01029225A</v>
          </cell>
          <cell r="B634" t="str">
            <v>SYSTEME DE PASSAGE DE CABLES KDL/E16/8</v>
          </cell>
          <cell r="C634" t="str">
            <v>MURR TECHNIC</v>
          </cell>
          <cell r="D634">
            <v>87121014</v>
          </cell>
          <cell r="E634" t="str">
            <v>ELECSYSTEM</v>
          </cell>
        </row>
        <row r="635">
          <cell r="A635" t="str">
            <v>SP01035483A</v>
          </cell>
          <cell r="B635" t="str">
            <v>JOINT POUR CABLE 018/19MM KDT/ZE18</v>
          </cell>
          <cell r="C635" t="str">
            <v>MURR TECHNIC</v>
          </cell>
          <cell r="D635">
            <v>87121240</v>
          </cell>
          <cell r="E635" t="str">
            <v>ELECSYSTEM</v>
          </cell>
        </row>
        <row r="636">
          <cell r="A636" t="str">
            <v>SP01032573A</v>
          </cell>
          <cell r="B636" t="str">
            <v>JOINT POUR CABLE 014/15MM KDT/ZE14</v>
          </cell>
          <cell r="C636" t="str">
            <v>MURR TECHNIC</v>
          </cell>
          <cell r="D636">
            <v>87121232</v>
          </cell>
          <cell r="E636" t="str">
            <v>ELECSYSTEM</v>
          </cell>
        </row>
        <row r="637">
          <cell r="A637" t="str">
            <v>SP01031182A</v>
          </cell>
          <cell r="B637" t="str">
            <v>JOINT POUR CABLE 010/11MM KDT/ZE 10</v>
          </cell>
          <cell r="C637" t="str">
            <v>MURR TECHNIC</v>
          </cell>
          <cell r="D637">
            <v>87121224</v>
          </cell>
          <cell r="E637" t="str">
            <v>ELECSYSTEM</v>
          </cell>
        </row>
        <row r="638">
          <cell r="A638" t="str">
            <v>SP01031178A</v>
          </cell>
          <cell r="B638" t="str">
            <v>JOINT POUR CABLE 08/9MM KDT/ ZE08</v>
          </cell>
          <cell r="C638" t="str">
            <v>MURR TECHNIC</v>
          </cell>
          <cell r="D638">
            <v>87121220</v>
          </cell>
          <cell r="E638" t="str">
            <v>ELECSYSTEM</v>
          </cell>
        </row>
        <row r="639">
          <cell r="A639" t="str">
            <v>SP01031181A</v>
          </cell>
          <cell r="B639" t="str">
            <v>JOINT POUR CABLE 012/13MM KDT/ZE 12</v>
          </cell>
          <cell r="C639" t="str">
            <v>MURR TECHNIC</v>
          </cell>
          <cell r="D639">
            <v>87121228</v>
          </cell>
          <cell r="E639" t="str">
            <v>ELECSYSTEM</v>
          </cell>
        </row>
        <row r="640">
          <cell r="A640" t="str">
            <v>SP01031180A</v>
          </cell>
          <cell r="B640" t="str">
            <v>JOINT POUR CABLE 06/7MM KDT/ZE 06</v>
          </cell>
          <cell r="C640" t="str">
            <v>MURR TECHNIC</v>
          </cell>
          <cell r="D640">
            <v>87121216</v>
          </cell>
          <cell r="E640" t="str">
            <v>ELECSYSTEM</v>
          </cell>
        </row>
        <row r="641">
          <cell r="A641" t="str">
            <v>SP01029248A</v>
          </cell>
          <cell r="B641" t="str">
            <v>PETIT OBTURATEUR BTK/E</v>
          </cell>
          <cell r="C641" t="str">
            <v>MURR TECHNIC</v>
          </cell>
          <cell r="D641">
            <v>87121266</v>
          </cell>
          <cell r="E641" t="str">
            <v>ELECSYSTEM</v>
          </cell>
        </row>
        <row r="642">
          <cell r="A642" t="str">
            <v>SP01028286A</v>
          </cell>
          <cell r="B642" t="str">
            <v>CORPS DE VOYANT XB5 A LED BLANC 400V</v>
          </cell>
          <cell r="C642" t="str">
            <v>SCHNEIDER</v>
          </cell>
          <cell r="D642" t="str">
            <v>ZB5 AV5D1</v>
          </cell>
          <cell r="E642" t="str">
            <v>REXEL</v>
          </cell>
        </row>
        <row r="643">
          <cell r="A643" t="str">
            <v>SP01028285A</v>
          </cell>
          <cell r="B643" t="str">
            <v>CORPS DE VOYANT XB5 A LED BLANC 230V</v>
          </cell>
          <cell r="C643" t="str">
            <v>SCHNEIDER</v>
          </cell>
          <cell r="D643" t="str">
            <v>ZB5 AV4D1</v>
          </cell>
          <cell r="E643" t="str">
            <v>REXEL</v>
          </cell>
        </row>
        <row r="644">
          <cell r="A644" t="str">
            <v>SP01001848A</v>
          </cell>
          <cell r="B644" t="str">
            <v>VOYANT LUMINEUX VERT DEL 24V</v>
          </cell>
          <cell r="C644" t="str">
            <v>SCHNEIDER</v>
          </cell>
          <cell r="D644" t="str">
            <v>XB5-AVB3</v>
          </cell>
          <cell r="E644" t="str">
            <v>REXEL</v>
          </cell>
        </row>
        <row r="645">
          <cell r="A645" t="str">
            <v>SP01006164A</v>
          </cell>
          <cell r="B645" t="str">
            <v>BOUTON POUSSOIR A IMPLULSION BLEU 1NO</v>
          </cell>
          <cell r="C645" t="str">
            <v>SCHNEIDER</v>
          </cell>
          <cell r="D645" t="str">
            <v>XB5-AA61</v>
          </cell>
          <cell r="E645" t="str">
            <v>REXEL</v>
          </cell>
        </row>
        <row r="646">
          <cell r="A646" t="str">
            <v>SPN150394</v>
          </cell>
          <cell r="B646" t="str">
            <v>RAIL DIN</v>
          </cell>
          <cell r="D646" t="str">
            <v>RAIL DIN 15MM PERFORE OBLONG</v>
          </cell>
          <cell r="E646" t="str">
            <v>STOCK</v>
          </cell>
        </row>
        <row r="647">
          <cell r="A647" t="str">
            <v>SP01053424A</v>
          </cell>
          <cell r="B647" t="str">
            <v>CORDON USB 2 USB A M - USB B M LONG 2 M</v>
          </cell>
          <cell r="C647" t="str">
            <v>LUMBERG</v>
          </cell>
          <cell r="D647" t="str">
            <v>2431 02</v>
          </cell>
          <cell r="E647" t="str">
            <v>RS</v>
          </cell>
        </row>
        <row r="648">
          <cell r="A648" t="str">
            <v>SP01016126A</v>
          </cell>
          <cell r="B648" t="str">
            <v>ROND CS 06 A4-70 NFE25511</v>
          </cell>
          <cell r="D648" t="str">
            <v>ROND CS 06 A4-70 NFE25511</v>
          </cell>
          <cell r="E648" t="str">
            <v>VISSERIE</v>
          </cell>
        </row>
        <row r="649">
          <cell r="A649" t="str">
            <v>SP01001566A</v>
          </cell>
          <cell r="B649" t="str">
            <v>ECROU HU 06 A4-70 DIN934</v>
          </cell>
          <cell r="D649" t="str">
            <v>ECROU HU 06 A4-70 DIN934</v>
          </cell>
          <cell r="E649" t="str">
            <v>VISSERIE</v>
          </cell>
        </row>
        <row r="650">
          <cell r="A650" t="str">
            <v>SP01020794A</v>
          </cell>
          <cell r="B650" t="str">
            <v>VIS BOMBEE HC M6X16 A4-70 ISO738</v>
          </cell>
          <cell r="D650" t="str">
            <v>VIS BHC M6X16 A4-70 ISO7380</v>
          </cell>
          <cell r="E650" t="str">
            <v>VISSERIE</v>
          </cell>
        </row>
        <row r="651">
          <cell r="A651" t="str">
            <v>SP01001485A</v>
          </cell>
          <cell r="B651" t="str">
            <v>VIS CHC M5X16 A4-70 DIN 912</v>
          </cell>
          <cell r="D651" t="str">
            <v>VIS CHC M5X16 A4-70 DIN 912</v>
          </cell>
          <cell r="E651" t="str">
            <v>VISSERIE</v>
          </cell>
        </row>
        <row r="652">
          <cell r="A652" t="str">
            <v>SP01000775A</v>
          </cell>
          <cell r="B652" t="str">
            <v>VIS H M5X16 A4-70 DIN933</v>
          </cell>
          <cell r="D652" t="str">
            <v>VIS H M5X16 A4-70 DIN933</v>
          </cell>
          <cell r="E652" t="str">
            <v>VISSERIE</v>
          </cell>
        </row>
        <row r="653">
          <cell r="A653" t="str">
            <v>SP01018522A</v>
          </cell>
          <cell r="B653" t="str">
            <v>ROND CS 05 A4-70 NFE25511</v>
          </cell>
          <cell r="D653" t="str">
            <v>ROND CS 05 A4-70 NFE25511</v>
          </cell>
          <cell r="E653" t="str">
            <v>VISSERIE</v>
          </cell>
        </row>
        <row r="654">
          <cell r="A654" t="str">
            <v>SA01039562A</v>
          </cell>
          <cell r="B654" t="str">
            <v>PLAN MECA ARMOIRE</v>
          </cell>
          <cell r="E654" t="str">
            <v>ATELIER</v>
          </cell>
        </row>
        <row r="655">
          <cell r="A655" t="str">
            <v>SM01039663B</v>
          </cell>
          <cell r="B655" t="str">
            <v>S/E COMMANDE ADU PFM</v>
          </cell>
          <cell r="E655" t="str">
            <v>ATELIER</v>
          </cell>
        </row>
        <row r="656">
          <cell r="A656" t="str">
            <v>SM01028970A</v>
          </cell>
          <cell r="B656" t="str">
            <v>PLAN AMENAGEMENT PLAQUE DE FOND</v>
          </cell>
          <cell r="E656" t="str">
            <v>ATELIER</v>
          </cell>
        </row>
        <row r="657">
          <cell r="A657" t="str">
            <v>SM01028639A</v>
          </cell>
          <cell r="B657" t="str">
            <v>PLAN MECA PLAQUE DE FOND</v>
          </cell>
          <cell r="E657" t="str">
            <v>ATELIER</v>
          </cell>
        </row>
        <row r="658">
          <cell r="A658" t="str">
            <v>SP01003312A</v>
          </cell>
          <cell r="B658" t="str">
            <v>ECROU NOYE ACIER M6 OUVERT FIN
0,8-3</v>
          </cell>
          <cell r="D658" t="str">
            <v>343 67 060 230</v>
          </cell>
          <cell r="E658" t="str">
            <v>VISSERIE</v>
          </cell>
        </row>
        <row r="659">
          <cell r="A659" t="str">
            <v>SP01018516A</v>
          </cell>
          <cell r="B659" t="str">
            <v>ECROU NOYE TF CYL. OUVERT CANNELE M5 ZI/BI TOLE EP 3,5-6MM</v>
          </cell>
          <cell r="D659">
            <v>1564205060</v>
          </cell>
          <cell r="E659" t="str">
            <v>VISSERIE</v>
          </cell>
        </row>
        <row r="660">
          <cell r="A660" t="str">
            <v>SP01001803A</v>
          </cell>
          <cell r="B660" t="str">
            <v>PLAQUE DE MONTAGE 600x1200</v>
          </cell>
          <cell r="C660" t="str">
            <v>RITTAL</v>
          </cell>
          <cell r="D660">
            <v>9765.0920000000006</v>
          </cell>
          <cell r="E660" t="str">
            <v>REXEL</v>
          </cell>
        </row>
        <row r="661">
          <cell r="A661" t="str">
            <v>SP01028675A</v>
          </cell>
          <cell r="B661" t="str">
            <v>GOULOTTE ELECTRIQUE 60X80 CSA LG 2M</v>
          </cell>
          <cell r="D661">
            <v>21167</v>
          </cell>
          <cell r="E661" t="str">
            <v>STOCK</v>
          </cell>
        </row>
        <row r="662">
          <cell r="A662" t="str">
            <v>SP01028674A</v>
          </cell>
          <cell r="B662" t="str">
            <v>GOULOTTE ELECTRIQUE 40X80 CSA LG 2M</v>
          </cell>
          <cell r="D662">
            <v>21166</v>
          </cell>
          <cell r="E662" t="str">
            <v>STOCK</v>
          </cell>
        </row>
        <row r="663">
          <cell r="A663" t="str">
            <v>SPN150063</v>
          </cell>
          <cell r="B663" t="str">
            <v>BARRE DE CUIVRE VIKING SECT 15X4</v>
          </cell>
          <cell r="C663" t="str">
            <v>LEGRAND</v>
          </cell>
          <cell r="D663">
            <v>37433</v>
          </cell>
          <cell r="E663" t="str">
            <v>REXEL</v>
          </cell>
        </row>
        <row r="664">
          <cell r="A664" t="str">
            <v>SP01029043A</v>
          </cell>
          <cell r="B664" t="str">
            <v>ENTRETOISE NYLON DIAM.5 LG15</v>
          </cell>
          <cell r="D664" t="str">
            <v>PLN5-151B</v>
          </cell>
          <cell r="E664" t="str">
            <v>VISSERIE</v>
          </cell>
        </row>
        <row r="665">
          <cell r="A665" t="str">
            <v>SP01029035A</v>
          </cell>
          <cell r="B665" t="str">
            <v>ENTRETOISE HEXAG. M1F M5x15
LAITON-NICKEL</v>
          </cell>
          <cell r="D665" t="str">
            <v>ENTRETOISE HEX M1F MPB5-
151B</v>
          </cell>
          <cell r="E665" t="str">
            <v>VISSERIE</v>
          </cell>
        </row>
        <row r="666">
          <cell r="A666" t="str">
            <v>SP01029019A</v>
          </cell>
          <cell r="B666" t="str">
            <v>VIS H M5X30 PA6.6 DIN933 MODELE
8000</v>
          </cell>
          <cell r="D666" t="str">
            <v>VIS H M5X30 PA6.6 DIN933</v>
          </cell>
          <cell r="E666" t="str">
            <v>VISSERIE</v>
          </cell>
        </row>
        <row r="667">
          <cell r="A667" t="str">
            <v>SP01029020A</v>
          </cell>
          <cell r="B667" t="str">
            <v>RONDELLE 05 PA6.6 DIN9021
MODELE 86100</v>
          </cell>
          <cell r="D667" t="str">
            <v>RONDELLE 05 PA6.6 DIN9021</v>
          </cell>
          <cell r="E667" t="str">
            <v>VISSERIE</v>
          </cell>
        </row>
        <row r="668">
          <cell r="A668" t="str">
            <v>SPN010624</v>
          </cell>
          <cell r="B668" t="str">
            <v>VIS H M5X10 A4-70 DIN933</v>
          </cell>
          <cell r="D668" t="str">
            <v>VIS H M5X10 A4-70 DIN933</v>
          </cell>
          <cell r="E668" t="str">
            <v>VISSERIE</v>
          </cell>
        </row>
        <row r="669">
          <cell r="A669" t="str">
            <v>SP01018522A</v>
          </cell>
          <cell r="B669" t="str">
            <v>ROND CS 05 A4-70 NFE25511</v>
          </cell>
          <cell r="D669" t="str">
            <v>ROND CS 05 A4-70 NFE25511</v>
          </cell>
          <cell r="E669" t="str">
            <v>VISSERIE</v>
          </cell>
        </row>
        <row r="670">
          <cell r="A670" t="str">
            <v>SPN010605</v>
          </cell>
          <cell r="B670" t="str">
            <v>VIS H M6X12 A4-70 DIN933</v>
          </cell>
          <cell r="D670" t="str">
            <v>VIS H M6X12 A4-70 DIN933</v>
          </cell>
          <cell r="E670" t="str">
            <v>VISSERIE</v>
          </cell>
        </row>
        <row r="671">
          <cell r="A671" t="str">
            <v>SPG3115006</v>
          </cell>
          <cell r="B671" t="str">
            <v>ROND EVENTAIL 06 A4-70 DIN6798A</v>
          </cell>
          <cell r="D671" t="str">
            <v>ROND EVENT 06 A4-70
DIN6798A</v>
          </cell>
          <cell r="E671" t="str">
            <v>VISSERIE</v>
          </cell>
        </row>
        <row r="672">
          <cell r="A672" t="str">
            <v>SP01022524A</v>
          </cell>
          <cell r="B672" t="str">
            <v>VIS H M6X16 ECO-FIX ACIER ZINGUE BN5950</v>
          </cell>
          <cell r="D672" t="str">
            <v>VIS H M6X16 ECO-FIX ACIER ZING</v>
          </cell>
          <cell r="E672" t="str">
            <v>VISSERIE</v>
          </cell>
        </row>
        <row r="673">
          <cell r="A673" t="str">
            <v>SM01039843A</v>
          </cell>
          <cell r="B673" t="str">
            <v>GENERIQUE</v>
          </cell>
          <cell r="D673" t="str">
            <v>I-SCU + SUPPORT</v>
          </cell>
          <cell r="E673" t="str">
            <v>ZDS</v>
          </cell>
        </row>
        <row r="674">
          <cell r="A674" t="str">
            <v>SM01035810D</v>
          </cell>
          <cell r="B674" t="str">
            <v>GENERIQUE</v>
          </cell>
          <cell r="D674" t="str">
            <v>D.I.D I-SCU</v>
          </cell>
          <cell r="E674" t="str">
            <v>ZDS</v>
          </cell>
        </row>
        <row r="675">
          <cell r="A675" t="str">
            <v>SM01061111A</v>
          </cell>
          <cell r="B675" t="str">
            <v>GENERIQUE</v>
          </cell>
          <cell r="D675" t="str">
            <v>CARTE COM-EXPRESS EQUIPEE</v>
          </cell>
          <cell r="E675" t="str">
            <v>ZDS</v>
          </cell>
        </row>
        <row r="676">
          <cell r="A676" t="str">
            <v>SP01034266A</v>
          </cell>
          <cell r="B676" t="str">
            <v>CARTE</v>
          </cell>
          <cell r="D676" t="str">
            <v>EXPRESS-ATC-N270 -
201+70°C***</v>
          </cell>
          <cell r="E676" t="str">
            <v>ZDS</v>
          </cell>
        </row>
        <row r="677">
          <cell r="A677" t="str">
            <v>SP01035430A</v>
          </cell>
          <cell r="B677" t="str">
            <v>1GB DDR2 533 SODIMM -20°C1+70°C</v>
          </cell>
          <cell r="D677" t="str">
            <v>BARRETTE MEMOIRE DDR2
1GB</v>
          </cell>
          <cell r="E677" t="str">
            <v>ZDS</v>
          </cell>
        </row>
        <row r="678">
          <cell r="A678" t="str">
            <v>S100629</v>
          </cell>
          <cell r="B678" t="str">
            <v>DISQUE SATA III 2,5" SLC SSD</v>
          </cell>
          <cell r="D678" t="str">
            <v>WR2SF008G-JFITI</v>
          </cell>
          <cell r="E678" t="str">
            <v>ZDS</v>
          </cell>
        </row>
        <row r="679">
          <cell r="A679" t="str">
            <v>SP01028982A</v>
          </cell>
          <cell r="B679" t="str">
            <v>SCHEMA PLATINE SCU</v>
          </cell>
          <cell r="C679" t="str">
            <v>SATIM</v>
          </cell>
          <cell r="D679" t="str">
            <v>PLATINE SCU</v>
          </cell>
          <cell r="E679" t="str">
            <v>SATIM</v>
          </cell>
        </row>
        <row r="680">
          <cell r="A680" t="str">
            <v>SM01034904A</v>
          </cell>
          <cell r="B680" t="str">
            <v>SCHEMA INTERFACE CODEUR</v>
          </cell>
          <cell r="D680" t="str">
            <v>INTERFACE CODEUR SCU</v>
          </cell>
          <cell r="E680" t="str">
            <v>ATELIER</v>
          </cell>
        </row>
        <row r="681">
          <cell r="A681" t="str">
            <v>SPY320010</v>
          </cell>
          <cell r="B681" t="str">
            <v>TERMINAISON CAN 120 OHMS</v>
          </cell>
          <cell r="D681" t="str">
            <v>DIG05984R100</v>
          </cell>
          <cell r="E681" t="str">
            <v>ZDS</v>
          </cell>
        </row>
        <row r="682">
          <cell r="A682" t="str">
            <v>SP01001847A</v>
          </cell>
          <cell r="B682" t="str">
            <v>CAPUCHON DOUBLE TRANSPARENT</v>
          </cell>
          <cell r="C682" t="str">
            <v>SCHNEIDER</v>
          </cell>
          <cell r="D682" t="str">
            <v>ZBW-008</v>
          </cell>
          <cell r="E682" t="str">
            <v>REXEL</v>
          </cell>
        </row>
        <row r="683">
          <cell r="A683" t="str">
            <v>SP01003693A</v>
          </cell>
          <cell r="B683" t="str">
            <v>CABLE ESM-SIHF 3G1 -60°1+180°</v>
          </cell>
          <cell r="C683" t="str">
            <v>LAPP</v>
          </cell>
          <cell r="D683" t="str">
            <v>ESM-SIHF 3G1</v>
          </cell>
          <cell r="E683" t="str">
            <v>ELECSYSTEM</v>
          </cell>
        </row>
        <row r="684">
          <cell r="A684" t="str">
            <v>SP01004205A</v>
          </cell>
          <cell r="B684" t="str">
            <v>BAND IT lg:207</v>
          </cell>
          <cell r="C684" t="str">
            <v>OCETA</v>
          </cell>
          <cell r="D684" t="str">
            <v>A31189</v>
          </cell>
          <cell r="E684" t="str">
            <v>STOCK</v>
          </cell>
        </row>
        <row r="685">
          <cell r="A685" t="str">
            <v>SP01004212A</v>
          </cell>
          <cell r="B685" t="str">
            <v>GAINE RILSAN 016 NOIR</v>
          </cell>
          <cell r="D685" t="str">
            <v>HELAGAINE 11116</v>
          </cell>
          <cell r="E685" t="str">
            <v>STOCK</v>
          </cell>
        </row>
        <row r="686">
          <cell r="A686" t="str">
            <v>SP01004375A</v>
          </cell>
          <cell r="B686" t="str">
            <v>CARTE REPERE 1</v>
          </cell>
          <cell r="C686" t="str">
            <v>ENTRELEC</v>
          </cell>
          <cell r="D686" t="str">
            <v>0233 202.04</v>
          </cell>
          <cell r="E686" t="str">
            <v>STOCK</v>
          </cell>
        </row>
        <row r="687">
          <cell r="A687" t="str">
            <v>SP01004389A</v>
          </cell>
          <cell r="B687" t="str">
            <v>CARTE REPERE 10</v>
          </cell>
          <cell r="C687" t="str">
            <v>ENTRELEC</v>
          </cell>
          <cell r="D687" t="str">
            <v>0233 211.24</v>
          </cell>
          <cell r="E687" t="str">
            <v>STOCK</v>
          </cell>
        </row>
        <row r="688">
          <cell r="A688" t="str">
            <v>SP01004466A</v>
          </cell>
          <cell r="B688" t="str">
            <v>CONNECTEUR POUR BUS CANopen</v>
          </cell>
          <cell r="C688" t="str">
            <v>WAGO</v>
          </cell>
          <cell r="D688" t="str">
            <v>750-963</v>
          </cell>
          <cell r="E688" t="str">
            <v>ELECSYSTEM</v>
          </cell>
        </row>
        <row r="689">
          <cell r="A689" t="str">
            <v>SP01004468A</v>
          </cell>
          <cell r="B689" t="str">
            <v>BORNE D'ENTREE DIGITALE à 4CANAUX DC 24v</v>
          </cell>
          <cell r="C689" t="str">
            <v>WAGO</v>
          </cell>
          <cell r="D689" t="str">
            <v>750-402</v>
          </cell>
          <cell r="E689" t="str">
            <v>ELECSYSTEM</v>
          </cell>
        </row>
        <row r="690">
          <cell r="A690" t="str">
            <v>SP01004735A</v>
          </cell>
          <cell r="B690" t="str">
            <v>GAINE RILSAN DIAMETRE 10</v>
          </cell>
          <cell r="D690" t="str">
            <v>HELAGAINE 11110</v>
          </cell>
          <cell r="E690" t="str">
            <v>STOCK</v>
          </cell>
        </row>
        <row r="691">
          <cell r="A691" t="str">
            <v>SP01006267A</v>
          </cell>
          <cell r="B691" t="str">
            <v>RELAIS DE SECURITE 24V BI-CANAL 2 contacts NO CAT3 - PILZ</v>
          </cell>
          <cell r="C691" t="str">
            <v>PILZ</v>
          </cell>
          <cell r="D691" t="str">
            <v>PNOZ X5 ref 774325</v>
          </cell>
          <cell r="E691" t="str">
            <v>ELECSYSTEM</v>
          </cell>
        </row>
        <row r="692">
          <cell r="A692" t="str">
            <v>SP01008530A</v>
          </cell>
          <cell r="B692" t="str">
            <v>BORNE A FUSIBLE AVEC PORTE FUSIBLE PIVOTANT</v>
          </cell>
          <cell r="C692" t="str">
            <v>WAGO</v>
          </cell>
          <cell r="D692" t="str">
            <v>281616</v>
          </cell>
          <cell r="E692" t="str">
            <v>ELECSYSTEM</v>
          </cell>
        </row>
        <row r="693">
          <cell r="A693" t="str">
            <v>SP01008532A</v>
          </cell>
          <cell r="B693" t="str">
            <v>FUSIBLE FA TRES RAPIDE 250V TAILLE 5X20</v>
          </cell>
          <cell r="C693" t="str">
            <v>FERRAZ</v>
          </cell>
          <cell r="D693" t="str">
            <v>FUS. 250V FA 2A 5X20</v>
          </cell>
          <cell r="E693" t="str">
            <v>STOCK</v>
          </cell>
        </row>
        <row r="694">
          <cell r="A694" t="str">
            <v>SP01030748A</v>
          </cell>
          <cell r="B694" t="str">
            <v>DISJONCTEUR BIPOLAIRE 25A C60N UL 489</v>
          </cell>
          <cell r="C694" t="str">
            <v>SCHNEIDER</v>
          </cell>
          <cell r="D694" t="str">
            <v>M9F42225</v>
          </cell>
          <cell r="E694" t="str">
            <v>REXEL</v>
          </cell>
        </row>
        <row r="695">
          <cell r="A695" t="str">
            <v>SP01010507A</v>
          </cell>
          <cell r="B695" t="str">
            <v>COSSE RONDE NON ISOLEE DIAM.6
SECTION 10MM2</v>
          </cell>
          <cell r="C695" t="str">
            <v>MECATRACTION</v>
          </cell>
          <cell r="D695" t="str">
            <v>7406326</v>
          </cell>
          <cell r="E695" t="str">
            <v>ELECSYSTEM</v>
          </cell>
        </row>
        <row r="696">
          <cell r="A696" t="str">
            <v>SP01010986A</v>
          </cell>
          <cell r="B696" t="str">
            <v>PIECE MOULEE DROITE AVEC LEVRES DIA. 30MM MINI</v>
          </cell>
          <cell r="C696" t="str">
            <v>RAYCHEM</v>
          </cell>
          <cell r="D696" t="str">
            <v>202K132-25 225-0</v>
          </cell>
          <cell r="E696" t="str">
            <v>TTI</v>
          </cell>
        </row>
        <row r="697">
          <cell r="A697" t="str">
            <v>SP01012097A</v>
          </cell>
          <cell r="B697" t="str">
            <v>RACCORD ARR DROIT VERT OLIVE REP DE TRESSE CONNECT TAILLE D</v>
          </cell>
          <cell r="C697" t="str">
            <v>AMPHENOL</v>
          </cell>
          <cell r="D697" t="str">
            <v>M85049/88-15W02</v>
          </cell>
          <cell r="E697" t="str">
            <v>TTI</v>
          </cell>
        </row>
        <row r="698">
          <cell r="A698" t="str">
            <v>SP01012977A</v>
          </cell>
          <cell r="B698" t="str">
            <v>EMBASE 6 CONTACTS 3M/3F A SOUDER</v>
          </cell>
          <cell r="C698" t="str">
            <v>LEMO</v>
          </cell>
          <cell r="D698" t="str">
            <v>ERN.2S.306.CLL</v>
          </cell>
          <cell r="E698" t="str">
            <v>LEMO</v>
          </cell>
        </row>
        <row r="699">
          <cell r="A699" t="str">
            <v>SP01015821A</v>
          </cell>
          <cell r="B699" t="str">
            <v>RELAIS RAIL DIN 6MM BORNES A RESSORT BOBINE 24V CONTACTS 6A</v>
          </cell>
          <cell r="C699" t="str">
            <v>FINDER</v>
          </cell>
          <cell r="D699" t="str">
            <v>38.61.7.024.0050</v>
          </cell>
          <cell r="E699" t="str">
            <v>ELECSYSTEM</v>
          </cell>
        </row>
        <row r="700">
          <cell r="A700" t="str">
            <v>SP01025731A</v>
          </cell>
          <cell r="B700" t="str">
            <v>VARISTANCE 230V / 275VEFF /
369VCC</v>
          </cell>
          <cell r="C700" t="str">
            <v>LITTELFUSE</v>
          </cell>
          <cell r="D700" t="str">
            <v>V275LA40BP</v>
          </cell>
          <cell r="E700" t="str">
            <v>RS</v>
          </cell>
        </row>
        <row r="701">
          <cell r="A701" t="str">
            <v>SP01026050A</v>
          </cell>
          <cell r="B701" t="str">
            <v>RELAIS 2 INVERSEUR RAIL DIN 14MM
24V</v>
          </cell>
          <cell r="C701" t="str">
            <v>FINDER</v>
          </cell>
          <cell r="D701" t="str">
            <v>38.62.7.024.0050</v>
          </cell>
          <cell r="E701" t="str">
            <v>ELECSYSTEM</v>
          </cell>
        </row>
        <row r="702">
          <cell r="A702" t="str">
            <v>SP01047859A</v>
          </cell>
          <cell r="B702" t="str">
            <v>CORDON SURMOULE DB15 HAUTE DENSITE M/F 1.8M</v>
          </cell>
          <cell r="C702" t="str">
            <v>LUTZE</v>
          </cell>
          <cell r="D702">
            <v>195311.01800000001</v>
          </cell>
          <cell r="E702" t="str">
            <v>LUTZE</v>
          </cell>
        </row>
        <row r="703">
          <cell r="A703" t="str">
            <v>SP01026381A</v>
          </cell>
          <cell r="C703" t="str">
            <v>ELECDAN</v>
          </cell>
          <cell r="D703" t="str">
            <v>ELAD-ZOD-01</v>
          </cell>
          <cell r="E703" t="str">
            <v>ELECDAN</v>
          </cell>
        </row>
        <row r="704">
          <cell r="A704" t="str">
            <v>SP01027484A</v>
          </cell>
          <cell r="B704" t="str">
            <v>REPERE POUR BORNES 3.5MM 31-40</v>
          </cell>
          <cell r="C704" t="str">
            <v>WEIDMULLER</v>
          </cell>
          <cell r="D704">
            <v>1762320031</v>
          </cell>
          <cell r="E704" t="str">
            <v>REXEL</v>
          </cell>
        </row>
        <row r="705">
          <cell r="A705" t="str">
            <v>SP01028227A</v>
          </cell>
          <cell r="B705" t="str">
            <v>DISJONCTEUR BIPOLAIRE C60 10A COURBE C CSA</v>
          </cell>
          <cell r="C705" t="str">
            <v>SCHNEIDER</v>
          </cell>
          <cell r="D705" t="str">
            <v>M9F22210</v>
          </cell>
          <cell r="E705" t="str">
            <v>REXEL</v>
          </cell>
        </row>
        <row r="706">
          <cell r="A706" t="str">
            <v>SP01028228A</v>
          </cell>
          <cell r="B706" t="str">
            <v>DISJONCTEUR BIPOLAIRE C60 16A COURBE C CSA</v>
          </cell>
          <cell r="C706" t="str">
            <v>SCHNEIDER</v>
          </cell>
          <cell r="D706" t="str">
            <v>M9F22216</v>
          </cell>
          <cell r="E706" t="str">
            <v>REXEL</v>
          </cell>
        </row>
        <row r="707">
          <cell r="A707" t="str">
            <v>SP01028229A</v>
          </cell>
          <cell r="B707" t="str">
            <v>DISJONCTEUR BIPOLAIRE C60 40A COURBE C CSA</v>
          </cell>
          <cell r="C707" t="str">
            <v>SCHNEIDER</v>
          </cell>
          <cell r="D707" t="str">
            <v>M9F22240</v>
          </cell>
          <cell r="E707" t="str">
            <v>REXEL</v>
          </cell>
        </row>
        <row r="708">
          <cell r="A708" t="str">
            <v>SP01028230A</v>
          </cell>
          <cell r="B708" t="str">
            <v>DISJONCTEUR BIPOLAIRE C60 4A COURBE C CSA</v>
          </cell>
          <cell r="C708" t="str">
            <v>SCHNEIDER</v>
          </cell>
          <cell r="D708" t="str">
            <v>M9F22204</v>
          </cell>
          <cell r="E708" t="str">
            <v>REXEL</v>
          </cell>
        </row>
        <row r="709">
          <cell r="A709" t="str">
            <v>SP01028653A</v>
          </cell>
          <cell r="B709" t="str">
            <v>FIL 4MM2 PVC VERT/JAUNE UL1015
600V -40°/105°C</v>
          </cell>
          <cell r="D709">
            <v>4160600</v>
          </cell>
          <cell r="E709" t="str">
            <v>STOCK</v>
          </cell>
        </row>
        <row r="710">
          <cell r="A710" t="str">
            <v>SP01028656A</v>
          </cell>
          <cell r="B710" t="str">
            <v>FIL 4MM2 PVC ROUGE UL1015 600V -
40°/105°C</v>
          </cell>
          <cell r="D710">
            <v>4160604</v>
          </cell>
          <cell r="E710" t="str">
            <v>STOCK</v>
          </cell>
        </row>
        <row r="711">
          <cell r="A711" t="str">
            <v>SP01028657A</v>
          </cell>
          <cell r="B711" t="str">
            <v>FIL 2.5MM2 PVC VERT/JAUNE UL1015
600V -40°/105°C</v>
          </cell>
          <cell r="D711">
            <v>4160500</v>
          </cell>
          <cell r="E711" t="str">
            <v>STOCK</v>
          </cell>
        </row>
        <row r="712">
          <cell r="A712" t="str">
            <v>SP01028659A</v>
          </cell>
          <cell r="B712" t="str">
            <v>FIL 2.5MM2 PVC BLEU UL1015 600V -
40°/105°C</v>
          </cell>
          <cell r="D712">
            <v>4160502</v>
          </cell>
          <cell r="E712" t="str">
            <v>STOCK</v>
          </cell>
        </row>
        <row r="713">
          <cell r="A713" t="str">
            <v>SP01028660A</v>
          </cell>
          <cell r="B713" t="str">
            <v>FIL 1.5MM2 PVC BLEU UL1015 600V -
40°/105°C</v>
          </cell>
          <cell r="D713">
            <v>4160402</v>
          </cell>
          <cell r="E713" t="str">
            <v>STOCK</v>
          </cell>
        </row>
        <row r="714">
          <cell r="A714" t="str">
            <v>SP01028662A</v>
          </cell>
          <cell r="B714" t="str">
            <v>FIL 1.5MM2 PVC NOIR UL1015 600V -
40°/105°C</v>
          </cell>
          <cell r="D714">
            <v>4160600</v>
          </cell>
          <cell r="E714" t="str">
            <v>STOCK</v>
          </cell>
        </row>
        <row r="715">
          <cell r="A715" t="str">
            <v>SP01028663A</v>
          </cell>
          <cell r="B715" t="str">
            <v>FIL 1.5MM2 PVC ROUGE UL1015 600V -
40°/105°C</v>
          </cell>
          <cell r="D715">
            <v>4160404</v>
          </cell>
          <cell r="E715" t="str">
            <v>STOCK</v>
          </cell>
        </row>
        <row r="716">
          <cell r="A716" t="str">
            <v>SP01028895A</v>
          </cell>
          <cell r="B716" t="str">
            <v>FIL 2.5MM2 PVC ROUGE UL1015 600V -
40°/105°C</v>
          </cell>
          <cell r="D716">
            <v>4160504</v>
          </cell>
          <cell r="E716" t="str">
            <v>STOCK</v>
          </cell>
        </row>
        <row r="717">
          <cell r="A717" t="str">
            <v>SP01029032A</v>
          </cell>
          <cell r="B717" t="str">
            <v>FIL 1.5MM2 PVC VERT/JAUNE UL1015
600V -40°/105°C</v>
          </cell>
          <cell r="D717">
            <v>4160400</v>
          </cell>
          <cell r="E717" t="str">
            <v>STOCK</v>
          </cell>
        </row>
        <row r="718">
          <cell r="A718" t="str">
            <v>SP01030922A</v>
          </cell>
          <cell r="B718" t="str">
            <v>INTERRUPTEUR DIFFERENTIEL BIPOLAIRE 25A 300MA UL1053</v>
          </cell>
          <cell r="D718" t="str">
            <v>M9R84225</v>
          </cell>
          <cell r="E718" t="str">
            <v>REXEL</v>
          </cell>
        </row>
        <row r="719">
          <cell r="A719" t="str">
            <v>SP01034588A</v>
          </cell>
          <cell r="B719" t="str">
            <v>FIL AWG16 PVC ORANGE UL1015
500V -20°/105°C</v>
          </cell>
          <cell r="D719" t="str">
            <v>FIL AWG16 PVC ORANGE UL1015</v>
          </cell>
          <cell r="E719" t="str">
            <v>STOCK</v>
          </cell>
        </row>
        <row r="720">
          <cell r="A720" t="str">
            <v>SP01035889A</v>
          </cell>
          <cell r="B720" t="str">
            <v>EMBASE FEMELLE 38999 VERTE A ECROU 37 CONTACTS #22D</v>
          </cell>
          <cell r="C720" t="str">
            <v>SOURIAU</v>
          </cell>
          <cell r="D720" t="str">
            <v>D38999/ 24WD35SN</v>
          </cell>
          <cell r="E720" t="str">
            <v>TTI</v>
          </cell>
        </row>
        <row r="721">
          <cell r="A721" t="str">
            <v>SP01057729A</v>
          </cell>
          <cell r="B721" t="str">
            <v>SUPPORT DE BOUTONNERIE A PERCER CLIPSAGE SUR RAIL</v>
          </cell>
          <cell r="C721" t="str">
            <v>SCHNEIDER</v>
          </cell>
          <cell r="D721" t="str">
            <v>A9A15152</v>
          </cell>
          <cell r="E721" t="str">
            <v>REXEL</v>
          </cell>
        </row>
        <row r="722">
          <cell r="A722" t="str">
            <v>SP01038377A</v>
          </cell>
          <cell r="B722" t="str">
            <v>CONNECTEUR SUB-D 9PTS FEMELLE A SERTIR NORME MIL-C-24308C</v>
          </cell>
          <cell r="C722" t="str">
            <v>MH CONNECTEUR</v>
          </cell>
          <cell r="D722" t="str">
            <v>SUB-D 9PTS F M24308/2-1</v>
          </cell>
          <cell r="E722" t="str">
            <v>ELECSYSTEM</v>
          </cell>
        </row>
        <row r="723">
          <cell r="A723" t="str">
            <v>SP01038381A</v>
          </cell>
          <cell r="B723" t="str">
            <v>CONNECTEUR SUB-D 9PTS MALE A SERTIR NORME MIL-C-24308C</v>
          </cell>
          <cell r="D723" t="str">
            <v>SUB-D 9PTS M M24308/4-1</v>
          </cell>
          <cell r="E723" t="str">
            <v>ELECSYSTEM</v>
          </cell>
        </row>
        <row r="724">
          <cell r="A724" t="str">
            <v>SP01038382A</v>
          </cell>
          <cell r="B724" t="str">
            <v>CONNECTEUR SUB-D 15PTS FEMELLE A SERTIR NORME MIL-C-24308C</v>
          </cell>
          <cell r="D724" t="str">
            <v>SUB-D 15PTS F M24308/2-2</v>
          </cell>
          <cell r="E724" t="str">
            <v>ELECSYSTEM</v>
          </cell>
        </row>
        <row r="725">
          <cell r="A725" t="str">
            <v>SP01038383A</v>
          </cell>
          <cell r="B725" t="str">
            <v>CONNECTEUR SUB-D 15PTS MALE A SERTIR NORME MIL-C-24308C</v>
          </cell>
          <cell r="D725" t="str">
            <v>SUB-D 15PTS M M24308/4-2</v>
          </cell>
          <cell r="E725" t="str">
            <v>ELECSYSTEM</v>
          </cell>
        </row>
        <row r="726">
          <cell r="A726" t="str">
            <v>SPA060034</v>
          </cell>
          <cell r="B726" t="str">
            <v>CONTACTEUR D TRI 38A 24V DC</v>
          </cell>
          <cell r="C726" t="str">
            <v>SCHNEIDER</v>
          </cell>
          <cell r="D726" t="str">
            <v>LC1-D38-BD</v>
          </cell>
          <cell r="E726" t="str">
            <v>REXEL</v>
          </cell>
        </row>
        <row r="727">
          <cell r="A727" t="str">
            <v>SPA080082</v>
          </cell>
          <cell r="B727" t="str">
            <v>AC POWER SURGE PROTECTOR</v>
          </cell>
          <cell r="C727" t="str">
            <v>CITEL</v>
          </cell>
          <cell r="D727" t="str">
            <v>DS42-230</v>
          </cell>
          <cell r="E727" t="str">
            <v>ELECSYSTEM</v>
          </cell>
        </row>
        <row r="728">
          <cell r="A728" t="str">
            <v>SPA080092</v>
          </cell>
          <cell r="B728" t="str">
            <v>BUTEE D'ARRET</v>
          </cell>
          <cell r="C728" t="str">
            <v>LEGRAND</v>
          </cell>
          <cell r="D728" t="str">
            <v>037513</v>
          </cell>
          <cell r="E728" t="str">
            <v>REXEL</v>
          </cell>
        </row>
        <row r="729">
          <cell r="A729" t="str">
            <v>SPC5750064</v>
          </cell>
          <cell r="B729" t="str">
            <v>CAPOT SUBD METAL 15 PT</v>
          </cell>
          <cell r="D729" t="str">
            <v>8655MH-15-11</v>
          </cell>
          <cell r="E729" t="str">
            <v>TTI</v>
          </cell>
        </row>
        <row r="730">
          <cell r="A730" t="str">
            <v>SPH080066</v>
          </cell>
          <cell r="B730" t="str">
            <v>ADHESIF POUR PLASTIQUE</v>
          </cell>
          <cell r="D730" t="str">
            <v>LOCTITE 406</v>
          </cell>
          <cell r="E730" t="str">
            <v>STOCK</v>
          </cell>
        </row>
        <row r="731">
          <cell r="A731" t="str">
            <v>SPK030014</v>
          </cell>
          <cell r="B731" t="str">
            <v>ALIM. 24V</v>
          </cell>
          <cell r="D731" t="str">
            <v>LXR 1601-6</v>
          </cell>
          <cell r="E731" t="str">
            <v>ZDS</v>
          </cell>
        </row>
        <row r="732">
          <cell r="A732" t="str">
            <v>SPK060023</v>
          </cell>
          <cell r="B732" t="str">
            <v>COUPLEUR DE BUS CANOPEN</v>
          </cell>
          <cell r="C732" t="str">
            <v>WAGO</v>
          </cell>
          <cell r="D732" t="str">
            <v>750-348</v>
          </cell>
          <cell r="E732" t="str">
            <v>ELECSYSTEM</v>
          </cell>
        </row>
        <row r="733">
          <cell r="A733" t="str">
            <v>SPL5010325</v>
          </cell>
          <cell r="B733" t="str">
            <v>CABLE 2 COND 1MM2 LIYY 2X1MM2</v>
          </cell>
          <cell r="D733" t="str">
            <v>CABLE 2 COND 1MM2 LIYY
2X1MM2</v>
          </cell>
          <cell r="E733" t="str">
            <v>ELECSYSTEM</v>
          </cell>
        </row>
        <row r="734">
          <cell r="A734" t="str">
            <v>SPW020068</v>
          </cell>
          <cell r="B734" t="str">
            <v>FICHE F A VISSER C016 20D003 110 12</v>
          </cell>
          <cell r="C734" t="str">
            <v>AMPHENOL</v>
          </cell>
          <cell r="D734" t="str">
            <v>T3109101</v>
          </cell>
          <cell r="E734" t="str">
            <v>RS</v>
          </cell>
        </row>
        <row r="735">
          <cell r="A735" t="str">
            <v>SPW150253</v>
          </cell>
          <cell r="B735" t="str">
            <v>VERROUILLAGE FEMELLE</v>
          </cell>
          <cell r="C735" t="str">
            <v>AMPHENOL</v>
          </cell>
          <cell r="D735" t="str">
            <v>863001TLF</v>
          </cell>
          <cell r="E735" t="str">
            <v>RS</v>
          </cell>
        </row>
        <row r="736">
          <cell r="A736" t="str">
            <v>SPW200052</v>
          </cell>
          <cell r="B736" t="str">
            <v>BORNIER ALIMENTATION P3.5 TYPE PSC1.5/5F</v>
          </cell>
          <cell r="C736" t="str">
            <v>PHOENIX</v>
          </cell>
          <cell r="D736" t="str">
            <v>18 41 91 2</v>
          </cell>
          <cell r="E736" t="str">
            <v>RS</v>
          </cell>
        </row>
        <row r="737">
          <cell r="A737" t="str">
            <v>SPW260140</v>
          </cell>
          <cell r="B737" t="str">
            <v>BORNE FINALE DE BUS</v>
          </cell>
          <cell r="C737" t="str">
            <v>WAGO</v>
          </cell>
          <cell r="D737" t="str">
            <v>750-600</v>
          </cell>
          <cell r="E737" t="str">
            <v>ELECSYSTEM</v>
          </cell>
        </row>
        <row r="738">
          <cell r="A738" t="str">
            <v>SPW160132</v>
          </cell>
          <cell r="B738" t="str">
            <v>MONOFIL.#24 PTFE NOIR</v>
          </cell>
          <cell r="D738" t="str">
            <v>KZ05.05 NOIR</v>
          </cell>
          <cell r="E738" t="str">
            <v>STOCK</v>
          </cell>
        </row>
        <row r="739">
          <cell r="A739" t="str">
            <v>SP01027483A</v>
          </cell>
          <cell r="B739" t="str">
            <v>REPERE POUR BORNES 3.5MM 41-50</v>
          </cell>
          <cell r="C739" t="str">
            <v>WEIDMULLER</v>
          </cell>
          <cell r="D739">
            <v>1762320041</v>
          </cell>
          <cell r="E739" t="str">
            <v>REXEL</v>
          </cell>
        </row>
        <row r="740">
          <cell r="A740" t="str">
            <v>SP01014098A</v>
          </cell>
          <cell r="B740" t="str">
            <v>PEIGNE 20 BROCHES PAS 6.2
INTERFACE RELAIS SERIE38</v>
          </cell>
          <cell r="C740" t="str">
            <v>FINDER</v>
          </cell>
          <cell r="D740" t="str">
            <v>09320</v>
          </cell>
          <cell r="E740" t="str">
            <v>ELECSYSTEM</v>
          </cell>
        </row>
        <row r="741">
          <cell r="A741" t="str">
            <v>SPW160029</v>
          </cell>
          <cell r="B741" t="str">
            <v>FIL</v>
          </cell>
          <cell r="D741" t="str">
            <v>KZ05.05 ORANGE</v>
          </cell>
          <cell r="E741" t="str">
            <v>STOCK</v>
          </cell>
        </row>
        <row r="742">
          <cell r="A742" t="str">
            <v>SP01007221A</v>
          </cell>
          <cell r="B742" t="str">
            <v>DIODE TRANSIL BIDIRECTIONNELLE</v>
          </cell>
          <cell r="D742" t="str">
            <v>1,5KE33CA</v>
          </cell>
          <cell r="E742" t="str">
            <v>STOCK</v>
          </cell>
        </row>
        <row r="743">
          <cell r="A743" t="str">
            <v>SP01036417A</v>
          </cell>
          <cell r="B743" t="str">
            <v>REPERE POUR BORNES 3.5MM 51-60</v>
          </cell>
          <cell r="C743" t="str">
            <v>WEIDMULLER</v>
          </cell>
          <cell r="D743">
            <v>1762320051</v>
          </cell>
          <cell r="E743" t="str">
            <v>ELECSYSTEM</v>
          </cell>
        </row>
        <row r="744">
          <cell r="A744" t="str">
            <v>SP01032931A</v>
          </cell>
          <cell r="B744" t="str">
            <v>CABLE JZ-602-CY BLINDE UL1CSA 2X1
MM2</v>
          </cell>
          <cell r="D744">
            <v>82979</v>
          </cell>
          <cell r="E744" t="str">
            <v>ELECSYSTEM</v>
          </cell>
        </row>
        <row r="745">
          <cell r="A745" t="str">
            <v>SP01042546A</v>
          </cell>
          <cell r="B745" t="str">
            <v>RELAIS STATIQUE IN:4-32VDC OUT:60V-6A ZERO CROSSING</v>
          </cell>
          <cell r="C745" t="str">
            <v>CRYDOM</v>
          </cell>
          <cell r="D745" t="str">
            <v>DR06D06</v>
          </cell>
          <cell r="E745" t="str">
            <v>RS</v>
          </cell>
        </row>
        <row r="746">
          <cell r="A746" t="str">
            <v>SP01043679A</v>
          </cell>
          <cell r="B746" t="str">
            <v>INSERT M23 FEMELLE 8+1 POS STD 0.14-0.56+1.5-2.5MM2</v>
          </cell>
          <cell r="C746" t="str">
            <v>PHOENIX</v>
          </cell>
          <cell r="D746">
            <v>1596417</v>
          </cell>
          <cell r="E746" t="str">
            <v>PHOENIX</v>
          </cell>
        </row>
        <row r="747">
          <cell r="A747" t="str">
            <v>SP01043635A</v>
          </cell>
          <cell r="B747" t="str">
            <v>PROLONGATEUR M23 VIDE DROIT SERIE UC CABLE 14.5MM</v>
          </cell>
          <cell r="C747" t="str">
            <v>PHOENIX</v>
          </cell>
          <cell r="D747">
            <v>1606040</v>
          </cell>
          <cell r="E747" t="str">
            <v>PHOENIX</v>
          </cell>
        </row>
        <row r="748">
          <cell r="A748" t="str">
            <v>SP01016149A</v>
          </cell>
          <cell r="B748" t="str">
            <v>CABLE 1 PAIRE TORSADEE BLINDEE 20AWG</v>
          </cell>
          <cell r="D748" t="str">
            <v>44A1121-20-019-9</v>
          </cell>
          <cell r="E748" t="str">
            <v>STOCK</v>
          </cell>
        </row>
        <row r="749">
          <cell r="A749" t="str">
            <v>SP01055543A</v>
          </cell>
          <cell r="B749" t="str">
            <v>DISJONCTEUR C60N BI 4A COURBE D</v>
          </cell>
          <cell r="C749" t="str">
            <v>SCHNEIDER</v>
          </cell>
          <cell r="D749" t="str">
            <v>A9F75204</v>
          </cell>
          <cell r="E749" t="str">
            <v>REXEL</v>
          </cell>
        </row>
        <row r="750">
          <cell r="A750" t="str">
            <v>SP01043232A</v>
          </cell>
          <cell r="B750" t="str">
            <v>FICHE M23 FEM. 17 POS STANDARD 0.14-0.56MM2 RC-17S1N8D0000</v>
          </cell>
          <cell r="C750" t="str">
            <v>PHOENIX</v>
          </cell>
          <cell r="D750">
            <v>1602282</v>
          </cell>
          <cell r="E750" t="str">
            <v>PHOENIX</v>
          </cell>
        </row>
        <row r="751">
          <cell r="A751" t="str">
            <v>SP01043290A</v>
          </cell>
          <cell r="B751" t="str">
            <v>FICHE M23 FEM.12 POS STANDARD 0.22-0.56MM2 RC-12S1N8D0000</v>
          </cell>
          <cell r="C751" t="str">
            <v>PHOENIX</v>
          </cell>
          <cell r="D751">
            <v>1599343</v>
          </cell>
          <cell r="E751" t="str">
            <v>PHOENIX</v>
          </cell>
        </row>
        <row r="752">
          <cell r="A752" t="str">
            <v>SP01007159A</v>
          </cell>
          <cell r="B752" t="str">
            <v>TRESSE TU8ULAIRE CU ETAME pour blindage élect 7 à 14mm</v>
          </cell>
          <cell r="C752" t="str">
            <v>RAYCHEM</v>
          </cell>
          <cell r="D752" t="str">
            <v>RAY101-7.5</v>
          </cell>
          <cell r="E752" t="str">
            <v>FARNELL</v>
          </cell>
        </row>
        <row r="753">
          <cell r="A753" t="str">
            <v>SP01007163A</v>
          </cell>
          <cell r="B753" t="str">
            <v>TRESSE TU8ULAIRE CU ETAME pour blindage élect 8 à 22mm</v>
          </cell>
          <cell r="D753" t="str">
            <v>RAY101-10.0</v>
          </cell>
          <cell r="E753" t="str">
            <v>STOCK</v>
          </cell>
        </row>
        <row r="754">
          <cell r="A754" t="str">
            <v>SP01022524A</v>
          </cell>
          <cell r="B754" t="str">
            <v>VIS H M6X16 ECO-FIX ACIER ZINGUE BN5950</v>
          </cell>
          <cell r="D754" t="str">
            <v>VIS H M6X16 ECO-FIX ACIER ZING</v>
          </cell>
          <cell r="E754" t="str">
            <v>VISSERIE</v>
          </cell>
        </row>
        <row r="755">
          <cell r="A755" t="str">
            <v>SA01028587A</v>
          </cell>
          <cell r="B755" t="str">
            <v>PLAN IMPLANTATION PARTIE COMMANDE</v>
          </cell>
          <cell r="D755" t="str">
            <v>S/E COMMUN ADU</v>
          </cell>
          <cell r="E755" t="str">
            <v>ATELIER</v>
          </cell>
        </row>
        <row r="756">
          <cell r="A756" t="str">
            <v>SD01039663A</v>
          </cell>
          <cell r="B756" t="str">
            <v>SCHEMA INTERCO COMMANDE</v>
          </cell>
          <cell r="D756" t="str">
            <v>INTERCO COMMANDE ADU</v>
          </cell>
          <cell r="E756" t="str">
            <v>ATELIER</v>
          </cell>
        </row>
        <row r="757">
          <cell r="A757" t="str">
            <v>SD01039665A</v>
          </cell>
          <cell r="B757" t="str">
            <v>LISTE ETIQUETTE</v>
          </cell>
          <cell r="D757" t="str">
            <v>LISTE ET ETIQUETTES DE CABLES</v>
          </cell>
          <cell r="E757" t="str">
            <v>ATELIER</v>
          </cell>
        </row>
        <row r="758">
          <cell r="A758" t="str">
            <v>SM01039597A</v>
          </cell>
          <cell r="B758" t="str">
            <v>PFM64-73: 7,3M FULL MOTION PEDESTAL</v>
          </cell>
          <cell r="D758" t="str">
            <v>S/E VARIATEUR ADU PFM</v>
          </cell>
          <cell r="E758" t="str">
            <v>ATELIER</v>
          </cell>
        </row>
        <row r="759">
          <cell r="A759" t="str">
            <v>SM01028640A</v>
          </cell>
          <cell r="B759" t="str">
            <v>HXP63-60 : 6,0M HEXAPOD PEDESTAL</v>
          </cell>
          <cell r="D759" t="str">
            <v>REPRISE PLAQUE DE FOND ADU VAR</v>
          </cell>
          <cell r="E759" t="str">
            <v>ATELIER</v>
          </cell>
        </row>
        <row r="760">
          <cell r="A760" t="str">
            <v>SD01028640A</v>
          </cell>
          <cell r="B760" t="str">
            <v>PLAN  REPRISE PLAQUE DE FOND</v>
          </cell>
          <cell r="D760" t="str">
            <v>PLAQUE DE FOND ADU PARTIE VAR</v>
          </cell>
          <cell r="E760" t="str">
            <v>ATELIER</v>
          </cell>
        </row>
        <row r="761">
          <cell r="A761" t="str">
            <v>SM01044858A</v>
          </cell>
          <cell r="B761" t="str">
            <v>PFM64-73: 7,3M FULL MOTION PEDESTAL</v>
          </cell>
          <cell r="D761" t="str">
            <v>VARIATEUR PARKER PROGRAMME</v>
          </cell>
          <cell r="E761" t="str">
            <v>ZDS</v>
          </cell>
        </row>
        <row r="762">
          <cell r="A762" t="str">
            <v>SP01039837A</v>
          </cell>
          <cell r="B762" t="str">
            <v>COMPAX 3 M DRIVE 15 ARMS  RESOLVER + INTERFACE H EDA + T30</v>
          </cell>
          <cell r="D762" t="str">
            <v>C3M150D6F10I11T30M11S01</v>
          </cell>
          <cell r="E762" t="str">
            <v>ZDS</v>
          </cell>
        </row>
        <row r="763">
          <cell r="A763" t="str">
            <v>SP01000354A</v>
          </cell>
          <cell r="B763" t="str">
            <v>RACCORD M85049/85 T16</v>
          </cell>
          <cell r="D763" t="str">
            <v>M85049/85-16W02</v>
          </cell>
          <cell r="E763" t="str">
            <v>TTI</v>
          </cell>
        </row>
        <row r="764">
          <cell r="A764" t="str">
            <v>SP01007160A</v>
          </cell>
          <cell r="B764" t="str">
            <v>TRESSE TUBULAIRE CU ETAME pour blindage élect 4,5 à 9,5mm</v>
          </cell>
          <cell r="D764" t="str">
            <v>RAY101-6.0</v>
          </cell>
          <cell r="E764" t="str">
            <v>STOCK</v>
          </cell>
        </row>
        <row r="765">
          <cell r="A765" t="str">
            <v>S100514</v>
          </cell>
          <cell r="B765" t="str">
            <v>FUSIBLE NFC AM 10x38 2A SANS VOYANT</v>
          </cell>
          <cell r="C765" t="str">
            <v>FERRAZ</v>
          </cell>
          <cell r="D765">
            <v>1762320051</v>
          </cell>
          <cell r="E765" t="str">
            <v>ELECSYSTEM</v>
          </cell>
        </row>
        <row r="766">
          <cell r="A766" t="str">
            <v>SP01028024A</v>
          </cell>
          <cell r="B766" t="str">
            <v>COMPAX 3 M POWER MODULE 20KW
3*400/480V</v>
          </cell>
          <cell r="D766" t="str">
            <v>PSUP20D6USBM00</v>
          </cell>
          <cell r="E766" t="str">
            <v>ZDS</v>
          </cell>
        </row>
        <row r="767">
          <cell r="A767" t="str">
            <v>SP01028039A</v>
          </cell>
          <cell r="B767" t="str">
            <v>RESISTANCE DE FREINAGE - 1.50KW</v>
          </cell>
          <cell r="D767" t="str">
            <v>BRM04/03</v>
          </cell>
          <cell r="E767" t="str">
            <v>ZDS</v>
          </cell>
        </row>
        <row r="768">
          <cell r="A768" t="str">
            <v>SP01008531A</v>
          </cell>
          <cell r="B768" t="str">
            <v>FUSIBLE FA TRES RAPIDE 380V TAILLE 5X20</v>
          </cell>
          <cell r="C768" t="str">
            <v>FERRAZ</v>
          </cell>
          <cell r="D768" t="str">
            <v>FUS. 380V FA 2A 5X20</v>
          </cell>
          <cell r="E768" t="str">
            <v>ELECSYSTEM</v>
          </cell>
        </row>
        <row r="769">
          <cell r="A769" t="str">
            <v>SP01008803A</v>
          </cell>
          <cell r="B769" t="str">
            <v>CABLE PUISSANCE
4x2,5mm2+2x0,5mm2</v>
          </cell>
          <cell r="C769" t="str">
            <v>LAPP</v>
          </cell>
          <cell r="D769" t="str">
            <v>70722502</v>
          </cell>
          <cell r="E769" t="str">
            <v>ELECSYSTEM</v>
          </cell>
        </row>
        <row r="770">
          <cell r="A770" t="str">
            <v>SP01013598A</v>
          </cell>
          <cell r="B770" t="str">
            <v>PIECE MOULEE DROITE AVEC LEVRES DIA. 36MM MINI</v>
          </cell>
          <cell r="D770" t="str">
            <v>202K153-25 225-0</v>
          </cell>
          <cell r="E770" t="str">
            <v>TTI</v>
          </cell>
        </row>
        <row r="771">
          <cell r="A771" t="str">
            <v>SPW050239</v>
          </cell>
          <cell r="B771" t="str">
            <v>CONNECT.RD.FICHE 6S</v>
          </cell>
          <cell r="C771" t="str">
            <v>SOURIAU</v>
          </cell>
          <cell r="D771" t="str">
            <v>8LT5-17-B-6-S-N</v>
          </cell>
          <cell r="E771" t="str">
            <v>TTI</v>
          </cell>
        </row>
        <row r="772">
          <cell r="A772" t="str">
            <v>SP01016834A</v>
          </cell>
          <cell r="B772" t="str">
            <v>CARTE DE REPERES 1 A 50 WSB POUR BORNE LARG. 4MM</v>
          </cell>
          <cell r="C772" t="str">
            <v>WAGO</v>
          </cell>
          <cell r="D772" t="str">
            <v>209-766</v>
          </cell>
          <cell r="E772" t="str">
            <v>STOCK</v>
          </cell>
        </row>
        <row r="773">
          <cell r="A773" t="str">
            <v>SP01025943A</v>
          </cell>
          <cell r="B773" t="str">
            <v>ETIQUETTE 400V ADHESIVE MAV752
57X13</v>
          </cell>
          <cell r="D773" t="str">
            <v>ETIQ. 400V ADHESIVE MAV752</v>
          </cell>
          <cell r="E773" t="str">
            <v>STOCK</v>
          </cell>
        </row>
        <row r="774">
          <cell r="A774" t="str">
            <v>SP01028231A</v>
          </cell>
          <cell r="B774" t="str">
            <v>DISJONCTEUR TRIPOLAIRE C60 32A COURBE D CSA</v>
          </cell>
          <cell r="C774" t="str">
            <v>SCHNEIDER</v>
          </cell>
          <cell r="D774" t="str">
            <v>M9F23332</v>
          </cell>
          <cell r="E774" t="str">
            <v>REXEL</v>
          </cell>
        </row>
        <row r="775">
          <cell r="A775" t="str">
            <v>SP01028232A</v>
          </cell>
          <cell r="B775" t="str">
            <v>DISJONCTEUR TRIPOLAIRE C60 40A COURBE C CSA</v>
          </cell>
          <cell r="D775" t="str">
            <v>M9F22340</v>
          </cell>
          <cell r="E775" t="str">
            <v>REXEL</v>
          </cell>
        </row>
        <row r="776">
          <cell r="A776" t="str">
            <v>SP01028653A</v>
          </cell>
          <cell r="B776" t="str">
            <v>FIL 4MM2 PVC VERT/JAUNE UL1015
600V -40°/105°C</v>
          </cell>
          <cell r="D776">
            <v>4160600</v>
          </cell>
          <cell r="E776" t="str">
            <v>STOCK</v>
          </cell>
        </row>
        <row r="777">
          <cell r="A777" t="str">
            <v>SP01028654A</v>
          </cell>
          <cell r="B777" t="str">
            <v>FIL 4MM2 PVC MARRON UL1015 600V -
40°/105°C</v>
          </cell>
          <cell r="D777">
            <v>4160603</v>
          </cell>
          <cell r="E777" t="str">
            <v>STOCK</v>
          </cell>
        </row>
        <row r="778">
          <cell r="A778" t="str">
            <v>SP01028655A</v>
          </cell>
          <cell r="B778" t="str">
            <v>FIL 4MM2 PVC NOIR UL1015 600V -
40°/105°C</v>
          </cell>
          <cell r="D778">
            <v>4160601</v>
          </cell>
          <cell r="E778" t="str">
            <v>STOCK</v>
          </cell>
        </row>
        <row r="779">
          <cell r="A779" t="str">
            <v>SP01028656A</v>
          </cell>
          <cell r="B779" t="str">
            <v>FIL 4MM2 PVC ROUGE UL1015 600V -
40°/105°C</v>
          </cell>
          <cell r="D779">
            <v>4160604</v>
          </cell>
          <cell r="E779" t="str">
            <v>STOCK</v>
          </cell>
        </row>
        <row r="780">
          <cell r="A780" t="str">
            <v>SP01028657A</v>
          </cell>
          <cell r="B780" t="str">
            <v>FIL 2.5MM2 PVC VERT/JAUNE UL1015
600V -40°/105°C</v>
          </cell>
          <cell r="D780">
            <v>4160500</v>
          </cell>
          <cell r="E780" t="str">
            <v>STOCK</v>
          </cell>
        </row>
        <row r="781">
          <cell r="A781" t="str">
            <v>SP01028661A</v>
          </cell>
          <cell r="B781" t="str">
            <v>FIL 1.5MM2 PVC MARRON UL1015
600V -40°/105°C</v>
          </cell>
          <cell r="D781">
            <v>4160403</v>
          </cell>
          <cell r="E781" t="str">
            <v>STOCK</v>
          </cell>
        </row>
        <row r="782">
          <cell r="A782" t="str">
            <v>SP01028662A</v>
          </cell>
          <cell r="B782" t="str">
            <v>FIL 1.5MM2 PVC NOIR UL1015 600V -
40°/105°C</v>
          </cell>
          <cell r="D782">
            <v>4160401</v>
          </cell>
          <cell r="E782" t="str">
            <v>STOCK</v>
          </cell>
        </row>
        <row r="783">
          <cell r="A783" t="str">
            <v>SP01028663A</v>
          </cell>
          <cell r="B783" t="str">
            <v>FIL 1.5MM2 PVC ROUGE UL1015 600V -
40°/105°C</v>
          </cell>
          <cell r="D783">
            <v>4160404</v>
          </cell>
          <cell r="E783" t="str">
            <v>STOCK</v>
          </cell>
        </row>
        <row r="784">
          <cell r="A784" t="str">
            <v>S104781</v>
          </cell>
          <cell r="B784" t="str">
            <v>VARIATEUR DE VITESSE</v>
          </cell>
          <cell r="C784" t="str">
            <v>SCHNEIDER</v>
          </cell>
          <cell r="D784" t="str">
            <v>ATV320U40N4C</v>
          </cell>
          <cell r="E784" t="str">
            <v>REXEL</v>
          </cell>
        </row>
        <row r="785">
          <cell r="A785" t="str">
            <v>SP01030665A</v>
          </cell>
          <cell r="B785" t="str">
            <v>INTERRUPTEUR DIFFERENTIEL 40A 300MA SIE NORME UL 1053</v>
          </cell>
          <cell r="C785" t="str">
            <v>SCHNEIDER</v>
          </cell>
          <cell r="D785" t="str">
            <v>M9R84440</v>
          </cell>
          <cell r="E785" t="str">
            <v>REXEL</v>
          </cell>
        </row>
        <row r="786">
          <cell r="A786" t="str">
            <v>SP01030918A</v>
          </cell>
          <cell r="B786" t="str">
            <v>PLAQUE D'EXTREMITE EP:2.5MM ORANGE</v>
          </cell>
          <cell r="C786" t="str">
            <v>WAGO</v>
          </cell>
          <cell r="D786" t="str">
            <v>281-311</v>
          </cell>
          <cell r="E786" t="str">
            <v>ELECSYSTEM</v>
          </cell>
        </row>
        <row r="787">
          <cell r="A787" t="str">
            <v>SP01034588A</v>
          </cell>
          <cell r="B787" t="str">
            <v>FIL AWG16 PVC ORANGE UL1015
500V -20°/105°C</v>
          </cell>
          <cell r="D787" t="str">
            <v>FIL AWG16 PVC ORANGE UL1015</v>
          </cell>
          <cell r="E787" t="str">
            <v>STOCK</v>
          </cell>
        </row>
        <row r="788">
          <cell r="A788" t="str">
            <v>SP01049264A</v>
          </cell>
          <cell r="B788" t="str">
            <v>DISJONCTEUR IC60N TRI 10A COURBE D</v>
          </cell>
          <cell r="C788" t="str">
            <v>SCHNEIDER</v>
          </cell>
          <cell r="D788" t="str">
            <v>A9F75310</v>
          </cell>
          <cell r="E788" t="str">
            <v>REXEL</v>
          </cell>
        </row>
        <row r="789">
          <cell r="A789" t="str">
            <v>SPA060034</v>
          </cell>
          <cell r="B789" t="str">
            <v>CONTACTEUR D TRI 38A 24V DC</v>
          </cell>
          <cell r="C789" t="str">
            <v>SCHNEIDER</v>
          </cell>
          <cell r="D789" t="str">
            <v>LC1-D38-BD</v>
          </cell>
          <cell r="E789" t="str">
            <v>REXEL</v>
          </cell>
        </row>
        <row r="790">
          <cell r="A790" t="str">
            <v>SPA080085</v>
          </cell>
          <cell r="B790" t="str">
            <v>PARAFOUDRE 400V</v>
          </cell>
          <cell r="C790" t="str">
            <v>CITEL</v>
          </cell>
          <cell r="D790" t="str">
            <v>DS43-400</v>
          </cell>
          <cell r="E790" t="str">
            <v>ELECSYSTEM</v>
          </cell>
        </row>
        <row r="791">
          <cell r="A791" t="str">
            <v>SP01039957A</v>
          </cell>
          <cell r="B791" t="str">
            <v>CORDON MOTEURS FICHE/BORNIER PUR (4G2,5+2X(2X1,0))LG 2M</v>
          </cell>
          <cell r="C791" t="str">
            <v>LUTZE</v>
          </cell>
          <cell r="D791">
            <v>195730.02</v>
          </cell>
          <cell r="E791" t="str">
            <v>LUTZE</v>
          </cell>
        </row>
        <row r="792">
          <cell r="A792" t="str">
            <v>SP01040082A</v>
          </cell>
          <cell r="B792" t="str">
            <v>CABLE RESOLVER PUR (2X(0,5)+3X(2X0,14)) FICHE / SUB-D LG=1M</v>
          </cell>
          <cell r="C792" t="str">
            <v>LUTZE</v>
          </cell>
          <cell r="D792">
            <v>195728.01</v>
          </cell>
          <cell r="E792" t="str">
            <v>LUTZE</v>
          </cell>
        </row>
        <row r="793">
          <cell r="A793" t="str">
            <v>SP01022524A</v>
          </cell>
          <cell r="B793" t="str">
            <v>VIS H M6X16 ECO-FIX ACIER ZINGUE BN5950</v>
          </cell>
          <cell r="D793" t="str">
            <v>VIS H M6X16 ECO-FIX ACIER ZING</v>
          </cell>
          <cell r="E793" t="str">
            <v>VISSERIE</v>
          </cell>
        </row>
        <row r="794">
          <cell r="A794" t="str">
            <v>SP01022954A</v>
          </cell>
          <cell r="B794" t="str">
            <v>VIS H M5X16 ECO-FIX ACIER ZINGUE BN5950</v>
          </cell>
          <cell r="D794" t="str">
            <v>VIS H M5X16 ECO-FIX ACIER ZING</v>
          </cell>
          <cell r="E794" t="str">
            <v>VISSERIE</v>
          </cell>
        </row>
        <row r="795">
          <cell r="A795" t="str">
            <v>SPN010624</v>
          </cell>
          <cell r="B795" t="str">
            <v>VIS H M5X10 A4-70 DIN933</v>
          </cell>
          <cell r="D795" t="str">
            <v>VIS H M5X10 A4-70 DIN933</v>
          </cell>
          <cell r="E795" t="str">
            <v>VISSERIE</v>
          </cell>
        </row>
        <row r="796">
          <cell r="A796" t="str">
            <v>SP01018522A</v>
          </cell>
          <cell r="B796" t="str">
            <v>ROND CS 05 A4-70 NFE25511</v>
          </cell>
          <cell r="D796" t="str">
            <v>ROND CS 05 A4-70 NFE25511</v>
          </cell>
          <cell r="E796" t="str">
            <v>VISSERIE</v>
          </cell>
        </row>
        <row r="797">
          <cell r="A797" t="str">
            <v>SPN010605</v>
          </cell>
          <cell r="B797" t="str">
            <v>VIS H M6X12 A4-70 DIN933</v>
          </cell>
          <cell r="D797" t="str">
            <v>VIS H M6X12 A4-70 DIN933</v>
          </cell>
          <cell r="E797" t="str">
            <v>VISSERIE</v>
          </cell>
        </row>
        <row r="798">
          <cell r="A798" t="str">
            <v>SPG3115006</v>
          </cell>
          <cell r="B798" t="str">
            <v>ROND EVENTAIL 06 A4-70 DIN6798A</v>
          </cell>
          <cell r="D798" t="str">
            <v>ROND EVENT 06 A4-70
DIN6798A</v>
          </cell>
          <cell r="E798" t="str">
            <v>VISSERIE</v>
          </cell>
        </row>
        <row r="799">
          <cell r="A799" t="str">
            <v>SP01029035A</v>
          </cell>
          <cell r="B799" t="str">
            <v>ENTRETOISE HEXAG. M1F M5x15
LAITON-NICKEL</v>
          </cell>
          <cell r="D799" t="str">
            <v>ENTRETOISE HEX M1F MPB5-
151B</v>
          </cell>
          <cell r="E799" t="str">
            <v>VISSERIE</v>
          </cell>
        </row>
        <row r="800">
          <cell r="A800" t="str">
            <v>SA01039597A</v>
          </cell>
          <cell r="B800" t="str">
            <v xml:space="preserve">SCHEMA IMPLANTATION </v>
          </cell>
          <cell r="D800" t="str">
            <v>SE PARTIE VARIATEUR ADU</v>
          </cell>
          <cell r="E800" t="str">
            <v>ATELIER</v>
          </cell>
        </row>
        <row r="801">
          <cell r="A801" t="str">
            <v>SM01039583A</v>
          </cell>
          <cell r="B801" t="str">
            <v>SCHEMA KIT SEL ADU</v>
          </cell>
          <cell r="D801" t="str">
            <v>KIT SELF ADU PFM</v>
          </cell>
        </row>
        <row r="802">
          <cell r="A802" t="str">
            <v>SP01039586A</v>
          </cell>
          <cell r="B802" t="str">
            <v>SCHEMA MECA TÔLE INTERNE</v>
          </cell>
          <cell r="C802" t="str">
            <v>SATIM</v>
          </cell>
          <cell r="D802" t="str">
            <v>TOLE INTERM SELF ADU</v>
          </cell>
          <cell r="E802" t="str">
            <v>SATIM</v>
          </cell>
        </row>
        <row r="803">
          <cell r="A803" t="str">
            <v>SP01039585A</v>
          </cell>
          <cell r="B803" t="str">
            <v>SCHEMA ENTRETOISE</v>
          </cell>
          <cell r="C803" t="str">
            <v>SATIM</v>
          </cell>
          <cell r="D803" t="str">
            <v>ENTRETOISE SELF ADU</v>
          </cell>
          <cell r="E803" t="str">
            <v>SATIM</v>
          </cell>
        </row>
        <row r="804">
          <cell r="A804" t="str">
            <v>SP01039521A</v>
          </cell>
          <cell r="B804" t="str">
            <v>SELF FILTRAGE MOTEUR COMPAX 3
JUSQU'A 16A</v>
          </cell>
          <cell r="D804" t="str">
            <v>MDR 01101</v>
          </cell>
          <cell r="E804" t="str">
            <v>ZDS</v>
          </cell>
        </row>
        <row r="805">
          <cell r="A805" t="str">
            <v>SP01002273A</v>
          </cell>
          <cell r="B805" t="str">
            <v>PICTOGRAMME DANGER ELECTRIQUE</v>
          </cell>
          <cell r="D805" t="str">
            <v>PDLT1 307</v>
          </cell>
          <cell r="E805" t="str">
            <v>STOCK</v>
          </cell>
        </row>
        <row r="806">
          <cell r="A806" t="str">
            <v>SP01001565A</v>
          </cell>
          <cell r="B806" t="str">
            <v>ECROU HU 05 A4-70 DIN934</v>
          </cell>
          <cell r="D806" t="str">
            <v>ECROU HU 05 A4-70 DIN934</v>
          </cell>
          <cell r="E806" t="str">
            <v>VISSERIE</v>
          </cell>
        </row>
        <row r="807">
          <cell r="A807" t="str">
            <v>SP01018522A</v>
          </cell>
          <cell r="B807" t="str">
            <v>ROND CS 05 A4-70 NFE25511</v>
          </cell>
          <cell r="D807" t="str">
            <v>ROND CS 05 A4-70 NFE25511</v>
          </cell>
          <cell r="E807" t="str">
            <v>VISSERIE</v>
          </cell>
        </row>
        <row r="808">
          <cell r="A808" t="str">
            <v>SP01020794A</v>
          </cell>
          <cell r="B808" t="str">
            <v>VIS BOMBEE HC M6X16 A4-70 ISO738</v>
          </cell>
          <cell r="D808" t="str">
            <v>VIS BHC M6X16 A4-70 ISO7380</v>
          </cell>
          <cell r="E808" t="str">
            <v>VISSERIE</v>
          </cell>
        </row>
        <row r="809">
          <cell r="A809" t="str">
            <v>SP01016126A</v>
          </cell>
          <cell r="B809" t="str">
            <v>ROND CS 06 A4-70 NFE25511</v>
          </cell>
          <cell r="D809" t="str">
            <v>ROND CS 06 A4-70 NFE25511</v>
          </cell>
          <cell r="E809" t="str">
            <v>VISSERIE</v>
          </cell>
        </row>
        <row r="810">
          <cell r="A810" t="str">
            <v>SA01039583A</v>
          </cell>
          <cell r="D810" t="str">
            <v>KIT SELF ADU</v>
          </cell>
        </row>
        <row r="811">
          <cell r="A811" t="str">
            <v>SD010291878</v>
          </cell>
          <cell r="B811" t="str">
            <v>ETIQUETTE IDENTIFICATION EQUIP</v>
          </cell>
        </row>
        <row r="812">
          <cell r="A812" t="str">
            <v>SA01039640A</v>
          </cell>
          <cell r="B812" t="str">
            <v>ENSEM8LE ADU</v>
          </cell>
        </row>
        <row r="813">
          <cell r="A813" t="str">
            <v>SD010291878</v>
          </cell>
          <cell r="B813" t="str">
            <v>ETIQUETTE IDENTIFICATION EQUIP</v>
          </cell>
        </row>
        <row r="814">
          <cell r="A814" t="str">
            <v>S105535</v>
          </cell>
          <cell r="B814" t="str">
            <v>DFC ADU PFM 7M30 2AXES + TILT</v>
          </cell>
        </row>
        <row r="815">
          <cell r="A815" t="str">
            <v>D106729</v>
          </cell>
          <cell r="B815" t="str">
            <v>CPA - CONTROLE ET DEMARRAGE ADU 2 AXES + TILT</v>
          </cell>
        </row>
        <row r="816">
          <cell r="A816" t="str">
            <v>D106730</v>
          </cell>
          <cell r="B816" t="str">
            <v>FAM - FICHE D'ACCEPTATION DES MESURES</v>
          </cell>
        </row>
        <row r="817">
          <cell r="A817" t="str">
            <v>SM01039666A</v>
          </cell>
          <cell r="B817" t="str">
            <v>GENERIQUE</v>
          </cell>
          <cell r="D817" t="str">
            <v>BOITIER COMMANDE LOCALE</v>
          </cell>
        </row>
        <row r="818">
          <cell r="A818" t="str">
            <v>SP01039800A</v>
          </cell>
          <cell r="B818" t="str">
            <v>BOITE A 12 BOUTONS SELON SPECIFICATIONS</v>
          </cell>
          <cell r="D818" t="str">
            <v>PLB12-160512-01</v>
          </cell>
          <cell r="E818" t="str">
            <v>ELECSYSTEM</v>
          </cell>
        </row>
        <row r="819">
          <cell r="A819" t="str">
            <v>SP01039731A</v>
          </cell>
          <cell r="B819" t="str">
            <v>CABLE 14X2X0.25 BLINDE UL/CSA POUR CHAINE PORTE</v>
          </cell>
          <cell r="D819">
            <v>30926</v>
          </cell>
          <cell r="E819" t="str">
            <v>ELECSYSTEM</v>
          </cell>
        </row>
        <row r="820">
          <cell r="A820" t="str">
            <v>SP01035887A</v>
          </cell>
          <cell r="B820" t="str">
            <v>FICHE MALE 38999 SERIE 3 VERTE 22 CONTACTS #22D</v>
          </cell>
          <cell r="D820" t="str">
            <v>D38999/ 26WC35PN</v>
          </cell>
          <cell r="E820" t="str">
            <v>TTI</v>
          </cell>
        </row>
        <row r="821">
          <cell r="A821" t="str">
            <v>SP01039730A</v>
          </cell>
          <cell r="B821" t="str">
            <v>BOUCHON</v>
          </cell>
          <cell r="D821" t="str">
            <v>D38999/32W 13N</v>
          </cell>
          <cell r="E821" t="str">
            <v>TTI</v>
          </cell>
        </row>
        <row r="822">
          <cell r="A822" t="str">
            <v>SP01004205A</v>
          </cell>
          <cell r="B822" t="str">
            <v>BAND IT lg:207</v>
          </cell>
          <cell r="D822" t="str">
            <v>A31189</v>
          </cell>
          <cell r="E822" t="str">
            <v>STOCK</v>
          </cell>
        </row>
        <row r="823">
          <cell r="A823" t="str">
            <v>SP01039734A</v>
          </cell>
          <cell r="B823" t="str">
            <v>RACCORD ARRIERE DROIT TAILLE 13 VERT 38999 SERIE 3</v>
          </cell>
          <cell r="D823" t="str">
            <v>91H1-13-09-1-B-HE200</v>
          </cell>
          <cell r="E823" t="str">
            <v>TTI</v>
          </cell>
        </row>
        <row r="824">
          <cell r="A824" t="str">
            <v>SP01039667A</v>
          </cell>
          <cell r="B824" t="str">
            <v>ETIQUETTE BOITIER CDE LOCALE</v>
          </cell>
          <cell r="E824" t="str">
            <v>PMI</v>
          </cell>
        </row>
        <row r="825">
          <cell r="A825" t="str">
            <v>SP01021593A</v>
          </cell>
          <cell r="B825" t="str">
            <v>COFFRET ETANCHE 8 EMPLACEMENTS FACE LISSE</v>
          </cell>
          <cell r="C825" t="str">
            <v>13165</v>
          </cell>
          <cell r="E825" t="str">
            <v>REXEL</v>
          </cell>
        </row>
        <row r="826">
          <cell r="A826" t="str">
            <v>SD01025903A</v>
          </cell>
          <cell r="B826" t="str">
            <v>REPRISE COFFRET</v>
          </cell>
          <cell r="E826" t="str">
            <v>ATELIER</v>
          </cell>
        </row>
        <row r="827">
          <cell r="A827" t="str">
            <v>SP01022366A</v>
          </cell>
          <cell r="B827" t="str">
            <v>MAT DISTRIBUTION PEM</v>
          </cell>
          <cell r="E827" t="str">
            <v>ZDS</v>
          </cell>
        </row>
        <row r="828">
          <cell r="A828" t="str">
            <v>SP01057814A</v>
          </cell>
          <cell r="B828" t="str">
            <v>REPRISE BARRE DE MASSE/ETRIER</v>
          </cell>
          <cell r="C828" t="str">
            <v>210133</v>
          </cell>
          <cell r="D828" t="str">
            <v>WAGO</v>
          </cell>
          <cell r="E828" t="str">
            <v>ELECSYSTEM</v>
          </cell>
        </row>
        <row r="829">
          <cell r="A829" t="str">
            <v>SPC7300919</v>
          </cell>
          <cell r="B829" t="str">
            <v>FIXATION A VISSER POUR SERRE CABLE 7.6MM</v>
          </cell>
          <cell r="C829" t="str">
            <v>FIXATION A VISSER POUR SERRE C</v>
          </cell>
          <cell r="E829" t="str">
            <v>ZDS</v>
          </cell>
        </row>
        <row r="830">
          <cell r="A830" t="str">
            <v>SP01001842A</v>
          </cell>
          <cell r="B830" t="str">
            <v>GOUJON AUTOEXPANSIF M12x100 INOX A4</v>
          </cell>
          <cell r="C830" t="str">
            <v>178-282</v>
          </cell>
          <cell r="E830" t="str">
            <v>ZDS</v>
          </cell>
        </row>
        <row r="831">
          <cell r="A831" t="str">
            <v>SP01015043A</v>
          </cell>
          <cell r="B831" t="str">
            <v>ENTRETOISE NYLON DIAM.6 LG10</v>
          </cell>
          <cell r="C831" t="str">
            <v>PLN6-10/B</v>
          </cell>
          <cell r="E831" t="str">
            <v>STOCK</v>
          </cell>
        </row>
        <row r="832">
          <cell r="A832" t="str">
            <v>SP01059274A</v>
          </cell>
          <cell r="B832" t="str">
            <v>BLOC VIGI 63A 300MA ASI</v>
          </cell>
          <cell r="C832" t="str">
            <v>A9V35263</v>
          </cell>
          <cell r="E832" t="str">
            <v>REXEL</v>
          </cell>
        </row>
        <row r="833">
          <cell r="A833" t="str">
            <v>SP01004205A</v>
          </cell>
          <cell r="B833" t="str">
            <v>BAND IT lg:207</v>
          </cell>
          <cell r="C833" t="str">
            <v>A31189</v>
          </cell>
          <cell r="E833" t="str">
            <v>STOCK</v>
          </cell>
        </row>
        <row r="834">
          <cell r="A834" t="str">
            <v>SP01012458A</v>
          </cell>
          <cell r="B834" t="str">
            <v>FICHE FEMELLE MIL TAILLE E 6 CONTACTS A SERTIR</v>
          </cell>
          <cell r="C834" t="str">
            <v>D38999/ 26WE06SN</v>
          </cell>
          <cell r="E834" t="str">
            <v>TTI</v>
          </cell>
        </row>
        <row r="835">
          <cell r="A835" t="str">
            <v>SP01007098A</v>
          </cell>
          <cell r="B835" t="str">
            <v>RACCORD ARR DROIT VERT OLIVE REP DE TRESSE CONNECT TAILLE 17</v>
          </cell>
          <cell r="C835" t="str">
            <v>AMPHENOL</v>
          </cell>
          <cell r="D835" t="str">
            <v>M85049/88-17W02</v>
          </cell>
          <cell r="E835" t="str">
            <v>TTI</v>
          </cell>
        </row>
        <row r="836">
          <cell r="A836" t="str">
            <v>SP01016757A</v>
          </cell>
          <cell r="B836" t="str">
            <v>CABLE 5G2,5MM² -40/+85°C BLINDE</v>
          </cell>
          <cell r="C836" t="str">
            <v>0026 732 OLFLEX-FD ROBUST C</v>
          </cell>
          <cell r="E836" t="str">
            <v>ELECSYSTEM</v>
          </cell>
        </row>
        <row r="837">
          <cell r="A837" t="str">
            <v>SP01052389A</v>
          </cell>
          <cell r="B837" t="str">
            <v>PORTE FUSIBLE UNIPOLAIRE 22X58 125A</v>
          </cell>
          <cell r="C837" t="str">
            <v>T331079</v>
          </cell>
          <cell r="E837" t="str">
            <v>ELECSYSTEM</v>
          </cell>
        </row>
        <row r="838">
          <cell r="A838" t="str">
            <v>SP01048786A</v>
          </cell>
          <cell r="B838" t="str">
            <v>PARAFOUDRE MONO IMAX 50KA TYPE I+II DS132R-280/G TT TN</v>
          </cell>
          <cell r="C838" t="str">
            <v>571122</v>
          </cell>
          <cell r="E838" t="str">
            <v>ELECSYSTEM</v>
          </cell>
        </row>
        <row r="839">
          <cell r="A839" t="str">
            <v>SP01021257A</v>
          </cell>
          <cell r="B839" t="str">
            <v>INTERRUPTEUR SECTIONNEUR DE SECURITE 32A 3 POLES IP65</v>
          </cell>
          <cell r="C839" t="str">
            <v>KG32B T203/01 E</v>
          </cell>
          <cell r="E839" t="str">
            <v>ELECSYSTEM</v>
          </cell>
        </row>
        <row r="840">
          <cell r="A840" t="str">
            <v>SP01054248A</v>
          </cell>
          <cell r="B840" t="str">
            <v>PEIGNE À DENTS ACTI9 IC60  2 PÔLES 100A 12 MODULES  18MM</v>
          </cell>
          <cell r="C840" t="str">
            <v>A9XPH212</v>
          </cell>
          <cell r="E840" t="str">
            <v>REXEL</v>
          </cell>
        </row>
        <row r="841">
          <cell r="A841" t="str">
            <v>SPE5100060</v>
          </cell>
          <cell r="B841" t="str">
            <v>PRESSE ETOUPE CM10P 980.22</v>
          </cell>
          <cell r="C841" t="str">
            <v>PRESSE ETOUPE CM10P 980.22</v>
          </cell>
          <cell r="E841" t="str">
            <v>STOCK</v>
          </cell>
        </row>
        <row r="842">
          <cell r="A842" t="str">
            <v>SP01025055A</v>
          </cell>
          <cell r="B842" t="str">
            <v>KORAPOP 225 BLANC CARTOUCHE 310 ML</v>
          </cell>
          <cell r="C842" t="str">
            <v>KORAPOP 225 BLANC</v>
          </cell>
          <cell r="E842" t="str">
            <v>STOCK</v>
          </cell>
        </row>
        <row r="843">
          <cell r="A843" t="str">
            <v>SP01040387A</v>
          </cell>
          <cell r="B843" t="str">
            <v>COLLE BI-COMP ELECOBOND PU 253/400 ( BOITES 700gr / 140gr )</v>
          </cell>
          <cell r="C843" t="str">
            <v>COLLE ELECOBON PU 253/400</v>
          </cell>
          <cell r="E843" t="str">
            <v>STOCK</v>
          </cell>
        </row>
        <row r="844">
          <cell r="A844" t="str">
            <v>SP01028895A</v>
          </cell>
          <cell r="B844" t="str">
            <v>FIL 2.5MM² PVC ROUGE UL1015 600V -40°/105°C</v>
          </cell>
          <cell r="C844" t="str">
            <v>4160504</v>
          </cell>
          <cell r="E844" t="str">
            <v>STOCK</v>
          </cell>
        </row>
        <row r="845">
          <cell r="A845" t="str">
            <v>SP01028659A</v>
          </cell>
          <cell r="B845" t="str">
            <v>FIL 2.5MM² PVC BLEU UL1015 600V -40°/105°C</v>
          </cell>
          <cell r="C845" t="str">
            <v>4160502</v>
          </cell>
          <cell r="E845" t="str">
            <v>STOCK</v>
          </cell>
        </row>
        <row r="846">
          <cell r="A846" t="str">
            <v>SP01014072A</v>
          </cell>
          <cell r="B846" t="str">
            <v>EVACUATEUR EAU DE CONDENSATION POLYAMIDE ( LOT de 6 )</v>
          </cell>
          <cell r="C846" t="str">
            <v>2459.000</v>
          </cell>
          <cell r="E846" t="str">
            <v>CAPPE SOREDIS</v>
          </cell>
        </row>
        <row r="847">
          <cell r="A847" t="str">
            <v>SP01061292A</v>
          </cell>
          <cell r="B847" t="str">
            <v>PRESSE ETOUPE LAITON PG16 D8/15</v>
          </cell>
          <cell r="C847" t="str">
            <v>A1000.16</v>
          </cell>
          <cell r="E847" t="str">
            <v>STOCK</v>
          </cell>
        </row>
        <row r="848">
          <cell r="A848" t="str">
            <v>SP01037374A</v>
          </cell>
          <cell r="B848" t="str">
            <v>CONTRE ECROU PLASTIQUE NOIR IP68 PG16</v>
          </cell>
          <cell r="C848" t="str">
            <v>CONTRE ECROU PLAST. NOIR PG16</v>
          </cell>
          <cell r="E848" t="str">
            <v>STOCK</v>
          </cell>
        </row>
        <row r="849">
          <cell r="A849" t="str">
            <v>SP01021246A</v>
          </cell>
          <cell r="B849" t="str">
            <v>CABLE BLINDE NOIR 3G2.5 ROBUST 215C -40 À +80°C</v>
          </cell>
          <cell r="C849" t="str">
            <v>0022 767</v>
          </cell>
          <cell r="E849" t="str">
            <v>ELECSYSTEM</v>
          </cell>
        </row>
        <row r="850">
          <cell r="A850" t="str">
            <v>SPW280231</v>
          </cell>
          <cell r="B850" t="str">
            <v>ETRIER SERR.BLIND 19MM</v>
          </cell>
          <cell r="C850" t="str">
            <v>790-116</v>
          </cell>
          <cell r="D850" t="str">
            <v>WAGO</v>
          </cell>
          <cell r="E850" t="str">
            <v>ELECSYSTEM</v>
          </cell>
        </row>
        <row r="851">
          <cell r="A851" t="str">
            <v>SP01052386A</v>
          </cell>
          <cell r="B851" t="str">
            <v>FUSIBLE GG 125A 22X58 400VCA</v>
          </cell>
          <cell r="C851" t="str">
            <v>C22G125</v>
          </cell>
          <cell r="E851" t="str">
            <v>STOCK</v>
          </cell>
        </row>
        <row r="852">
          <cell r="A852" t="str">
            <v>SPL5010259</v>
          </cell>
          <cell r="B852" t="str">
            <v>CABLE SECTEUR 5 COND 10 MM2 H07RNF5G10</v>
          </cell>
          <cell r="C852" t="str">
            <v>CABLE SECTEUR 5 COND 10 MM2 H0</v>
          </cell>
          <cell r="E852" t="str">
            <v>STOCK</v>
          </cell>
        </row>
        <row r="853">
          <cell r="A853" t="str">
            <v>SPG1114065</v>
          </cell>
          <cell r="B853" t="str">
            <v>VIS CHC M5X10 A4</v>
          </cell>
          <cell r="C853" t="str">
            <v>VIS CHC M5X10 A4</v>
          </cell>
          <cell r="E853" t="str">
            <v>STOCK</v>
          </cell>
        </row>
        <row r="854">
          <cell r="A854" t="str">
            <v>SP01018522A</v>
          </cell>
          <cell r="B854" t="str">
            <v>ROND CS Ø5 A4-70 NFE25511</v>
          </cell>
          <cell r="C854" t="str">
            <v>ROND CS Ø5 A4-70 NFE25511</v>
          </cell>
          <cell r="E854" t="str">
            <v>STOCK</v>
          </cell>
        </row>
        <row r="855">
          <cell r="A855" t="str">
            <v>SP01001491A</v>
          </cell>
          <cell r="B855" t="str">
            <v>VIS CHC M6X12 A4-70 DIN 912</v>
          </cell>
          <cell r="C855" t="str">
            <v>VIS CHC M6X12 A4-70 DIN 912</v>
          </cell>
          <cell r="E855" t="str">
            <v>STOCK</v>
          </cell>
        </row>
        <row r="856">
          <cell r="A856" t="str">
            <v>SP01001485A</v>
          </cell>
          <cell r="B856" t="str">
            <v>VIS CHC M5X16 A4-70 DIN 912</v>
          </cell>
          <cell r="C856" t="str">
            <v>VIS CHC M5X16 A4-70 DIN 912</v>
          </cell>
          <cell r="E856" t="str">
            <v>STOCK</v>
          </cell>
        </row>
        <row r="857">
          <cell r="A857" t="str">
            <v>SPN010605</v>
          </cell>
          <cell r="B857" t="str">
            <v>VIS H M6X12 A4-70 DIN933</v>
          </cell>
          <cell r="C857" t="str">
            <v>VIS H M6X12 A4-70 DIN933</v>
          </cell>
          <cell r="E857" t="str">
            <v>STOCK</v>
          </cell>
        </row>
        <row r="858">
          <cell r="A858" t="str">
            <v>SPG3115006</v>
          </cell>
          <cell r="B858" t="str">
            <v>ROND EVENTAIL Ø6 A4-70 DIN6798A</v>
          </cell>
          <cell r="C858" t="str">
            <v>ROND EVENT Ø6 A4-70 DIN6798A</v>
          </cell>
          <cell r="E858" t="str">
            <v>STOCK</v>
          </cell>
        </row>
        <row r="859">
          <cell r="A859" t="str">
            <v>SA01036120B</v>
          </cell>
          <cell r="B859" t="str">
            <v>ENS COFFRET DISTRIBUTION 50M</v>
          </cell>
        </row>
        <row r="860">
          <cell r="A860" t="str">
            <v>SD01021296B</v>
          </cell>
          <cell r="B860" t="str">
            <v>COFFRET DE DISTRIBUTION</v>
          </cell>
        </row>
        <row r="861">
          <cell r="A861" t="str">
            <v>SD01022213A</v>
          </cell>
          <cell r="B861" t="str">
            <v>ETIQUETTES PEM</v>
          </cell>
        </row>
        <row r="862">
          <cell r="A862" t="str">
            <v>SD01021573A</v>
          </cell>
          <cell r="B862" t="str">
            <v>CABLE ALIMENTATION CLIENT 50M</v>
          </cell>
        </row>
        <row r="863">
          <cell r="A863" t="str">
            <v>D103890</v>
          </cell>
          <cell r="B863" t="str">
            <v>ENS - COFFRET EQUIPE</v>
          </cell>
          <cell r="E863" t="str">
            <v>ATELIER</v>
          </cell>
        </row>
        <row r="864">
          <cell r="A864" t="str">
            <v>S103658</v>
          </cell>
          <cell r="B864" t="str">
            <v xml:space="preserve">COFFRET    2 SCHEMAS PDF REF D104144 </v>
          </cell>
          <cell r="E864" t="str">
            <v>SATIM</v>
          </cell>
        </row>
        <row r="865">
          <cell r="A865" t="str">
            <v>SP01016240A</v>
          </cell>
          <cell r="B865" t="str">
            <v>SUPPORT  ANTIVIBRATOIRE E1E43-S63ED</v>
          </cell>
          <cell r="C865" t="str">
            <v>E1E43-S63ED</v>
          </cell>
          <cell r="D865" t="str">
            <v xml:space="preserve">PAULSTRA/HUTCHINSON
</v>
          </cell>
          <cell r="E865" t="str">
            <v>CIR AERONAUTIQUE</v>
          </cell>
        </row>
        <row r="866">
          <cell r="A866" t="str">
            <v>SPM2010022</v>
          </cell>
          <cell r="B866" t="str">
            <v>FREIN FILET LOCTITE 242 (NORMAL)</v>
          </cell>
          <cell r="C866" t="str">
            <v>FREIN FILET LOCTITE 242 (NORMA</v>
          </cell>
          <cell r="D866" t="str">
            <v>LOCTITE</v>
          </cell>
          <cell r="E866" t="str">
            <v>FILLONFAUCONNET</v>
          </cell>
        </row>
        <row r="867">
          <cell r="A867" t="str">
            <v>SP01025055A</v>
          </cell>
          <cell r="B867" t="str">
            <v>KORAPOP 225 BLANC CARTOUCHE 310 ML</v>
          </cell>
          <cell r="C867" t="str">
            <v>KORAPOP 225 BLANC</v>
          </cell>
          <cell r="D867" t="str">
            <v>KOMMERLING</v>
          </cell>
          <cell r="E867" t="str">
            <v>FILLONFAUCONNET</v>
          </cell>
        </row>
        <row r="868">
          <cell r="A868" t="str">
            <v>SP01048725A</v>
          </cell>
          <cell r="B868" t="str">
            <v>173004X9,5                                                RIVET</v>
          </cell>
          <cell r="D868" t="str">
            <v>EMILE MAURIN</v>
          </cell>
          <cell r="E868" t="str">
            <v>STOCK VISSERIE</v>
          </cell>
        </row>
        <row r="869">
          <cell r="A869" t="str">
            <v>SP01001485A</v>
          </cell>
          <cell r="B869" t="str">
            <v>VIS CHC M5X16 A4-70 DIN 912</v>
          </cell>
          <cell r="D869" t="str">
            <v>EMILE-MAURIN</v>
          </cell>
          <cell r="E869" t="str">
            <v>STOCK VISSERIE</v>
          </cell>
        </row>
        <row r="870">
          <cell r="A870" t="str">
            <v>SP01022524A</v>
          </cell>
          <cell r="B870" t="str">
            <v>VIS H M6X16 ECO-FIX ACIER ZING</v>
          </cell>
          <cell r="D870" t="str">
            <v>BOSSARD</v>
          </cell>
          <cell r="E870" t="str">
            <v>STOCK VISSERIE</v>
          </cell>
        </row>
        <row r="871">
          <cell r="A871" t="str">
            <v>SPN010607</v>
          </cell>
          <cell r="B871" t="str">
            <v>VIS H M8X16 A4-70 DIN933</v>
          </cell>
          <cell r="D871" t="str">
            <v>CBE</v>
          </cell>
          <cell r="E871" t="str">
            <v>STOCK VISSERIE</v>
          </cell>
        </row>
        <row r="872">
          <cell r="A872" t="str">
            <v>SP01016127A</v>
          </cell>
          <cell r="B872" t="str">
            <v>ROND CS Ø8 A4-70 NFE25511</v>
          </cell>
          <cell r="D872" t="str">
            <v>EMILE MAURIN</v>
          </cell>
          <cell r="E872" t="str">
            <v>STOCK VISSERIE</v>
          </cell>
        </row>
        <row r="873">
          <cell r="A873" t="str">
            <v>SP01001564A</v>
          </cell>
          <cell r="B873" t="str">
            <v>ECROU HU Ø4 A4-70 DIN934</v>
          </cell>
          <cell r="D873" t="str">
            <v>EMILE-MAURIN</v>
          </cell>
          <cell r="E873" t="str">
            <v>STOCK VISSERIE</v>
          </cell>
        </row>
        <row r="874">
          <cell r="A874" t="str">
            <v>SP01018524A</v>
          </cell>
          <cell r="B874" t="str">
            <v>ROND CS Ø4 A4-70 NFE25511</v>
          </cell>
          <cell r="D874" t="str">
            <v>EMILE MAURIN</v>
          </cell>
          <cell r="E874" t="str">
            <v>STOCK VISSERIE</v>
          </cell>
        </row>
        <row r="875">
          <cell r="A875" t="str">
            <v>SPG3115006</v>
          </cell>
          <cell r="B875" t="str">
            <v>ROND EVENT Ø6 A4-70 DIN6798A</v>
          </cell>
          <cell r="E875" t="str">
            <v>STOCK VISSERIE</v>
          </cell>
        </row>
        <row r="876">
          <cell r="A876" t="str">
            <v>SPG1113018</v>
          </cell>
          <cell r="B876" t="str">
            <v>VIS H M4X20 A4-70 DIN 933</v>
          </cell>
          <cell r="D876" t="str">
            <v>INTER INOX</v>
          </cell>
          <cell r="E876" t="str">
            <v>STOCK VISSERIE</v>
          </cell>
        </row>
        <row r="877">
          <cell r="A877" t="str">
            <v>SP01001566A</v>
          </cell>
          <cell r="B877" t="str">
            <v>ECROU HU Ø6 A4-70 DIN934</v>
          </cell>
          <cell r="D877" t="str">
            <v>EMILE-MAURIN</v>
          </cell>
          <cell r="E877" t="str">
            <v>STOCK VISSERIE</v>
          </cell>
        </row>
        <row r="878">
          <cell r="A878" t="str">
            <v>SP01017318A</v>
          </cell>
          <cell r="B878" t="str">
            <v>VIS H M3X10 A4-70 OA NOIRE</v>
          </cell>
          <cell r="D878" t="str">
            <v>BOSSARD</v>
          </cell>
          <cell r="E878" t="str">
            <v>STOCK VISSERIE</v>
          </cell>
        </row>
        <row r="879">
          <cell r="A879" t="str">
            <v>SPG3117003</v>
          </cell>
          <cell r="B879" t="str">
            <v>RONDELLE ONDUFLEX B ø3 A4</v>
          </cell>
          <cell r="D879" t="str">
            <v>NOMEL</v>
          </cell>
          <cell r="E879" t="str">
            <v>STOCK VISSERIE</v>
          </cell>
        </row>
        <row r="880">
          <cell r="A880" t="str">
            <v>S103507</v>
          </cell>
          <cell r="B880" t="str">
            <v>PLATINE ELECTRIQUE</v>
          </cell>
        </row>
        <row r="881">
          <cell r="A881" t="str">
            <v>D101571</v>
          </cell>
          <cell r="B881" t="str">
            <v>PDE-INTERCO PRESSURISATEUR</v>
          </cell>
        </row>
        <row r="882">
          <cell r="A882" t="str">
            <v>D103891</v>
          </cell>
          <cell r="B882" t="str">
            <v>ENS - PLATINE ELECTRIQUE</v>
          </cell>
          <cell r="E882" t="str">
            <v>ATELIER</v>
          </cell>
        </row>
        <row r="883">
          <cell r="A883" t="str">
            <v>D108603</v>
          </cell>
          <cell r="B883" t="str">
            <v>PDE-INTERCO-PLATINE-ELECTRIQUE</v>
          </cell>
        </row>
        <row r="884">
          <cell r="A884" t="str">
            <v>D108604</v>
          </cell>
          <cell r="B884" t="str">
            <v>ETQ-INTERCO-PLATINE-ELECTRIQUE</v>
          </cell>
        </row>
        <row r="885">
          <cell r="A885" t="str">
            <v>SA01022423A</v>
          </cell>
          <cell r="B885" t="str">
            <v>ALIMENTATION PULS QS10 EQUIPE</v>
          </cell>
        </row>
        <row r="886">
          <cell r="A886" t="str">
            <v>SA01022426A</v>
          </cell>
          <cell r="B886" t="str">
            <v>RESISTANCE CHAUFFANTE EQUIPE</v>
          </cell>
        </row>
        <row r="887">
          <cell r="A887" t="str">
            <v>SM01035810D</v>
          </cell>
          <cell r="B887" t="str">
            <v>D.I.D I-SCU</v>
          </cell>
          <cell r="E887" t="str">
            <v>FOURNITURE ZODIAC</v>
          </cell>
        </row>
        <row r="888">
          <cell r="A888" t="str">
            <v>SM01061111A</v>
          </cell>
          <cell r="B888" t="str">
            <v>CARTE COM-EXPRESS EQUIPEE</v>
          </cell>
          <cell r="E888" t="str">
            <v>FOURNITURE ZODIAC</v>
          </cell>
        </row>
        <row r="889">
          <cell r="A889" t="str">
            <v>SP01034266A</v>
          </cell>
          <cell r="B889" t="str">
            <v>EXPRESS-ATC-N270 -20/+70°C***</v>
          </cell>
          <cell r="E889" t="str">
            <v>FOURNITURE ZODIAC</v>
          </cell>
        </row>
        <row r="890">
          <cell r="A890" t="str">
            <v>SP01035430A</v>
          </cell>
          <cell r="B890" t="str">
            <v>BARRETTE MEMOIRE DDR2 1GB</v>
          </cell>
          <cell r="E890" t="str">
            <v>FOURNITURE ZODIAC</v>
          </cell>
        </row>
        <row r="891">
          <cell r="A891" t="str">
            <v>S100629</v>
          </cell>
          <cell r="B891" t="str">
            <v>WR2SF008G-JFITI</v>
          </cell>
          <cell r="E891" t="str">
            <v>FOURNITURE ZODIAC</v>
          </cell>
        </row>
        <row r="892">
          <cell r="A892" t="str">
            <v>SM01039431A</v>
          </cell>
          <cell r="B892" t="str">
            <v>ENS. PRESSU EQUIPE SORTIE D6</v>
          </cell>
        </row>
        <row r="893">
          <cell r="A893" t="str">
            <v>SP01057141A</v>
          </cell>
          <cell r="B893" t="str">
            <v>18021A</v>
          </cell>
          <cell r="D893" t="str">
            <v>Demander Complément info à Zodiac</v>
          </cell>
          <cell r="E893" t="str">
            <v>FOURNITURE ZODIAC</v>
          </cell>
        </row>
        <row r="894">
          <cell r="A894" t="str">
            <v>SP01037713A</v>
          </cell>
          <cell r="B894" t="str">
            <v>Fixation pneumatique, Femelle, Coudé, 6 mm, 10.5 mm, G1/8</v>
          </cell>
          <cell r="C894" t="str">
            <v>31990610</v>
          </cell>
          <cell r="D894" t="str">
            <v>LEGRIS</v>
          </cell>
          <cell r="E894" t="str">
            <v>CAPP SOREDIS</v>
          </cell>
        </row>
        <row r="895">
          <cell r="A895" t="str">
            <v>SA01039431A</v>
          </cell>
          <cell r="B895" t="str">
            <v>ENS. PRESSU EQUIPE SORTIE D6</v>
          </cell>
        </row>
        <row r="896">
          <cell r="A896" t="str">
            <v>SM01046494A</v>
          </cell>
          <cell r="B896" t="str">
            <v>ADAPTATEUR ISCU</v>
          </cell>
          <cell r="E896" t="str">
            <v>FOURNITURE ZODIAC</v>
          </cell>
        </row>
        <row r="897">
          <cell r="A897" t="str">
            <v>SPW160132</v>
          </cell>
          <cell r="B897" t="str">
            <v>KZ05.05 NOIR</v>
          </cell>
          <cell r="E897" t="str">
            <v>AUXICOM</v>
          </cell>
        </row>
        <row r="898">
          <cell r="A898" t="str">
            <v>SPY320010</v>
          </cell>
          <cell r="B898" t="str">
            <v>DIG05984R100</v>
          </cell>
          <cell r="D898" t="str">
            <v>PARKER</v>
          </cell>
          <cell r="E898" t="str">
            <v>FOURNITURE ZODIAC</v>
          </cell>
        </row>
        <row r="899">
          <cell r="A899" t="str">
            <v>SD01046494A</v>
          </cell>
          <cell r="B899" t="str">
            <v>ADAPTATEURS iSCU</v>
          </cell>
          <cell r="E899" t="str">
            <v>FOURNITURE ZODIAC</v>
          </cell>
        </row>
        <row r="900">
          <cell r="A900" t="str">
            <v>SP01021787A</v>
          </cell>
          <cell r="B900" t="str">
            <v>PLATINE COFFRET NOUVEAU PLAN D103900_01</v>
          </cell>
          <cell r="C900" t="str">
            <v>VOIR PDF</v>
          </cell>
          <cell r="D900" t="str">
            <v>ZDF = ZODIAC DATA SYSTEMS SAS</v>
          </cell>
          <cell r="E900" t="str">
            <v>SATIM</v>
          </cell>
        </row>
        <row r="901">
          <cell r="A901" t="str">
            <v>SP01026048A</v>
          </cell>
          <cell r="B901" t="str">
            <v>EQUERRE SUPPORT CABLES</v>
          </cell>
          <cell r="C901" t="str">
            <v>VOIR PDF</v>
          </cell>
          <cell r="D901" t="str">
            <v>ZDF = ZODIAC DATA SYSTEMS SAS</v>
          </cell>
          <cell r="E901" t="str">
            <v>SATIM</v>
          </cell>
        </row>
        <row r="902">
          <cell r="B902" t="str">
            <v xml:space="preserve">JOINT BORD DE TÔLE </v>
          </cell>
          <cell r="C902" t="str">
            <v>RAYRIM 8</v>
          </cell>
          <cell r="D902" t="str">
            <v>RAYCHEM</v>
          </cell>
          <cell r="E902" t="str">
            <v>FARNELL</v>
          </cell>
        </row>
        <row r="903">
          <cell r="A903" t="str">
            <v>SP01002439A</v>
          </cell>
          <cell r="B903" t="str">
            <v>PICTOGRAMME POINT CHAUD</v>
          </cell>
          <cell r="C903" t="str">
            <v>PDLT1 315</v>
          </cell>
          <cell r="D903" t="str">
            <v>SETON</v>
          </cell>
          <cell r="E903" t="str">
            <v>STOCK</v>
          </cell>
        </row>
        <row r="904">
          <cell r="A904" t="str">
            <v>SPC7300919</v>
          </cell>
          <cell r="B904" t="str">
            <v>FIXATION A VISSER POUR SERRE CABLE 7.6MM</v>
          </cell>
          <cell r="D904" t="str">
            <v>HELLERMANN</v>
          </cell>
          <cell r="E904" t="str">
            <v>ELECSYSTEM</v>
          </cell>
        </row>
        <row r="905">
          <cell r="A905" t="str">
            <v>SP01004735A</v>
          </cell>
          <cell r="B905" t="str">
            <v>GAINE RILSAN DIAMETRE 10</v>
          </cell>
          <cell r="C905" t="str">
            <v>HELAGAINE 11/10</v>
          </cell>
          <cell r="D905" t="str">
            <v xml:space="preserve"> HELLERMAN</v>
          </cell>
          <cell r="E905" t="str">
            <v>ELECSYSTEM</v>
          </cell>
        </row>
        <row r="906">
          <cell r="A906" t="str">
            <v>SP01046604A</v>
          </cell>
          <cell r="B906" t="str">
            <v>DISJONCTEUR IC60N - 2 POLES - 10A COURBE C</v>
          </cell>
          <cell r="C906" t="str">
            <v>A9F77210</v>
          </cell>
          <cell r="D906" t="str">
            <v>SCHNEIDER</v>
          </cell>
          <cell r="E906" t="str">
            <v>REXEL</v>
          </cell>
        </row>
        <row r="907">
          <cell r="A907" t="str">
            <v>SP01008163A</v>
          </cell>
          <cell r="B907" t="str">
            <v>MODULE VARIOFACE  UM 45-D25SUB/B CONNECTEUR FEMELLE</v>
          </cell>
          <cell r="C907">
            <v>2962748</v>
          </cell>
          <cell r="D907" t="str">
            <v>ELECAQUITAINE</v>
          </cell>
          <cell r="E907" t="str">
            <v>PHOENIX</v>
          </cell>
        </row>
        <row r="908">
          <cell r="A908" t="str">
            <v>S105568</v>
          </cell>
          <cell r="B908" t="str">
            <v>PAC-AK-230-17-FC-ST</v>
          </cell>
          <cell r="D908" t="str">
            <v>INFRANOR</v>
          </cell>
          <cell r="E908" t="str">
            <v>FOURNITURE ZODIAC</v>
          </cell>
        </row>
        <row r="909">
          <cell r="A909" t="str">
            <v>SP01019270A</v>
          </cell>
          <cell r="B909" t="str">
            <v>FUSIBLE 8A 500V GG 10X38</v>
          </cell>
          <cell r="C909" t="str">
            <v>DF2CN08</v>
          </cell>
          <cell r="D909" t="str">
            <v>TELEMECANIQUE</v>
          </cell>
          <cell r="E909" t="str">
            <v>REXEL</v>
          </cell>
        </row>
        <row r="910">
          <cell r="A910" t="str">
            <v>SP01020910A</v>
          </cell>
          <cell r="B910" t="str">
            <v>Série Z - blocs de jonction à raccordement à ressort</v>
          </cell>
          <cell r="C910">
            <v>1815070000</v>
          </cell>
          <cell r="D910" t="str">
            <v>WEIDMULLER</v>
          </cell>
          <cell r="E910" t="str">
            <v>REXEL</v>
          </cell>
        </row>
        <row r="911">
          <cell r="A911" t="str">
            <v>SP01020912A</v>
          </cell>
          <cell r="B911" t="str">
            <v>Série Z - blocs de jonction à raccordement à ressort</v>
          </cell>
          <cell r="C911">
            <v>1815080000</v>
          </cell>
          <cell r="D911" t="str">
            <v>WEIDMULLER</v>
          </cell>
          <cell r="E911" t="str">
            <v>REXEL</v>
          </cell>
        </row>
        <row r="912">
          <cell r="A912" t="str">
            <v>SP01020936A</v>
          </cell>
          <cell r="B912" t="str">
            <v>Série Z - blocs de jonction à raccordement à ressort</v>
          </cell>
          <cell r="C912" t="str">
            <v>1816030000</v>
          </cell>
          <cell r="D912" t="str">
            <v>WEIDMULLER</v>
          </cell>
          <cell r="E912" t="str">
            <v>REXEL</v>
          </cell>
        </row>
        <row r="913">
          <cell r="A913" t="str">
            <v>SP01020937A</v>
          </cell>
          <cell r="B913" t="str">
            <v>Série Z - blocs de jonction à raccordement à ressort</v>
          </cell>
          <cell r="C913">
            <v>1720910000</v>
          </cell>
          <cell r="D913" t="str">
            <v>WEIDMULLER</v>
          </cell>
          <cell r="E913" t="str">
            <v>REXEL</v>
          </cell>
        </row>
        <row r="914">
          <cell r="A914" t="str">
            <v>SP01020942A</v>
          </cell>
          <cell r="B914" t="str">
            <v>Série Z - blocs de jonction à raccordement à ressort</v>
          </cell>
          <cell r="C914">
            <v>1763260000</v>
          </cell>
          <cell r="D914" t="str">
            <v>WEIDMULLER</v>
          </cell>
          <cell r="E914" t="str">
            <v>REXEL</v>
          </cell>
        </row>
        <row r="915">
          <cell r="A915" t="str">
            <v>S106553</v>
          </cell>
          <cell r="B915" t="str">
            <v>BORNE Série P, Distribution de potentiel, Section nominale: 1.5 mm², Nombre d'étages: 4, Nombre de raccordements: 16, Couleur: gris,</v>
          </cell>
          <cell r="C915" t="str">
            <v>1173890000</v>
          </cell>
          <cell r="D915" t="str">
            <v>WEIDMULLER</v>
          </cell>
          <cell r="E915" t="str">
            <v>REXEL</v>
          </cell>
        </row>
        <row r="916">
          <cell r="A916" t="str">
            <v>S106557</v>
          </cell>
          <cell r="B916" t="str">
            <v>Série P, Flasque de fermeture, gris, 3 mm</v>
          </cell>
          <cell r="C916" t="str">
            <v>1211450000</v>
          </cell>
          <cell r="D916" t="str">
            <v>WEIDMULLER</v>
          </cell>
          <cell r="E916" t="str">
            <v>REXEL</v>
          </cell>
        </row>
        <row r="917">
          <cell r="A917" t="str">
            <v>SP01021235A</v>
          </cell>
          <cell r="B917" t="str">
            <v>CONTACTEUR D TRI 32A 24V</v>
          </cell>
          <cell r="C917" t="str">
            <v>LC1D18BD</v>
          </cell>
          <cell r="D917" t="str">
            <v>MERLIN GERIN</v>
          </cell>
          <cell r="E917" t="str">
            <v>REXEL</v>
          </cell>
        </row>
        <row r="918">
          <cell r="A918" t="str">
            <v>SPA1200007</v>
          </cell>
          <cell r="B918" t="str">
            <v>DIODE DE REDRESSEMENT 1N4007</v>
          </cell>
          <cell r="D918" t="str">
            <v>INCONNU</v>
          </cell>
          <cell r="E918" t="str">
            <v>RS</v>
          </cell>
        </row>
        <row r="919">
          <cell r="A919" t="str">
            <v>SP01021239A</v>
          </cell>
          <cell r="B919" t="str">
            <v>HYGROSTAT MECANIQUE AJUSTABLE 35 A 95% 1 INVERSEUR</v>
          </cell>
          <cell r="C919" t="str">
            <v>01220.0-00</v>
          </cell>
          <cell r="D919" t="str">
            <v>STEGO</v>
          </cell>
          <cell r="E919" t="str">
            <v>ELECSYSTEM</v>
          </cell>
        </row>
        <row r="920">
          <cell r="A920" t="str">
            <v>SP01021240A</v>
          </cell>
          <cell r="B920" t="str">
            <v>HYGROSTAT MECANIQUE FIXE 65%</v>
          </cell>
          <cell r="C920" t="str">
            <v>01240.0-00</v>
          </cell>
          <cell r="D920" t="str">
            <v>STEGO</v>
          </cell>
          <cell r="E920" t="str">
            <v>ELECSYSTEM</v>
          </cell>
        </row>
        <row r="921">
          <cell r="A921" t="str">
            <v>SP01021242A</v>
          </cell>
          <cell r="B921" t="str">
            <v>THERMOSTAT MECANIQUE AJUSTABLE DE -20°C A +30°C IP20</v>
          </cell>
          <cell r="C921" t="str">
            <v>01170.0-02</v>
          </cell>
          <cell r="D921" t="str">
            <v>STEGO</v>
          </cell>
          <cell r="E921" t="str">
            <v>ELECSYSTEM</v>
          </cell>
        </row>
        <row r="922">
          <cell r="A922" t="str">
            <v>SP01017748A</v>
          </cell>
          <cell r="B922" t="str">
            <v>CABLE POUR THERMOSTHAT TSP01 + PRISE M12 FEM. COUDEE LG 2M</v>
          </cell>
          <cell r="C922" t="str">
            <v>W12PUR 2</v>
          </cell>
          <cell r="D922" t="str">
            <v>LUMBERG</v>
          </cell>
          <cell r="E922" t="str">
            <v>ELECSYSTEM</v>
          </cell>
        </row>
        <row r="923">
          <cell r="A923" t="str">
            <v>SP01054248A</v>
          </cell>
          <cell r="B923" t="str">
            <v>PEIGNE RACC 2P 100A 12MOD</v>
          </cell>
          <cell r="C923" t="str">
            <v>A9XPH212</v>
          </cell>
          <cell r="D923" t="str">
            <v>SCHNEIDER</v>
          </cell>
          <cell r="E923" t="str">
            <v>REXEL</v>
          </cell>
        </row>
        <row r="924">
          <cell r="A924" t="str">
            <v>SP01015821A</v>
          </cell>
          <cell r="B924" t="str">
            <v>INTERFACE MOD RELAIS 1RT 6A 24DC RES</v>
          </cell>
          <cell r="C924" t="str">
            <v>38.61.7.024.0050</v>
          </cell>
          <cell r="D924" t="str">
            <v>FINDER</v>
          </cell>
          <cell r="E924" t="str">
            <v>REXEL</v>
          </cell>
        </row>
        <row r="925">
          <cell r="A925" t="str">
            <v>SPC6900006</v>
          </cell>
          <cell r="B925" t="str">
            <v>FUSIBLE TEMPORISE 5X20 0.63A</v>
          </cell>
          <cell r="C925" t="str">
            <v>P090541P</v>
          </cell>
          <cell r="D925" t="str">
            <v>FERRAZ</v>
          </cell>
          <cell r="E925" t="str">
            <v>ELECSYSTEM</v>
          </cell>
        </row>
        <row r="926">
          <cell r="A926" t="str">
            <v>SP01028662A</v>
          </cell>
          <cell r="B926" t="str">
            <v>Fil de câblage, Noir, 15 AWG, 1,5 mm², 100m, 600 V</v>
          </cell>
          <cell r="C926" t="str">
            <v>4160401</v>
          </cell>
          <cell r="D926" t="str">
            <v>LAPP</v>
          </cell>
          <cell r="E926" t="str">
            <v>AUXICOM</v>
          </cell>
        </row>
        <row r="927">
          <cell r="A927" t="str">
            <v>SP01048324A</v>
          </cell>
          <cell r="B927" t="str">
            <v>A9Q11225</v>
          </cell>
          <cell r="C927" t="str">
            <v>A9Q11225</v>
          </cell>
          <cell r="D927" t="str">
            <v>SCHNEIDER</v>
          </cell>
          <cell r="E927" t="str">
            <v>REXEL</v>
          </cell>
        </row>
        <row r="928">
          <cell r="A928" t="str">
            <v>SP01023526A</v>
          </cell>
          <cell r="B928" t="str">
            <v>RELAIS DE SURVEILLANCE RESEAU MONOPHASE 230V</v>
          </cell>
          <cell r="C928" t="str">
            <v>RM17UBE15</v>
          </cell>
          <cell r="D928" t="str">
            <v>TELEMECANIQUE</v>
          </cell>
          <cell r="E928" t="str">
            <v>REXEL</v>
          </cell>
        </row>
        <row r="929">
          <cell r="A929" t="str">
            <v>SPC6900009</v>
          </cell>
          <cell r="B929" t="str">
            <v>FUSIBLE TEMPORISE 5X20 1.25A</v>
          </cell>
          <cell r="C929" t="str">
            <v>S090544P</v>
          </cell>
          <cell r="D929" t="str">
            <v>FERRAZ</v>
          </cell>
          <cell r="E929" t="str">
            <v>ELECSYSTEM</v>
          </cell>
        </row>
        <row r="930">
          <cell r="A930" t="str">
            <v>SPC6900012</v>
          </cell>
          <cell r="B930" t="str">
            <v>FUSIBLE TEMPORISE 5X20 3.15A</v>
          </cell>
          <cell r="C930" t="str">
            <v>X090548P</v>
          </cell>
          <cell r="D930" t="str">
            <v>FERRAZ</v>
          </cell>
          <cell r="E930" t="str">
            <v>ELECSYSTEM</v>
          </cell>
        </row>
        <row r="931">
          <cell r="A931" t="str">
            <v>SP01054326A</v>
          </cell>
          <cell r="B931" t="str">
            <v>A9N15651</v>
          </cell>
          <cell r="C931" t="str">
            <v>A9N15651</v>
          </cell>
          <cell r="D931" t="str">
            <v>SCHNEIDER</v>
          </cell>
          <cell r="E931" t="str">
            <v>REXEL</v>
          </cell>
        </row>
        <row r="932">
          <cell r="A932" t="str">
            <v>SP01029032A</v>
          </cell>
          <cell r="B932" t="str">
            <v>Fil de câblage, Vert/Jaune, 15 AWG, 1,5 mm², 100m, 600 V</v>
          </cell>
          <cell r="C932" t="str">
            <v>4160400</v>
          </cell>
          <cell r="D932" t="str">
            <v>LAPP</v>
          </cell>
          <cell r="E932" t="str">
            <v>AUXICOM</v>
          </cell>
        </row>
        <row r="933">
          <cell r="A933" t="str">
            <v>SP01028660A</v>
          </cell>
          <cell r="B933" t="str">
            <v>Fil de câblage, Bleu, 15 AWG, 1,5 mm², 100m, 600 V</v>
          </cell>
          <cell r="C933" t="str">
            <v>4160402</v>
          </cell>
          <cell r="D933" t="str">
            <v>LAPP</v>
          </cell>
          <cell r="E933" t="str">
            <v>AUXICOM</v>
          </cell>
        </row>
        <row r="934">
          <cell r="A934" t="str">
            <v>SP01022454A</v>
          </cell>
          <cell r="B934" t="str">
            <v>CABLE 5 PAIRES 28AWG BLINDÉ GRIS -55/+105 °C / 600V</v>
          </cell>
          <cell r="C934" t="str">
            <v>3310
302-9032</v>
          </cell>
          <cell r="D934" t="str">
            <v>ALPHA</v>
          </cell>
          <cell r="E934" t="str">
            <v>RS</v>
          </cell>
        </row>
        <row r="935">
          <cell r="A935" t="str">
            <v>SP01038381A</v>
          </cell>
          <cell r="B935" t="str">
            <v>CONNECTEUR SUB-D 9PTS MALE A SERTIR NORME MIL-C-24308C</v>
          </cell>
          <cell r="C935" t="str">
            <v>SUB-D 9PTS M M24308/4-1</v>
          </cell>
          <cell r="D935" t="str">
            <v>FCT</v>
          </cell>
          <cell r="E935" t="str">
            <v>TTI</v>
          </cell>
        </row>
        <row r="936">
          <cell r="A936" t="str">
            <v>SP01031777A</v>
          </cell>
          <cell r="B936" t="str">
            <v>Bloc de jonction de passage, Raccordement à ressort, 2.5 mm², 800 V, 24 A, bleu</v>
          </cell>
          <cell r="C936">
            <v>1608580000</v>
          </cell>
          <cell r="D936" t="str">
            <v>WEIDMULLER</v>
          </cell>
          <cell r="E936" t="str">
            <v>REXEL</v>
          </cell>
        </row>
        <row r="937">
          <cell r="A937" t="str">
            <v>SPW350031</v>
          </cell>
          <cell r="B937" t="str">
            <v>CORDON SECTEUR 2P+T Lg.1M - NOIR</v>
          </cell>
          <cell r="C937" t="str">
            <v>626-6751</v>
          </cell>
          <cell r="D937" t="str">
            <v>RADIOSPARES</v>
          </cell>
          <cell r="E937" t="str">
            <v>RS</v>
          </cell>
        </row>
        <row r="938">
          <cell r="A938" t="str">
            <v>SPW130013</v>
          </cell>
          <cell r="B938" t="str">
            <v>CONNECTEUR SUB-D 26 PTS MALE A SERTIR</v>
          </cell>
          <cell r="C938" t="str">
            <v>M243084265F</v>
          </cell>
          <cell r="D938" t="str">
            <v>TE CONNECTIVITY</v>
          </cell>
          <cell r="E938" t="str">
            <v>TTI</v>
          </cell>
        </row>
        <row r="939">
          <cell r="A939" t="str">
            <v>SPW180005</v>
          </cell>
          <cell r="B939" t="str">
            <v>Contact Sub-D, Connecteurs Série AMPLIMITE 90, Mâle, Alliage de cuivre, Contacts plaqués or, 22 AWG</v>
          </cell>
          <cell r="C939" t="str">
            <v>204370.2</v>
          </cell>
          <cell r="D939" t="str">
            <v>AMP</v>
          </cell>
          <cell r="E939" t="str">
            <v>FARNELL</v>
          </cell>
        </row>
        <row r="940">
          <cell r="A940" t="str">
            <v>S102171</v>
          </cell>
          <cell r="B940" t="str">
            <v>OLFLEX ROBUST 210 5G1 Ø7.3 -50/+80</v>
          </cell>
          <cell r="C940" t="str">
            <v>21918</v>
          </cell>
          <cell r="D940" t="str">
            <v>LAPP</v>
          </cell>
          <cell r="E940" t="str">
            <v>ELECSYSTEM</v>
          </cell>
        </row>
        <row r="941">
          <cell r="A941" t="str">
            <v>S106676</v>
          </cell>
          <cell r="B941" t="str">
            <v>CONNECTEUR M12 MALE 8P CODAGE X</v>
          </cell>
          <cell r="C941" t="str">
            <v>MNF881A315-001</v>
          </cell>
          <cell r="D941" t="str">
            <v>METZ CONNECT</v>
          </cell>
          <cell r="E941" t="str">
            <v>FARNELL</v>
          </cell>
        </row>
        <row r="942">
          <cell r="A942" t="str">
            <v>SP01028663A</v>
          </cell>
          <cell r="B942" t="str">
            <v>Câble, Toronné, Hook Up, PVC (Chlorure de polyvinyle), Rouge, 16 AWG, 1.5 mm²</v>
          </cell>
          <cell r="C942" t="str">
            <v>4160404</v>
          </cell>
          <cell r="D942" t="str">
            <v>LAPP</v>
          </cell>
          <cell r="E942" t="str">
            <v>ELECSYSTEM</v>
          </cell>
        </row>
        <row r="943">
          <cell r="A943" t="str">
            <v>SP01031153A</v>
          </cell>
          <cell r="B943" t="str">
            <v>Y SIMPLE EGAL Ø 6-6</v>
          </cell>
          <cell r="C943" t="str">
            <v>3140-06-00</v>
          </cell>
          <cell r="D943" t="str">
            <v>LEGRIS</v>
          </cell>
          <cell r="E943" t="str">
            <v>CAPP SOREDIS</v>
          </cell>
        </row>
        <row r="944">
          <cell r="A944" t="str">
            <v>SP01033544A</v>
          </cell>
          <cell r="B944" t="str">
            <v>BOUCHON ENCLIQUETABLE Ø6MM</v>
          </cell>
          <cell r="C944" t="str">
            <v>3126-06-00</v>
          </cell>
          <cell r="D944" t="str">
            <v>LEGRIS</v>
          </cell>
          <cell r="E944" t="str">
            <v>CAPP SOREDIS</v>
          </cell>
        </row>
        <row r="945">
          <cell r="A945" t="str">
            <v>SPE5100327</v>
          </cell>
          <cell r="B945" t="str">
            <v>TUBE POLYURETHANE SOUPLE Ø4X6</v>
          </cell>
          <cell r="C945" t="str">
            <v>1025U0601</v>
          </cell>
          <cell r="D945" t="str">
            <v>LEGRIS</v>
          </cell>
          <cell r="E945" t="str">
            <v>CAPP SOREDIS</v>
          </cell>
        </row>
        <row r="946">
          <cell r="A946" t="str">
            <v>SP01016673A</v>
          </cell>
          <cell r="B946" t="str">
            <v>Borne à diode double 1,5 mm² / Gris</v>
          </cell>
          <cell r="C946" t="str">
            <v>279-620/281-408</v>
          </cell>
          <cell r="D946" t="str">
            <v>WAGO</v>
          </cell>
          <cell r="E946" t="str">
            <v>CONRAD</v>
          </cell>
        </row>
        <row r="947">
          <cell r="A947" t="str">
            <v>SP01027484A</v>
          </cell>
          <cell r="B947" t="str">
            <v>ETIQUETTE DE REPERAGE 5 x 3.5 mm, Pas en mm: 3.50 Weidmueller, blanc</v>
          </cell>
          <cell r="C947" t="str">
            <v>1762320031</v>
          </cell>
          <cell r="D947" t="str">
            <v>S002245 = WEIDMULLER</v>
          </cell>
          <cell r="E947" t="str">
            <v>REXEL</v>
          </cell>
        </row>
        <row r="948">
          <cell r="A948" t="str">
            <v>SP01023759A</v>
          </cell>
          <cell r="B948" t="str">
            <v>CORDON SECTEUR CEI FICHE FEMELLE COUDEE NOIRE 2M DENUDE PZ0200/2M00</v>
          </cell>
          <cell r="C948" t="str">
            <v xml:space="preserve">
1318721</v>
          </cell>
          <cell r="D948" t="str">
            <v>MULTICOMP</v>
          </cell>
          <cell r="E948" t="str">
            <v>FARNELL</v>
          </cell>
        </row>
        <row r="949">
          <cell r="A949" t="str">
            <v>SP01045700A</v>
          </cell>
          <cell r="B949" t="str">
            <v>FIXATION ALIM PULS SUR PLAQUE DE FOND ( UNITAIRE )</v>
          </cell>
          <cell r="C949" t="str">
            <v>ZM1.WALL</v>
          </cell>
          <cell r="D949" t="str">
            <v>PULS</v>
          </cell>
          <cell r="E949" t="str">
            <v>ELECSYSTEM</v>
          </cell>
        </row>
        <row r="950">
          <cell r="A950" t="str">
            <v>SP01040050A</v>
          </cell>
          <cell r="B950" t="str">
            <v>COSSE RONDE ISOLEE PIDG (RENFORCE) Ø4 AWG 22-16 UL</v>
          </cell>
          <cell r="D950" t="str">
            <v>S901004 = TE CONNECTIVITY LTD</v>
          </cell>
          <cell r="E950" t="str">
            <v>STOCK</v>
          </cell>
        </row>
        <row r="951">
          <cell r="A951" t="str">
            <v>SPW160136</v>
          </cell>
          <cell r="B951" t="str">
            <v>KY33 A.05 JAUNE/VERT</v>
          </cell>
          <cell r="D951" t="str">
            <v>S000871 = FILECA</v>
          </cell>
          <cell r="E951" t="str">
            <v>AUXICOM</v>
          </cell>
        </row>
        <row r="952">
          <cell r="A952" t="str">
            <v>SP01029511A</v>
          </cell>
          <cell r="B952" t="str">
            <v>CÂBLE JZ-602 3G1,5 mm² (16 AWG) GY</v>
          </cell>
          <cell r="C952" t="str">
            <v>83071</v>
          </cell>
          <cell r="D952" t="str">
            <v>HELUKABEL</v>
          </cell>
          <cell r="E952" t="str">
            <v>ELECSYSTEM</v>
          </cell>
        </row>
        <row r="953">
          <cell r="A953" t="str">
            <v>S106668</v>
          </cell>
          <cell r="B953" t="str">
            <v>Connecteurs pour CI pas &lt; 5mm 10 PÖLES</v>
          </cell>
          <cell r="C953" t="str">
            <v>1944170000</v>
          </cell>
          <cell r="D953" t="str">
            <v>S901334 = WEIDMULLER</v>
          </cell>
          <cell r="E953" t="str">
            <v>REXEL</v>
          </cell>
        </row>
        <row r="954">
          <cell r="A954" t="str">
            <v>S106669</v>
          </cell>
          <cell r="B954" t="str">
            <v>Connecteurs pour CI pas &lt; 5mm 5 PÖLES</v>
          </cell>
          <cell r="C954">
            <v>1943610000</v>
          </cell>
          <cell r="D954" t="str">
            <v>S901334 = WEIDMULLER</v>
          </cell>
          <cell r="E954" t="str">
            <v>REXEL</v>
          </cell>
        </row>
        <row r="955">
          <cell r="A955" t="str">
            <v>SPL5010325</v>
          </cell>
          <cell r="B955" t="str">
            <v>CABLE 2 COND 1MM2 LIYY 2X1MM2</v>
          </cell>
          <cell r="D955" t="str">
            <v>HELUKABEL</v>
          </cell>
          <cell r="E955" t="str">
            <v>ELECSYSTEM</v>
          </cell>
        </row>
        <row r="956">
          <cell r="A956" t="str">
            <v>SP01027647A</v>
          </cell>
          <cell r="B956" t="str">
            <v>RESISTANCE CHAUFFANTE HVL031 400W AVEC VENTILATEUR SEPARES</v>
          </cell>
          <cell r="C956" t="str">
            <v>STE03115002</v>
          </cell>
          <cell r="D956" t="str">
            <v>STEGO</v>
          </cell>
          <cell r="E956" t="str">
            <v>ELECSYSTEM</v>
          </cell>
        </row>
        <row r="957">
          <cell r="A957" t="str">
            <v>S106670</v>
          </cell>
          <cell r="B957" t="str">
            <v>FPRK-003</v>
          </cell>
          <cell r="D957" t="str">
            <v>S901384 = INFRANOR</v>
          </cell>
          <cell r="E957" t="str">
            <v>INFRANOR</v>
          </cell>
        </row>
        <row r="958">
          <cell r="A958" t="str">
            <v>S106671</v>
          </cell>
          <cell r="B958" t="str">
            <v>PFGD-1003</v>
          </cell>
          <cell r="D958" t="str">
            <v>S901384 = INFRANOR</v>
          </cell>
          <cell r="E958" t="str">
            <v>INFRANOR</v>
          </cell>
        </row>
        <row r="959">
          <cell r="A959" t="str">
            <v>SP01021727A</v>
          </cell>
          <cell r="B959" t="str">
            <v>CONTACT A SERTIR FEMELLE AWG 28-32 POUR CONNECTEUR FI-W*S</v>
          </cell>
          <cell r="C959" t="str">
            <v>FI-C3-A1-15000
690-9316</v>
          </cell>
          <cell r="D959" t="str">
            <v>S900365 = JAE</v>
          </cell>
          <cell r="E959" t="str">
            <v>RS</v>
          </cell>
        </row>
        <row r="960">
          <cell r="A960" t="str">
            <v>SP01021728A</v>
          </cell>
          <cell r="B960" t="str">
            <v>CONNECTEUR 15 PTS POUR CONTACT A SERTIR FEMELLE AWG 28-32</v>
          </cell>
          <cell r="C960" t="str">
            <v>FI-W15S
 2509499800</v>
          </cell>
          <cell r="D960" t="str">
            <v>S900365 = JAE</v>
          </cell>
          <cell r="E960" t="str">
            <v>MOUSER</v>
          </cell>
        </row>
        <row r="961">
          <cell r="A961" t="str">
            <v>SP01039733A</v>
          </cell>
          <cell r="B961" t="str">
            <v>MANCHON EVASE DROIT DIAM INTERNE 24MM + RACCORD ADHESIF</v>
          </cell>
          <cell r="C961" t="str">
            <v>D38999/20WC35SN</v>
          </cell>
          <cell r="D961" t="str">
            <v>S909169 = FCI SOURIAU</v>
          </cell>
          <cell r="E961" t="str">
            <v>TTI</v>
          </cell>
        </row>
        <row r="962">
          <cell r="A962" t="str">
            <v>SPC5750064</v>
          </cell>
          <cell r="B962" t="str">
            <v>CAPOT SUBD METAL 15 PTS 8655MH1511</v>
          </cell>
          <cell r="C962" t="str">
            <v>8655MH-15-11</v>
          </cell>
          <cell r="D962" t="str">
            <v>S909180 = FRAMATOME</v>
          </cell>
          <cell r="E962" t="str">
            <v>TTI</v>
          </cell>
        </row>
        <row r="963">
          <cell r="A963" t="str">
            <v>SP01039734A</v>
          </cell>
          <cell r="B963" t="str">
            <v>RACCORD ARRIERE DROIT TAILLE 13 VERT 38999 SERIE 3</v>
          </cell>
          <cell r="C963" t="str">
            <v>91H1-13-09-1-B-HE200</v>
          </cell>
          <cell r="D963" t="str">
            <v>POLAMCO</v>
          </cell>
          <cell r="E963" t="str">
            <v>TTI</v>
          </cell>
        </row>
        <row r="964">
          <cell r="A964" t="str">
            <v>SP01004205A</v>
          </cell>
          <cell r="B964" t="str">
            <v>MICRO BAND  lg:207</v>
          </cell>
          <cell r="C964" t="str">
            <v>BAND IT</v>
          </cell>
          <cell r="D964" t="str">
            <v>A31189</v>
          </cell>
          <cell r="E964" t="str">
            <v>OCETA</v>
          </cell>
        </row>
        <row r="965">
          <cell r="A965" t="str">
            <v>SP01004211A</v>
          </cell>
          <cell r="B965" t="str">
            <v>HELAGAINE 11/5</v>
          </cell>
          <cell r="D965" t="str">
            <v>ELECAQUITAINE</v>
          </cell>
          <cell r="E965" t="str">
            <v>ELECSYSTEM</v>
          </cell>
        </row>
        <row r="966">
          <cell r="A966" t="str">
            <v>SP01035887A</v>
          </cell>
          <cell r="B966" t="str">
            <v>FICHE MALE 38999 SERIE 3 VERTE 22 CONTACTS #22D</v>
          </cell>
          <cell r="C966" t="str">
            <v>D38999/ 26WC35PN</v>
          </cell>
          <cell r="D966" t="str">
            <v>S001978 = SOURIAU</v>
          </cell>
          <cell r="E966" t="str">
            <v>TTI</v>
          </cell>
        </row>
        <row r="967">
          <cell r="A967" t="str">
            <v>SP01039726A</v>
          </cell>
          <cell r="B967" t="str">
            <v>ARRIERE FERME 38999 SERIE 3 TAILLE 13 L=29MM A OEILLET</v>
          </cell>
          <cell r="C967" t="str">
            <v>100P670-13-1-B-R-01</v>
          </cell>
          <cell r="D967" t="str">
            <v>POLAMCO</v>
          </cell>
          <cell r="E967" t="str">
            <v>TTI</v>
          </cell>
        </row>
        <row r="968">
          <cell r="A968" t="str">
            <v>SP01006338A</v>
          </cell>
          <cell r="B968" t="str">
            <v>VENTILATEUR 80X80X38</v>
          </cell>
          <cell r="C968" t="str">
            <v>8556N
281-3785</v>
          </cell>
          <cell r="D968" t="str">
            <v>EBM- PAPST</v>
          </cell>
          <cell r="E968" t="str">
            <v>RS</v>
          </cell>
        </row>
        <row r="969">
          <cell r="A969" t="str">
            <v>SP01025851A</v>
          </cell>
          <cell r="B969" t="str">
            <v>FEU A ECLAT TYPE IBS</v>
          </cell>
          <cell r="C969" t="str">
            <v>800501405</v>
          </cell>
          <cell r="D969" t="str">
            <v>AUER</v>
          </cell>
          <cell r="E969" t="str">
            <v>ELECSYSTEM</v>
          </cell>
        </row>
        <row r="970">
          <cell r="A970" t="str">
            <v>SP01032184A</v>
          </cell>
          <cell r="B970" t="str">
            <v>BUZZER ENCASTRABLE TYPE ESG BOITIER GRIS 12/24V AC/DC</v>
          </cell>
          <cell r="C970" t="str">
            <v>814100405</v>
          </cell>
          <cell r="D970" t="str">
            <v>AUER</v>
          </cell>
          <cell r="E970" t="str">
            <v>ELECSYSTEM</v>
          </cell>
        </row>
        <row r="971">
          <cell r="A971" t="str">
            <v>SP01047294A</v>
          </cell>
          <cell r="B971" t="str">
            <v xml:space="preserve">1xHALINK LONG 10M </v>
          </cell>
          <cell r="C971" t="str">
            <v>6227010001201</v>
          </cell>
          <cell r="D971" t="str">
            <v>HARTING</v>
          </cell>
          <cell r="E971" t="str">
            <v>ELECSYSTEM</v>
          </cell>
        </row>
        <row r="972">
          <cell r="A972" t="str">
            <v>SP01038130A</v>
          </cell>
          <cell r="B972" t="str">
            <v xml:space="preserve">Module de sécurité - PSR-SPP- 24DC/TS/S </v>
          </cell>
          <cell r="C972" t="str">
            <v>2986232</v>
          </cell>
          <cell r="D972" t="str">
            <v>S900580 = PHOENIX.CONTACT</v>
          </cell>
          <cell r="E972" t="str">
            <v>PHOENIX</v>
          </cell>
        </row>
        <row r="973">
          <cell r="A973" t="str">
            <v>SPG1114014</v>
          </cell>
          <cell r="B973" t="str">
            <v>VIS CHC M4X16 A4-70 DIN 912</v>
          </cell>
          <cell r="D973" t="str">
            <v>S909228 = INTER INOX</v>
          </cell>
          <cell r="E973" t="str">
            <v>STOCK VISSERIE</v>
          </cell>
        </row>
        <row r="974">
          <cell r="A974" t="str">
            <v>SPG3115004</v>
          </cell>
          <cell r="B974" t="str">
            <v>ROND EVENT Ø4 A4-70 DIN6798A</v>
          </cell>
          <cell r="E974" t="str">
            <v>STOCK VISSERIE</v>
          </cell>
        </row>
        <row r="975">
          <cell r="A975" t="str">
            <v>SP01001564A</v>
          </cell>
          <cell r="B975" t="str">
            <v>ECROU HU Ø4 A4-70 DIN934</v>
          </cell>
          <cell r="D975" t="str">
            <v>S900237 = EMILE-MAURIN</v>
          </cell>
          <cell r="E975" t="str">
            <v>STOCK VISSERIE</v>
          </cell>
        </row>
        <row r="976">
          <cell r="A976" t="str">
            <v>SPG1114024</v>
          </cell>
          <cell r="B976" t="str">
            <v>VIS CHC M5X35 A4-70 DIN 912</v>
          </cell>
          <cell r="D976" t="str">
            <v>S909228 = INTER INOX</v>
          </cell>
          <cell r="E976" t="str">
            <v>STOCK VISSERIE</v>
          </cell>
        </row>
        <row r="977">
          <cell r="A977" t="str">
            <v>SP01001566A</v>
          </cell>
          <cell r="B977" t="str">
            <v>ECROU HU Ø6 A4-70 DIN934</v>
          </cell>
          <cell r="D977" t="str">
            <v>S900237 = EMILE-MAURIN</v>
          </cell>
          <cell r="E977" t="str">
            <v>STOCK VISSERIE</v>
          </cell>
        </row>
        <row r="978">
          <cell r="A978" t="str">
            <v>SPG1114019</v>
          </cell>
          <cell r="B978" t="str">
            <v>VIS CHC M5X12 A4</v>
          </cell>
          <cell r="D978" t="str">
            <v>S909228 = INTER INOX</v>
          </cell>
          <cell r="E978" t="str">
            <v>STOCK VISSERIE</v>
          </cell>
        </row>
        <row r="979">
          <cell r="A979" t="str">
            <v>SP01018522A</v>
          </cell>
          <cell r="B979" t="str">
            <v>ROND CS Ø5 A4-70 NFE25511</v>
          </cell>
          <cell r="D979" t="str">
            <v>S909150 = EMILE MAURIN</v>
          </cell>
          <cell r="E979" t="str">
            <v>STOCK VISSERIE</v>
          </cell>
        </row>
        <row r="980">
          <cell r="A980" t="str">
            <v>SP01023018A</v>
          </cell>
          <cell r="B980" t="str">
            <v>VIS H M4X12 ECO-FIX ACIER ZING</v>
          </cell>
          <cell r="D980" t="str">
            <v>S000330 = BOSSARD</v>
          </cell>
          <cell r="E980" t="str">
            <v>STOCK VISSERIE</v>
          </cell>
        </row>
        <row r="981">
          <cell r="A981" t="str">
            <v>SP01023014A</v>
          </cell>
          <cell r="B981" t="str">
            <v>ECROU H EMB CRANTEE M4 ZINGUE</v>
          </cell>
          <cell r="E981" t="str">
            <v>STOCK VISSERIE</v>
          </cell>
        </row>
        <row r="982">
          <cell r="A982" t="str">
            <v>SPG1114017</v>
          </cell>
          <cell r="B982" t="str">
            <v>VIS CHC M4X30 A4</v>
          </cell>
          <cell r="D982" t="str">
            <v>S909228 = INTER INOX</v>
          </cell>
          <cell r="E982" t="str">
            <v>STOCK VISSERIE</v>
          </cell>
        </row>
        <row r="983">
          <cell r="A983" t="str">
            <v>SP01018524A</v>
          </cell>
          <cell r="B983" t="str">
            <v>ROND CS Ø4 A4-70 NFE25511</v>
          </cell>
          <cell r="D983" t="str">
            <v>S909150 = EMILE MAURIN</v>
          </cell>
          <cell r="E983" t="str">
            <v>STOCK VISSERIE</v>
          </cell>
        </row>
        <row r="984">
          <cell r="A984" t="str">
            <v>SP01016126A</v>
          </cell>
          <cell r="B984" t="str">
            <v>ROND CS Ø6 A4-70 NFE25511</v>
          </cell>
          <cell r="D984" t="str">
            <v>S909150 = EMILE MAURIN</v>
          </cell>
          <cell r="E984" t="str">
            <v>STOCK VISSERIE</v>
          </cell>
        </row>
        <row r="985">
          <cell r="A985" t="str">
            <v>S103697</v>
          </cell>
          <cell r="B985" t="str">
            <v>PORTE COFFRET EQ RAL9001 (Qté 2)</v>
          </cell>
        </row>
        <row r="986">
          <cell r="A986" t="str">
            <v>D104200</v>
          </cell>
          <cell r="B986" t="str">
            <v>ENS - PORTE COFFRET EQUIPE RAL9001</v>
          </cell>
          <cell r="C986" t="str">
            <v>VOIR PDF</v>
          </cell>
          <cell r="E986" t="str">
            <v>SATIM</v>
          </cell>
        </row>
        <row r="987">
          <cell r="A987" t="str">
            <v>SP01031325A</v>
          </cell>
          <cell r="B987" t="str">
            <v>VIS IMPERDABLE H M5x20</v>
          </cell>
          <cell r="C987" t="str">
            <v>VOIR PDF</v>
          </cell>
          <cell r="D987" t="str">
            <v>ZDF = ZODIAC DATA SYSTEMS SAS</v>
          </cell>
          <cell r="E987" t="str">
            <v>SATIM</v>
          </cell>
        </row>
        <row r="988">
          <cell r="A988" t="str">
            <v>SP01023525A</v>
          </cell>
          <cell r="B988" t="str">
            <v>ENTRETOISE PORTE</v>
          </cell>
          <cell r="C988" t="str">
            <v>VOIR PDF</v>
          </cell>
          <cell r="D988" t="str">
            <v>ZDF = ZODIAC DATA SYSTEMS SAS</v>
          </cell>
          <cell r="E988" t="str">
            <v>SATIM</v>
          </cell>
        </row>
        <row r="989">
          <cell r="A989" t="str">
            <v>SP01022396A</v>
          </cell>
          <cell r="B989" t="str">
            <v>JOINT ETANCHEITE COFFRET</v>
          </cell>
          <cell r="D989" t="str">
            <v>ZDF = ZODIAC DATA SYSTEMS SAS</v>
          </cell>
          <cell r="E989" t="str">
            <v>SUD OUEST CAOUTCHOUC</v>
          </cell>
        </row>
        <row r="990">
          <cell r="A990" t="str">
            <v>SP01025055A</v>
          </cell>
          <cell r="B990" t="str">
            <v>KORAPOP 225 BLANC CARTOUCHE 310 ML</v>
          </cell>
          <cell r="C990" t="str">
            <v>KORAPOP 225 BLANC</v>
          </cell>
          <cell r="D990" t="str">
            <v>S900383 = KOMMERLING</v>
          </cell>
          <cell r="E990" t="str">
            <v>FILLONFAUCONNET</v>
          </cell>
        </row>
        <row r="991">
          <cell r="A991" t="str">
            <v>SP01024894A</v>
          </cell>
          <cell r="B991" t="str">
            <v>TRESSE</v>
          </cell>
          <cell r="C991" t="str">
            <v>SF2050</v>
          </cell>
          <cell r="D991" t="str">
            <v>GETELEC</v>
          </cell>
          <cell r="E991" t="str">
            <v>GETELEC</v>
          </cell>
        </row>
        <row r="992">
          <cell r="A992" t="str">
            <v>SPC7300919</v>
          </cell>
          <cell r="B992" t="str">
            <v>FIXATION A VISSER POUR SERRE CÂBLE 7,6 mm</v>
          </cell>
          <cell r="D992" t="str">
            <v>HELLERMANN</v>
          </cell>
          <cell r="E992" t="str">
            <v>ELECSYSTEM</v>
          </cell>
        </row>
        <row r="993">
          <cell r="A993" t="str">
            <v>SP01048872A</v>
          </cell>
          <cell r="B993" t="str">
            <v>Crochet AC.101 - 18.2x25mm Crochets pour grenouillères</v>
          </cell>
          <cell r="C993" t="str">
            <v>AC.101.IB</v>
          </cell>
          <cell r="D993" t="str">
            <v>S900668 = SAVIGNY</v>
          </cell>
          <cell r="E993" t="str">
            <v>SAVIGNY</v>
          </cell>
        </row>
        <row r="994">
          <cell r="A994" t="str">
            <v>SP01048870A</v>
          </cell>
          <cell r="B994" t="str">
            <v xml:space="preserve">GRENOUILLERES </v>
          </cell>
          <cell r="C994" t="str">
            <v>GP-2075-IB</v>
          </cell>
          <cell r="D994" t="str">
            <v>SAVIGNY</v>
          </cell>
          <cell r="E994" t="str">
            <v>SAVIGNY</v>
          </cell>
        </row>
        <row r="995">
          <cell r="A995" t="str">
            <v>SP01048725A</v>
          </cell>
          <cell r="B995" t="str">
            <v>173004X9,5</v>
          </cell>
          <cell r="D995" t="str">
            <v>S909150 = EMILE MAURIN</v>
          </cell>
          <cell r="E995" t="str">
            <v>STOCK VISSERIE</v>
          </cell>
        </row>
        <row r="996">
          <cell r="A996" t="str">
            <v>SP01015966A</v>
          </cell>
          <cell r="B996" t="str">
            <v>ROND M Ø5 A4-70 OA NOIRE</v>
          </cell>
          <cell r="D996" t="str">
            <v>S000268 = BAFA</v>
          </cell>
          <cell r="E996" t="str">
            <v>STOCK VISSERIE</v>
          </cell>
        </row>
        <row r="997">
          <cell r="A997" t="str">
            <v>S103692</v>
          </cell>
          <cell r="B997" t="str">
            <v>PORTE COFFRET</v>
          </cell>
        </row>
        <row r="998">
          <cell r="A998" t="str">
            <v>D104195</v>
          </cell>
          <cell r="B998" t="str">
            <v>PFA - PORTE COFFRET VOIR PDF</v>
          </cell>
          <cell r="E998" t="str">
            <v>SATIM</v>
          </cell>
        </row>
        <row r="999">
          <cell r="A999" t="str">
            <v>SD01011224A</v>
          </cell>
          <cell r="B999" t="str">
            <v>SSA SPECIFICATION PEINTURE RAL 9010</v>
          </cell>
          <cell r="E999" t="str">
            <v>SATIM</v>
          </cell>
        </row>
        <row r="1000">
          <cell r="A1000" t="str">
            <v>SM01022755B</v>
          </cell>
          <cell r="B1000" t="str">
            <v>EQUERRE COFFRET RAL9010</v>
          </cell>
        </row>
        <row r="1001">
          <cell r="A1001" t="str">
            <v>SP01020489A</v>
          </cell>
          <cell r="B1001" t="str">
            <v>EQUERRE SUPPORT COFFRET</v>
          </cell>
          <cell r="E1001" t="str">
            <v>SATIM</v>
          </cell>
        </row>
        <row r="1002">
          <cell r="A1002" t="str">
            <v>SD01011224A</v>
          </cell>
          <cell r="B1002" t="str">
            <v>SSA SPECIFICATION PEINTURE RAL 9010</v>
          </cell>
          <cell r="E1002" t="str">
            <v>SATIM</v>
          </cell>
        </row>
        <row r="1003">
          <cell r="A1003" t="str">
            <v>S103851</v>
          </cell>
          <cell r="B1003" t="str">
            <v>DISSIP. COFFRET ELEC SUP</v>
          </cell>
        </row>
        <row r="1004">
          <cell r="A1004" t="str">
            <v>D104356</v>
          </cell>
          <cell r="B1004" t="str">
            <v>REPRISE - DISSIP. COFFRET ELEC SUP VOIR PDF</v>
          </cell>
          <cell r="E1004" t="str">
            <v>FISCHER ELEKTRONIK</v>
          </cell>
        </row>
        <row r="1005">
          <cell r="A1005" t="str">
            <v>S103662</v>
          </cell>
          <cell r="B1005" t="str">
            <v xml:space="preserve">SK 74 1000 AL   </v>
          </cell>
          <cell r="E1005" t="str">
            <v>FISCHER ELEKTRONIK</v>
          </cell>
        </row>
        <row r="1006">
          <cell r="A1006" t="str">
            <v>S103852</v>
          </cell>
          <cell r="B1006" t="str">
            <v>DISSIP LAT. COFFRET ELEC</v>
          </cell>
        </row>
        <row r="1007">
          <cell r="A1007" t="str">
            <v>D104357</v>
          </cell>
          <cell r="B1007" t="str">
            <v>REPRISE - DISSIP LAT. COFFRET ELEC VOIR PDF</v>
          </cell>
          <cell r="E1007" t="str">
            <v>FISCHER ELEKTRONIK</v>
          </cell>
        </row>
        <row r="1008">
          <cell r="A1008" t="str">
            <v>S103662</v>
          </cell>
          <cell r="B1008" t="str">
            <v>SK 74 1000 AL</v>
          </cell>
          <cell r="E1008" t="str">
            <v>FISCHER ELEKTRONIK</v>
          </cell>
        </row>
        <row r="1009">
          <cell r="A1009" t="str">
            <v>SM01022435A</v>
          </cell>
          <cell r="B1009" t="str">
            <v>VENTILATEUR EQUIPE</v>
          </cell>
        </row>
        <row r="1010">
          <cell r="A1010" t="str">
            <v>SM01022901C</v>
          </cell>
          <cell r="B1010" t="str">
            <v>FEU A ECLAT + BUZZER</v>
          </cell>
        </row>
        <row r="1011">
          <cell r="A1011" t="str">
            <v>SP01030170A</v>
          </cell>
          <cell r="B1011" t="str">
            <v>EQUERRE BUZZER VOIR PDF</v>
          </cell>
          <cell r="D1011" t="str">
            <v>ZDF = ZODIAC DATA SYSTEMS SAS</v>
          </cell>
          <cell r="E1011" t="str">
            <v>SATIM</v>
          </cell>
        </row>
        <row r="1012">
          <cell r="A1012" t="str">
            <v>SP01025851A</v>
          </cell>
          <cell r="B1012" t="str">
            <v>FEU A ECLAT TYPE IBS FIXE/CLI NO/OR 24V AC/DC</v>
          </cell>
          <cell r="C1012" t="str">
            <v>800501405</v>
          </cell>
          <cell r="D1012" t="str">
            <v>JAUER</v>
          </cell>
          <cell r="E1012" t="str">
            <v>ELECSYSTEM</v>
          </cell>
        </row>
        <row r="1013">
          <cell r="A1013" t="str">
            <v>SP01020919A</v>
          </cell>
          <cell r="B1013" t="str">
            <v>Série Z, Connecteur enfichable, Beige foncé, Montage direct</v>
          </cell>
          <cell r="C1013" t="str">
            <v>1875150000</v>
          </cell>
          <cell r="D1013" t="str">
            <v>S002245 = WEIDMULLER</v>
          </cell>
          <cell r="E1013" t="str">
            <v>REXEL</v>
          </cell>
        </row>
        <row r="1014">
          <cell r="A1014" t="str">
            <v>SP01020921A</v>
          </cell>
          <cell r="B1014" t="str">
            <v>Série Z, Crochets de verrouillage, jaune, 3.9 mm</v>
          </cell>
          <cell r="C1014" t="str">
            <v>1816130000</v>
          </cell>
          <cell r="D1014" t="str">
            <v>S002245 = WEIDMULLER</v>
          </cell>
          <cell r="E1014" t="str">
            <v>REXEL</v>
          </cell>
        </row>
        <row r="1015">
          <cell r="A1015" t="str">
            <v>SP01020922A</v>
          </cell>
          <cell r="B1015" t="str">
            <v>Série Z, Connecteur enfichable, Beige foncé, Montage direct</v>
          </cell>
          <cell r="C1015" t="str">
            <v>1875190000</v>
          </cell>
          <cell r="D1015" t="str">
            <v>S002245 = WEIDMULLER</v>
          </cell>
          <cell r="E1015" t="str">
            <v>REXEL</v>
          </cell>
        </row>
        <row r="1016">
          <cell r="A1016" t="str">
            <v>SPL5010325</v>
          </cell>
          <cell r="B1016" t="str">
            <v>CABLE 2 COND 1MM2 LIYY 2X1MM2</v>
          </cell>
          <cell r="D1016" t="str">
            <v>HELUKABEL</v>
          </cell>
          <cell r="E1016" t="str">
            <v>ELECSYSTEM</v>
          </cell>
        </row>
        <row r="1017">
          <cell r="A1017" t="str">
            <v>SP01016126A</v>
          </cell>
          <cell r="B1017" t="str">
            <v>ROND CS Ø6 A4-70 NFE25511</v>
          </cell>
          <cell r="D1017" t="str">
            <v>S909150 = EMILE MAURIN</v>
          </cell>
          <cell r="E1017" t="str">
            <v>STOCK VISSERIE</v>
          </cell>
        </row>
        <row r="1018">
          <cell r="A1018" t="str">
            <v>SP01001566A</v>
          </cell>
          <cell r="B1018" t="str">
            <v>ECROU HU Ø6 A4-70 DIN934</v>
          </cell>
          <cell r="D1018" t="str">
            <v>S900237 = EMILE-MAURIN</v>
          </cell>
          <cell r="E1018" t="str">
            <v>STOCK VISSERIE</v>
          </cell>
        </row>
        <row r="1019">
          <cell r="A1019" t="str">
            <v>SD01042774A</v>
          </cell>
          <cell r="B1019" t="str">
            <v>LISTE ET ETIQUETTES DE CABLES</v>
          </cell>
        </row>
        <row r="1020">
          <cell r="A1020" t="str">
            <v>SD01022901C</v>
          </cell>
          <cell r="B1020" t="str">
            <v>FEU A ECLAT + BUZZER</v>
          </cell>
        </row>
        <row r="1021">
          <cell r="A1021" t="str">
            <v>SP01030918A</v>
          </cell>
          <cell r="B1021" t="str">
            <v>PLAQUE D'EXTREMITE EP:2.5MM ORANGE</v>
          </cell>
          <cell r="C1021" t="str">
            <v>WAGO</v>
          </cell>
          <cell r="D1021" t="str">
            <v>281-311</v>
          </cell>
          <cell r="E1021" t="str">
            <v>STOCK</v>
          </cell>
        </row>
        <row r="1022">
          <cell r="A1022" t="str">
            <v>S107374</v>
          </cell>
          <cell r="B1022" t="str">
            <v>DISJONCTEUR BIPOLAIRE 6A COURBE C C60 UL1077</v>
          </cell>
          <cell r="C1022" t="str">
            <v>SCHNEIDER</v>
          </cell>
          <cell r="D1022" t="str">
            <v>M9F22206</v>
          </cell>
          <cell r="E1022" t="str">
            <v>REXEL</v>
          </cell>
        </row>
        <row r="1023">
          <cell r="A1023" t="str">
            <v>S107830</v>
          </cell>
          <cell r="B1023" t="str">
            <v>INTER DIFFERENTIEL BIPOLAIRE 40A 30MA UL 1053</v>
          </cell>
          <cell r="C1023" t="str">
            <v>SCHNEIDER</v>
          </cell>
          <cell r="D1023" t="str">
            <v>M9R81240</v>
          </cell>
          <cell r="E1023" t="str">
            <v>REXEL</v>
          </cell>
        </row>
        <row r="1024">
          <cell r="A1024" t="str">
            <v>SP01028239A</v>
          </cell>
          <cell r="B1024" t="str">
            <v>WATCHDOG</v>
          </cell>
          <cell r="C1024" t="str">
            <v>CROUZET</v>
          </cell>
          <cell r="D1024" t="str">
            <v>84874320-HSV</v>
          </cell>
          <cell r="E1024" t="str">
            <v>ELECSYSTEM</v>
          </cell>
        </row>
        <row r="1025">
          <cell r="A1025" t="str">
            <v>S103372</v>
          </cell>
          <cell r="B1025" t="str">
            <v>INTERRUPTEUR DIFFÉRENTIEL F202AC-40/0.3 2P 40A 300mA UL1053</v>
          </cell>
          <cell r="C1025" t="str">
            <v>ABB</v>
          </cell>
          <cell r="D1025" t="str">
            <v>F202 AC-40/0,3</v>
          </cell>
          <cell r="E1025" t="str">
            <v>ELECSYSTEM</v>
          </cell>
        </row>
        <row r="1026">
          <cell r="A1026" t="str">
            <v>S105388</v>
          </cell>
          <cell r="B1026" t="str">
            <v>FEU A ECLAT TYPE IBS 230V</v>
          </cell>
          <cell r="C1026" t="str">
            <v>JAUER</v>
          </cell>
          <cell r="D1026" t="str">
            <v>800 501 313</v>
          </cell>
          <cell r="E1026" t="str">
            <v>ELECSYSTEM</v>
          </cell>
        </row>
        <row r="1027">
          <cell r="A1027" t="str">
            <v>SP01008530A</v>
          </cell>
          <cell r="B1027" t="str">
            <v>BORNE A FUSIBLE AVEC PORTE FUSIBLE PIVOTANT</v>
          </cell>
          <cell r="C1027" t="str">
            <v>WAGO</v>
          </cell>
          <cell r="D1027" t="str">
            <v>281-616</v>
          </cell>
          <cell r="E1027" t="str">
            <v>STOCK</v>
          </cell>
        </row>
        <row r="1028">
          <cell r="A1028" t="str">
            <v>SP01009081A</v>
          </cell>
          <cell r="B1028" t="str">
            <v>CABLE UNITRONIC FD/CP PLUS 18x0.34</v>
          </cell>
          <cell r="C1028" t="str">
            <v>LAPP</v>
          </cell>
          <cell r="D1028" t="str">
            <v>0028 905</v>
          </cell>
          <cell r="E1028" t="str">
            <v>STOCK</v>
          </cell>
        </row>
        <row r="1029">
          <cell r="A1029" t="str">
            <v>SP01015820A</v>
          </cell>
          <cell r="B1029" t="str">
            <v>RELAIS RAIL DIN 6MM BOBINE 230V CONTACTS 6A-250V</v>
          </cell>
          <cell r="C1029" t="str">
            <v>FINDER</v>
          </cell>
          <cell r="D1029" t="str">
            <v>38.61.0.240.0060</v>
          </cell>
          <cell r="E1029" t="str">
            <v>ELECSYSTEM</v>
          </cell>
        </row>
        <row r="1030">
          <cell r="A1030" t="str">
            <v>SP01015821A</v>
          </cell>
          <cell r="B1030" t="str">
            <v>RELAIS RAIL DIN 6MM BORNES A RESSORT BOBINE 24V CONTACTS 6A</v>
          </cell>
          <cell r="C1030" t="str">
            <v>FINDER</v>
          </cell>
          <cell r="D1030" t="str">
            <v>38.61.7.024.0050</v>
          </cell>
          <cell r="E1030" t="str">
            <v>ELECSYSTEM</v>
          </cell>
        </row>
        <row r="1031">
          <cell r="A1031" t="str">
            <v>SP01018719A</v>
          </cell>
          <cell r="B1031" t="str">
            <v>RELAIS DE SECURITE 2 VOIES 24V DC</v>
          </cell>
          <cell r="C1031" t="str">
            <v>SICK</v>
          </cell>
          <cell r="D1031" t="str">
            <v>UE 23-2 MF2D3</v>
          </cell>
          <cell r="E1031" t="str">
            <v>SICK</v>
          </cell>
        </row>
        <row r="1032">
          <cell r="A1032" t="str">
            <v>SP01021060A</v>
          </cell>
          <cell r="B1032" t="str">
            <v>CAVALIER 2 POLES POUR BLOC DE JONCTION ZDU 2.5</v>
          </cell>
          <cell r="C1032" t="str">
            <v>WEIDMULLER</v>
          </cell>
          <cell r="D1032" t="str">
            <v>1608860000</v>
          </cell>
          <cell r="E1032" t="str">
            <v>REXEL</v>
          </cell>
        </row>
        <row r="1033">
          <cell r="A1033" t="str">
            <v>SP01021061A</v>
          </cell>
          <cell r="B1033" t="str">
            <v>CAVALIER 3 POLES POUR BLOC DE JONCTION ZDU 2.5</v>
          </cell>
          <cell r="C1033" t="str">
            <v>WEIDMULLER</v>
          </cell>
          <cell r="D1033" t="str">
            <v>1608870000</v>
          </cell>
          <cell r="E1033" t="str">
            <v>REXEL</v>
          </cell>
        </row>
        <row r="1034">
          <cell r="A1034" t="str">
            <v>SP01021239A</v>
          </cell>
          <cell r="B1034" t="str">
            <v>HYGROSTAT MECANIQUE AJUSTABLE 35 A 95% 1 INVERSEUR</v>
          </cell>
          <cell r="C1034" t="str">
            <v>STEGO</v>
          </cell>
          <cell r="D1034" t="str">
            <v>01220.0-00</v>
          </cell>
          <cell r="E1034" t="str">
            <v>ELECSYSTEM</v>
          </cell>
        </row>
        <row r="1035">
          <cell r="A1035" t="str">
            <v>SP01022693A</v>
          </cell>
          <cell r="B1035" t="str">
            <v>BORNE DE PASSAGE 4 CONTACTS 0.05/4 MM² BEIGE TYPE ZDU 2.5</v>
          </cell>
          <cell r="C1035" t="str">
            <v>WEIDMULLER</v>
          </cell>
          <cell r="D1035" t="str">
            <v>1608570000</v>
          </cell>
          <cell r="E1035" t="str">
            <v>REXEL</v>
          </cell>
        </row>
        <row r="1036">
          <cell r="A1036" t="str">
            <v>SP01026075A</v>
          </cell>
          <cell r="B1036" t="str">
            <v>CONNEXION TRANSVERSALE ENFICHABLE 2 POLES POUR ZDU1.5</v>
          </cell>
          <cell r="C1036" t="str">
            <v>WEIDMULLER</v>
          </cell>
          <cell r="D1036" t="str">
            <v>1776120000</v>
          </cell>
          <cell r="E1036" t="str">
            <v>REXEL</v>
          </cell>
        </row>
        <row r="1037">
          <cell r="A1037" t="str">
            <v>SP01029511A</v>
          </cell>
          <cell r="B1037" t="str">
            <v>CABLE JZ-602 UL/CSA 3G1.5</v>
          </cell>
          <cell r="C1037" t="str">
            <v>HELUKABEL</v>
          </cell>
          <cell r="D1037" t="str">
            <v>83071</v>
          </cell>
          <cell r="E1037" t="str">
            <v>STOCK</v>
          </cell>
        </row>
        <row r="1038">
          <cell r="A1038" t="str">
            <v>S107363</v>
          </cell>
          <cell r="B1038" t="str">
            <v>DISJONCTEUR BIPOLAIRE 30A COURBE C C60 UL489</v>
          </cell>
          <cell r="C1038" t="str">
            <v>SCHNEIDER</v>
          </cell>
          <cell r="D1038" t="str">
            <v>M9F42230</v>
          </cell>
          <cell r="E1038" t="str">
            <v>REXEL</v>
          </cell>
        </row>
        <row r="1039">
          <cell r="A1039" t="str">
            <v>S107847</v>
          </cell>
          <cell r="B1039" t="str">
            <v>DISJONCTEUR BIPOLAIRE 15A C60N UL 489</v>
          </cell>
          <cell r="C1039" t="str">
            <v>SCHNEIDER</v>
          </cell>
          <cell r="D1039" t="str">
            <v>M9F42215</v>
          </cell>
          <cell r="E1039" t="str">
            <v>REXEL</v>
          </cell>
        </row>
        <row r="1040">
          <cell r="A1040" t="str">
            <v>SP01031777A</v>
          </cell>
          <cell r="B1040" t="str">
            <v>BORNE DE PASSAGE 4 CONTACTS 0.05/4 MM² BLEUE TYPE ZDU 2.5</v>
          </cell>
          <cell r="C1040" t="str">
            <v>WEIDMULLER</v>
          </cell>
          <cell r="D1040" t="str">
            <v>1608580000</v>
          </cell>
          <cell r="E1040" t="str">
            <v>REXEL</v>
          </cell>
        </row>
        <row r="1041">
          <cell r="A1041" t="str">
            <v>SP01038384A</v>
          </cell>
          <cell r="B1041" t="str">
            <v>CONNECTEUR SUB-D 25PTS FEMELLE A SERTIR NORME MIL-C-24308C</v>
          </cell>
          <cell r="C1041" t="str">
            <v>TE CONNECTIVITY</v>
          </cell>
          <cell r="D1041" t="str">
            <v>M2430823</v>
          </cell>
          <cell r="E1041" t="str">
            <v>TTI</v>
          </cell>
        </row>
        <row r="1042">
          <cell r="A1042" t="str">
            <v>SP01038386A</v>
          </cell>
          <cell r="B1042" t="str">
            <v>CONNECTEUR SUB-D 25PTS MALE A SERTIR NORME MIL-C-24308C</v>
          </cell>
          <cell r="C1042" t="str">
            <v>AMPHENOL</v>
          </cell>
          <cell r="D1042" t="str">
            <v>M2430843</v>
          </cell>
          <cell r="E1042" t="str">
            <v>TTI</v>
          </cell>
        </row>
        <row r="1043">
          <cell r="A1043" t="str">
            <v>SP01039029A</v>
          </cell>
          <cell r="B1043" t="str">
            <v>THERMOSTAT DOUBLE ZR011</v>
          </cell>
          <cell r="C1043" t="str">
            <v>STEGO</v>
          </cell>
          <cell r="D1043" t="str">
            <v>01175.0-00</v>
          </cell>
          <cell r="E1043" t="str">
            <v>ELECSYSTEM</v>
          </cell>
        </row>
        <row r="1044">
          <cell r="A1044" t="str">
            <v>SP01041665A</v>
          </cell>
          <cell r="B1044" t="str">
            <v>RELAI TEMPORISE MODULAIRE 16A LI CLIGNOTEMENT</v>
          </cell>
          <cell r="C1044" t="str">
            <v>FINDER</v>
          </cell>
          <cell r="D1044" t="str">
            <v>83.91.0.240.000</v>
          </cell>
          <cell r="E1044" t="str">
            <v>ELECSYSTEM</v>
          </cell>
        </row>
        <row r="1045">
          <cell r="A1045" t="str">
            <v>SP01052386A</v>
          </cell>
          <cell r="B1045" t="str">
            <v>FUSIBLE GG 125A 22X58 400VCA</v>
          </cell>
          <cell r="C1045" t="str">
            <v>MERSEN</v>
          </cell>
          <cell r="D1045" t="str">
            <v>J219773</v>
          </cell>
          <cell r="E1045" t="str">
            <v>ELECSYSTEM</v>
          </cell>
        </row>
        <row r="1046">
          <cell r="A1046" t="str">
            <v>SP01052389A</v>
          </cell>
          <cell r="B1046" t="str">
            <v>PORTE FUSIBLE UNIPOLAIRE 22X58 125A</v>
          </cell>
          <cell r="C1046" t="str">
            <v>MERSEN</v>
          </cell>
          <cell r="D1046" t="str">
            <v>T331079</v>
          </cell>
          <cell r="E1046" t="str">
            <v>ELECSYSTEM</v>
          </cell>
        </row>
        <row r="1047">
          <cell r="A1047" t="str">
            <v>SPA060029</v>
          </cell>
          <cell r="B1047" t="str">
            <v>CONTACTEUR D TRI 25A 24V DC</v>
          </cell>
          <cell r="C1047" t="str">
            <v>SCHNEIDER</v>
          </cell>
          <cell r="D1047" t="str">
            <v>LC1 D25.BD</v>
          </cell>
          <cell r="E1047" t="str">
            <v>REXEL</v>
          </cell>
        </row>
        <row r="1048">
          <cell r="A1048" t="str">
            <v>SPA080082</v>
          </cell>
          <cell r="B1048" t="str">
            <v>AC POWER SURGE PROTECTOR</v>
          </cell>
          <cell r="C1048" t="str">
            <v>CITEL</v>
          </cell>
          <cell r="D1048" t="str">
            <v>DS42-230</v>
          </cell>
          <cell r="E1048" t="str">
            <v>ELECSYSTEM</v>
          </cell>
        </row>
        <row r="1049">
          <cell r="A1049" t="str">
            <v>SPC6900010</v>
          </cell>
          <cell r="B1049" t="str">
            <v>FUSIBLE TEMPORISE 5X20 2A</v>
          </cell>
          <cell r="C1049" t="str">
            <v>FERRAZ</v>
          </cell>
          <cell r="D1049" t="str">
            <v>FUSIBLE TEMPORISE 5X20 2A</v>
          </cell>
          <cell r="E1049" t="str">
            <v>STOCK</v>
          </cell>
        </row>
        <row r="1050">
          <cell r="A1050" t="str">
            <v>SPC6900013</v>
          </cell>
          <cell r="B1050" t="str">
            <v>FUSIBLE TEMPORISE 5X20 5A</v>
          </cell>
          <cell r="C1050" t="str">
            <v>FERRAZ</v>
          </cell>
          <cell r="D1050" t="str">
            <v>FUSIBLE TEMPORISE 5X20 5A</v>
          </cell>
          <cell r="E1050" t="str">
            <v>STOCK</v>
          </cell>
        </row>
        <row r="1051">
          <cell r="A1051" t="str">
            <v>SPL5010325</v>
          </cell>
          <cell r="B1051" t="str">
            <v>CABLE 2 COND 1MM2 LIYY 2X1MM2</v>
          </cell>
          <cell r="C1051" t="str">
            <v>CABLE</v>
          </cell>
          <cell r="D1051" t="str">
            <v>CABLE 2 COND 1MM2 LIYY 2X1MM2</v>
          </cell>
          <cell r="E1051" t="str">
            <v>STOCK</v>
          </cell>
        </row>
        <row r="1052">
          <cell r="A1052" t="str">
            <v>SPW200041</v>
          </cell>
          <cell r="B1052" t="str">
            <v>BLOC JONCT. M16/12 TERRE</v>
          </cell>
          <cell r="C1052" t="str">
            <v>ABB</v>
          </cell>
          <cell r="D1052" t="str">
            <v>1SNA165130R2300</v>
          </cell>
          <cell r="E1052" t="str">
            <v>STOCK</v>
          </cell>
        </row>
        <row r="1053">
          <cell r="A1053" t="str">
            <v>SPW210093</v>
          </cell>
          <cell r="B1053" t="str">
            <v>CABLE BLINDE 10X0.34</v>
          </cell>
          <cell r="C1053" t="str">
            <v>LAPP</v>
          </cell>
          <cell r="D1053" t="str">
            <v>0028 903</v>
          </cell>
          <cell r="E1053" t="str">
            <v>ELECSYSTEM</v>
          </cell>
        </row>
        <row r="1054">
          <cell r="A1054" t="str">
            <v>SP01021377A</v>
          </cell>
          <cell r="B1054" t="str">
            <v>RESISTANCE CHAUFFANTE 400W 230V TYPE HVL AVEC VENTILATEUR</v>
          </cell>
          <cell r="C1054" t="str">
            <v>STEGO</v>
          </cell>
          <cell r="D1054" t="str">
            <v>03115.0-00</v>
          </cell>
          <cell r="E1054" t="str">
            <v>ELECSYSTEM</v>
          </cell>
        </row>
        <row r="1055">
          <cell r="A1055" t="str">
            <v>S100632</v>
          </cell>
          <cell r="B1055" t="str">
            <v>FILTRE SECTEUR CEM MONOPHASE 30A IP20</v>
          </cell>
          <cell r="C1055" t="str">
            <v>SCHAFFNER</v>
          </cell>
          <cell r="D1055" t="str">
            <v>FN350-30-33</v>
          </cell>
          <cell r="E1055" t="str">
            <v>TTI</v>
          </cell>
        </row>
        <row r="1056">
          <cell r="A1056" t="str">
            <v>S107817</v>
          </cell>
          <cell r="B1056" t="str">
            <v>PARAFOUDRE POUR RESEAU DATA RJ45 CAT6</v>
          </cell>
          <cell r="C1056" t="str">
            <v>CITEL</v>
          </cell>
          <cell r="D1056" t="str">
            <v>MJ8-CAT6S</v>
          </cell>
          <cell r="E1056" t="str">
            <v>ELECSYSTEM</v>
          </cell>
        </row>
        <row r="1057">
          <cell r="A1057" t="str">
            <v>SP01062779A</v>
          </cell>
          <cell r="B1057" t="str">
            <v>CONNECTEUR RJ45 M CAT6 Ø4.5-9MM</v>
          </cell>
          <cell r="C1057" t="str">
            <v>HARTING</v>
          </cell>
          <cell r="D1057" t="str">
            <v>09 45 151 1560</v>
          </cell>
          <cell r="E1057" t="str">
            <v>ELECSYSTEM</v>
          </cell>
        </row>
        <row r="1058">
          <cell r="A1058" t="str">
            <v>SP01045165A</v>
          </cell>
          <cell r="B1058" t="str">
            <v>CONNECTEUR RJ45 28AWG</v>
          </cell>
          <cell r="C1058" t="str">
            <v>HARTING</v>
          </cell>
          <cell r="D1058" t="str">
            <v>09451511520</v>
          </cell>
          <cell r="E1058" t="str">
            <v>ELECSYSTEM</v>
          </cell>
        </row>
        <row r="1059">
          <cell r="A1059" t="str">
            <v>SP01047294A</v>
          </cell>
          <cell r="B1059" t="str">
            <v>CABLE HARLINK 10M</v>
          </cell>
          <cell r="C1059" t="str">
            <v>HARTING</v>
          </cell>
          <cell r="D1059" t="str">
            <v>6227010001201</v>
          </cell>
          <cell r="E1059" t="str">
            <v>STOCK</v>
          </cell>
        </row>
        <row r="1060">
          <cell r="A1060" t="str">
            <v>SP01023009A</v>
          </cell>
          <cell r="B1060" t="str">
            <v>CABLE ETHERNET 4 PAIRES CAT5E S/FTP SOUPLE</v>
          </cell>
          <cell r="C1060" t="str">
            <v>CAE</v>
          </cell>
          <cell r="D1060" t="str">
            <v>AXCA2325310</v>
          </cell>
          <cell r="E1060" t="str">
            <v>STOCK</v>
          </cell>
        </row>
        <row r="1061">
          <cell r="A1061" t="str">
            <v>SP01000962A</v>
          </cell>
          <cell r="B1061" t="str">
            <v>FICHE IEC C13 FEMELLE 10A 250V PX0587</v>
          </cell>
          <cell r="C1061" t="str">
            <v>BULGIN</v>
          </cell>
          <cell r="D1061" t="str">
            <v>PX0587</v>
          </cell>
          <cell r="E1061" t="str">
            <v>RS</v>
          </cell>
        </row>
        <row r="1062">
          <cell r="A1062" t="str">
            <v>SP01028653A</v>
          </cell>
          <cell r="B1062" t="str">
            <v>FIL 4MM² PVC VERT/JAUNE UL1015 600V -40°/105°C</v>
          </cell>
          <cell r="D1062" t="str">
            <v>4160600</v>
          </cell>
          <cell r="E1062" t="str">
            <v>STOCK</v>
          </cell>
        </row>
        <row r="1063">
          <cell r="A1063" t="str">
            <v>SP01028656A</v>
          </cell>
          <cell r="B1063" t="str">
            <v>FIL 4MM² PVC ROUGE UL1015 600V -40°/105°C</v>
          </cell>
          <cell r="D1063" t="str">
            <v>4160604</v>
          </cell>
          <cell r="E1063" t="str">
            <v>STOCK</v>
          </cell>
        </row>
        <row r="1064">
          <cell r="A1064" t="str">
            <v>SP01028657A</v>
          </cell>
          <cell r="B1064" t="str">
            <v>FIL 2.5MM² PVC VERT/JAUNE UL1015 600V -40°/105°C</v>
          </cell>
          <cell r="D1064" t="str">
            <v>4160500</v>
          </cell>
          <cell r="E1064" t="str">
            <v>STOCK</v>
          </cell>
        </row>
        <row r="1065">
          <cell r="A1065" t="str">
            <v>SP01028659A</v>
          </cell>
          <cell r="B1065" t="str">
            <v>FIL 2.5MM² PVC BLEU UL1015 600V -40°/105°C</v>
          </cell>
          <cell r="D1065" t="str">
            <v>4160502</v>
          </cell>
          <cell r="E1065" t="str">
            <v>STOCK</v>
          </cell>
        </row>
        <row r="1066">
          <cell r="A1066" t="str">
            <v>SP01028660A</v>
          </cell>
          <cell r="B1066" t="str">
            <v>FIL 1.5MM² PVC BLEU UL1015 600V -40°/105°C</v>
          </cell>
          <cell r="D1066" t="str">
            <v>4160402</v>
          </cell>
          <cell r="E1066" t="str">
            <v>STOCK</v>
          </cell>
        </row>
        <row r="1067">
          <cell r="A1067" t="str">
            <v>SP01028663A</v>
          </cell>
          <cell r="B1067" t="str">
            <v>FIL 1.5MM² PVC ROUGE UL1015 600V -40°/105°C</v>
          </cell>
          <cell r="D1067" t="str">
            <v>4160404</v>
          </cell>
          <cell r="E1067" t="str">
            <v>STOCK</v>
          </cell>
        </row>
        <row r="1068">
          <cell r="A1068" t="str">
            <v>SP01028895A</v>
          </cell>
          <cell r="B1068" t="str">
            <v>FIL 2.5MM² PVC ROUGE UL1015 600V -40°/105°C</v>
          </cell>
          <cell r="D1068" t="str">
            <v>4160504</v>
          </cell>
          <cell r="E1068" t="str">
            <v>STOCK</v>
          </cell>
        </row>
        <row r="1069">
          <cell r="A1069" t="str">
            <v>SP01029032A</v>
          </cell>
          <cell r="B1069" t="str">
            <v>FIL 1.5MM² PVC VERT/JAUNE UL1015 600V -40°/105°C</v>
          </cell>
          <cell r="D1069" t="str">
            <v>4160400</v>
          </cell>
          <cell r="E1069" t="str">
            <v>STOCK</v>
          </cell>
        </row>
        <row r="1070">
          <cell r="A1070" t="str">
            <v>SP01038124A</v>
          </cell>
          <cell r="B1070" t="str">
            <v>FIL AWG8 PVC J/V UL1015 500V -20°/105°C                                    10mm²</v>
          </cell>
          <cell r="E1070" t="str">
            <v>stock</v>
          </cell>
        </row>
        <row r="1071">
          <cell r="A1071" t="str">
            <v>SPW160007</v>
          </cell>
          <cell r="B1071" t="str">
            <v>FIL DE CABLAGE AWG 20 (19x0,20) SECTION 0,6 mm² PTFE BLANC</v>
          </cell>
          <cell r="D1071" t="str">
            <v>KZ05.07 BLANC</v>
          </cell>
          <cell r="E1071" t="str">
            <v>STOCK</v>
          </cell>
        </row>
        <row r="1072">
          <cell r="A1072" t="str">
            <v>SP01028294A</v>
          </cell>
          <cell r="B1072" t="str">
            <v>REPERE DE BLOC DE JONCTION DEK 5 GW1</v>
          </cell>
          <cell r="C1072" t="str">
            <v>WEIDMULLER</v>
          </cell>
          <cell r="D1072" t="str">
            <v>0522660001</v>
          </cell>
          <cell r="E1072" t="str">
            <v>STOCK</v>
          </cell>
        </row>
        <row r="1073">
          <cell r="A1073" t="str">
            <v>S107932</v>
          </cell>
          <cell r="B1073" t="str">
            <v>CARTE REPERE BORNE 2,5 DEK 5 FWZ 1-10</v>
          </cell>
          <cell r="C1073" t="str">
            <v>WEIDMULLER</v>
          </cell>
          <cell r="D1073" t="str">
            <v>0523060001</v>
          </cell>
          <cell r="E1073" t="str">
            <v>STOCK</v>
          </cell>
        </row>
        <row r="1074">
          <cell r="A1074" t="str">
            <v>S107933</v>
          </cell>
          <cell r="B1074" t="str">
            <v>CARTE REPERE BORNE 2,5 DEK 5 FWZ 11-20</v>
          </cell>
          <cell r="C1074" t="str">
            <v>WEIDMULLER</v>
          </cell>
          <cell r="D1074" t="str">
            <v>0523060011</v>
          </cell>
          <cell r="E1074" t="str">
            <v>STOCK</v>
          </cell>
        </row>
        <row r="1075">
          <cell r="A1075" t="str">
            <v>SM50049701-</v>
          </cell>
          <cell r="B1075" t="str">
            <v>VIS DE MASSE POUR CHASSIS</v>
          </cell>
          <cell r="D1075" t="str">
            <v>VIS DE MASSE POUR CHASSIS</v>
          </cell>
          <cell r="E1075" t="str">
            <v>STOCK</v>
          </cell>
        </row>
        <row r="1076">
          <cell r="A1076" t="str">
            <v>SM40535001</v>
          </cell>
          <cell r="B1076" t="str">
            <v>PLAN VIS DE MASSE</v>
          </cell>
          <cell r="D1076" t="str">
            <v>PLAN VIS DE MASSE</v>
          </cell>
        </row>
        <row r="1077">
          <cell r="A1077" t="str">
            <v>SPG1113002</v>
          </cell>
          <cell r="B1077" t="str">
            <v>VIS H M6X20 A4</v>
          </cell>
          <cell r="C1077" t="str">
            <v>SERVICA</v>
          </cell>
          <cell r="D1077" t="str">
            <v>VIS H M6X20 A4</v>
          </cell>
          <cell r="E1077" t="str">
            <v>VISSERIE</v>
          </cell>
        </row>
        <row r="1078">
          <cell r="A1078" t="str">
            <v>SPG111007</v>
          </cell>
          <cell r="B1078" t="str">
            <v>ECROU HU M6 A4</v>
          </cell>
          <cell r="C1078" t="str">
            <v>SERVICA</v>
          </cell>
          <cell r="D1078" t="str">
            <v>ECROU HU M6 A4</v>
          </cell>
          <cell r="E1078" t="str">
            <v>VISSERIE</v>
          </cell>
        </row>
        <row r="1079">
          <cell r="A1079" t="str">
            <v>SPG3114006</v>
          </cell>
          <cell r="B1079" t="str">
            <v>ROND W6 A4</v>
          </cell>
          <cell r="C1079" t="str">
            <v>SERVICA</v>
          </cell>
          <cell r="D1079" t="str">
            <v>ROND W6 A4</v>
          </cell>
          <cell r="E1079" t="str">
            <v>VISSERIE</v>
          </cell>
        </row>
        <row r="1080">
          <cell r="A1080" t="str">
            <v>SD50049702001</v>
          </cell>
          <cell r="B1080" t="str">
            <v>PLAN D'ENSEMBLE</v>
          </cell>
          <cell r="D1080" t="str">
            <v>PLAN D'ENSEMBLE</v>
          </cell>
        </row>
        <row r="1081">
          <cell r="A1081" t="str">
            <v>SM01035810D</v>
          </cell>
          <cell r="B1081" t="str">
            <v>GENERIQUE</v>
          </cell>
          <cell r="D1081" t="str">
            <v>D.I.D I-SCU</v>
          </cell>
          <cell r="E1081" t="str">
            <v>ZDS</v>
          </cell>
        </row>
        <row r="1082">
          <cell r="A1082" t="str">
            <v>SP01060597A</v>
          </cell>
          <cell r="B1082" t="str">
            <v>PLAN REPRISE COFFRET HXP32-37 HEXAPOD PEDESTAL</v>
          </cell>
          <cell r="D1082" t="str">
            <v>COFFRET ADU REPRIS</v>
          </cell>
          <cell r="E1082" t="str">
            <v>ATELIER</v>
          </cell>
        </row>
        <row r="1083">
          <cell r="A1083" t="str">
            <v>SP01002273A</v>
          </cell>
          <cell r="B1083" t="str">
            <v>PICTOGRAMME DANGER ELECTRIQUE</v>
          </cell>
          <cell r="D1083" t="str">
            <v>PDLT1 307</v>
          </cell>
          <cell r="E1083" t="str">
            <v>STOCK</v>
          </cell>
        </row>
        <row r="1084">
          <cell r="A1084" t="str">
            <v>SP01036974A</v>
          </cell>
          <cell r="B1084" t="str">
            <v>ETIQUETTE ADHESIVE 230V 57X13MM</v>
          </cell>
          <cell r="D1084" t="str">
            <v>I-MAV734</v>
          </cell>
          <cell r="E1084" t="str">
            <v>STOCK</v>
          </cell>
        </row>
        <row r="1085">
          <cell r="A1085" t="str">
            <v>SP01045516A</v>
          </cell>
          <cell r="B1085" t="str">
            <v>PRESSE ETOUPE EZENTRY 16/16 - 16 CABLES /PIPES</v>
          </cell>
          <cell r="C1085" t="str">
            <v>ROXTEC</v>
          </cell>
          <cell r="D1085" t="str">
            <v>EZ00000001616</v>
          </cell>
          <cell r="E1085" t="str">
            <v>ELECSYSTEM</v>
          </cell>
        </row>
        <row r="1086">
          <cell r="A1086" t="str">
            <v>SP01043841A</v>
          </cell>
          <cell r="B1086" t="str">
            <v>VENTILATEUR A FILTRE 55/66 M3/H  148,5X148,5MM</v>
          </cell>
          <cell r="C1086" t="str">
            <v>RITTAL</v>
          </cell>
          <cell r="D1086" t="str">
            <v>3238.100</v>
          </cell>
          <cell r="E1086" t="str">
            <v>REXEL</v>
          </cell>
        </row>
        <row r="1087">
          <cell r="A1087" t="str">
            <v>SP01039081A</v>
          </cell>
          <cell r="B1087" t="str">
            <v>FILTRE DE SORTIE A GRILLE CEM 148,5X148,5</v>
          </cell>
          <cell r="C1087" t="str">
            <v>RITTAL</v>
          </cell>
          <cell r="D1087" t="str">
            <v>3238.060</v>
          </cell>
          <cell r="E1087" t="str">
            <v>REXEL</v>
          </cell>
        </row>
        <row r="1088">
          <cell r="A1088" t="str">
            <v>SP01046770A</v>
          </cell>
          <cell r="B1088" t="str">
            <v>MODULDE D'ETANCHEITE CM 40 10-32</v>
          </cell>
          <cell r="C1088" t="str">
            <v>ROXTEC</v>
          </cell>
          <cell r="D1088" t="str">
            <v>C000140101000</v>
          </cell>
          <cell r="E1088" t="str">
            <v>ELECSYSTEM</v>
          </cell>
        </row>
        <row r="1089">
          <cell r="A1089" t="str">
            <v>SP01016126A</v>
          </cell>
          <cell r="B1089" t="str">
            <v>ROND CS Ø6 A4-70 NFE25511</v>
          </cell>
          <cell r="C1089" t="str">
            <v>SERVICA</v>
          </cell>
          <cell r="D1089" t="str">
            <v>ROND CS Ø6 A4-70 NFE25511</v>
          </cell>
          <cell r="E1089" t="str">
            <v>VISSERIE</v>
          </cell>
        </row>
        <row r="1090">
          <cell r="A1090" t="str">
            <v>SP01001566A</v>
          </cell>
          <cell r="B1090" t="str">
            <v>ECROU HU Ø6 A4-70 DIN934</v>
          </cell>
          <cell r="C1090" t="str">
            <v>SERVICA</v>
          </cell>
          <cell r="D1090" t="str">
            <v>ECROU HU Ø6 A4-70 DIN934</v>
          </cell>
          <cell r="E1090" t="str">
            <v>VISSERIE</v>
          </cell>
        </row>
        <row r="1091">
          <cell r="A1091" t="str">
            <v>SP01025609A</v>
          </cell>
          <cell r="B1091" t="str">
            <v>ENTRETOISE MF M4X45 ACIER ZINGUE</v>
          </cell>
          <cell r="C1091" t="str">
            <v>SERVICA</v>
          </cell>
          <cell r="D1091" t="str">
            <v>ENTRETOISE MF M4X45 ACIER ZING</v>
          </cell>
          <cell r="E1091" t="str">
            <v>VISSERIE</v>
          </cell>
        </row>
        <row r="1092">
          <cell r="A1092" t="str">
            <v>SP01038693A</v>
          </cell>
          <cell r="B1092" t="str">
            <v>VIS BOMBEE HC M4X10 A2 ISO7380</v>
          </cell>
          <cell r="C1092" t="str">
            <v>SERVICA</v>
          </cell>
          <cell r="D1092" t="str">
            <v>VIS BHC M4X10 A2 ISO7380</v>
          </cell>
          <cell r="E1092" t="str">
            <v>VISSERIE</v>
          </cell>
        </row>
        <row r="1093">
          <cell r="A1093" t="str">
            <v>SP01018524A</v>
          </cell>
          <cell r="B1093" t="str">
            <v>ROND CS Ø4 A4-70 NFE25511</v>
          </cell>
          <cell r="C1093" t="str">
            <v>SERVICA</v>
          </cell>
          <cell r="D1093" t="str">
            <v>ROND CS Ø4 A4-70 NFE25511</v>
          </cell>
          <cell r="E1093" t="str">
            <v>VISSERIE</v>
          </cell>
        </row>
        <row r="1094">
          <cell r="A1094" t="str">
            <v>SP01001564A</v>
          </cell>
          <cell r="B1094" t="str">
            <v>ECROU HU Ø4 A4-70 DIN934</v>
          </cell>
          <cell r="C1094" t="str">
            <v>SERVICA</v>
          </cell>
          <cell r="D1094" t="str">
            <v>ECROU HU Ø4 A4-70 DIN934</v>
          </cell>
          <cell r="E1094" t="str">
            <v>VISSERIE</v>
          </cell>
        </row>
        <row r="1095">
          <cell r="A1095" t="str">
            <v>SP01001533A</v>
          </cell>
          <cell r="B1095" t="str">
            <v>VIS H M6X30 A4-70 DIN933</v>
          </cell>
          <cell r="C1095" t="str">
            <v>SERVICA</v>
          </cell>
          <cell r="D1095" t="str">
            <v>VIS H M6X30 A4-70 DIN933</v>
          </cell>
          <cell r="E1095" t="str">
            <v>VISSERIE</v>
          </cell>
        </row>
        <row r="1096">
          <cell r="A1096" t="str">
            <v>SPN010545</v>
          </cell>
          <cell r="B1096" t="str">
            <v>VIS FHC M6X20 A4-70 DIN 7991</v>
          </cell>
          <cell r="C1096" t="str">
            <v>SERVICA</v>
          </cell>
          <cell r="D1096" t="str">
            <v>VIS FHC M6X20 A4-70 DIN 7991</v>
          </cell>
          <cell r="E1096" t="str">
            <v>VISSERIE</v>
          </cell>
        </row>
        <row r="1097">
          <cell r="A1097" t="str">
            <v>D110775</v>
          </cell>
          <cell r="B1097" t="str">
            <v>PLAN D'IMPLANTATION COFFRET</v>
          </cell>
        </row>
        <row r="1098">
          <cell r="A1098" t="str">
            <v>D110688</v>
          </cell>
          <cell r="B1098" t="str">
            <v>PLAN D'IMPLANTATION PLATINE</v>
          </cell>
        </row>
        <row r="1099">
          <cell r="A1099" t="str">
            <v>D110736</v>
          </cell>
          <cell r="B1099" t="str">
            <v>LISTE ETIQUETTES ET CÂBLES</v>
          </cell>
        </row>
        <row r="1100">
          <cell r="A1100" t="str">
            <v>S107993</v>
          </cell>
          <cell r="B1100" t="str">
            <v>NOM-ADU CABLE MAS 5M50 UL/CSA</v>
          </cell>
          <cell r="D1100" t="str">
            <v>NOM-ADU CABLE MAS 5M50 UL/CSA</v>
          </cell>
        </row>
        <row r="1101">
          <cell r="A1101" t="str">
            <v>D111179</v>
          </cell>
          <cell r="B1101" t="str">
            <v>LISTE ET ETIQUETTES DE CABLES</v>
          </cell>
          <cell r="D1101" t="str">
            <v>ETQ-INTERCO ADU MAS5M50</v>
          </cell>
          <cell r="E1101" t="str">
            <v>NON</v>
          </cell>
        </row>
        <row r="1102">
          <cell r="A1102" t="str">
            <v>D111231</v>
          </cell>
          <cell r="B1102" t="str">
            <v>PLAN DE DEFINITION ELECTRIQUE</v>
          </cell>
          <cell r="D1102" t="str">
            <v>PDE-INTERCO ADU MAS5.50</v>
          </cell>
          <cell r="E1102" t="str">
            <v>NON</v>
          </cell>
        </row>
        <row r="1103">
          <cell r="A1103" t="str">
            <v>SP01032835A0</v>
          </cell>
          <cell r="B1103" t="str">
            <v>VARIATEUR</v>
          </cell>
          <cell r="D1103" t="str">
            <v>C3S150V4F10</v>
          </cell>
        </row>
        <row r="1104">
          <cell r="A1104" t="str">
            <v>SP01026121A0</v>
          </cell>
          <cell r="B1104" t="str">
            <v>KIT DE RACCORDEMENT POUR COMPAX3S0XXV4</v>
          </cell>
          <cell r="D1104" t="str">
            <v>ZBH 02/02</v>
          </cell>
        </row>
        <row r="1105">
          <cell r="A1105" t="str">
            <v>SP01032829A0</v>
          </cell>
          <cell r="B1105" t="str">
            <v>RESISTANCE DE FREINAGE 0,57KW</v>
          </cell>
          <cell r="D1105" t="str">
            <v>BRM10/01</v>
          </cell>
        </row>
        <row r="1106">
          <cell r="A1106" t="str">
            <v>SP01026144A0</v>
          </cell>
          <cell r="B1106" t="str">
            <v>FILTRE CEM POUR C3S</v>
          </cell>
          <cell r="D1106" t="str">
            <v>NFI01/02</v>
          </cell>
        </row>
        <row r="1107">
          <cell r="A1107" t="str">
            <v>SP01050333A0</v>
          </cell>
          <cell r="B1107" t="str">
            <v>RÉPARTITEUR MULTIPOLAIRE 100A ( 4X 7 TROUS )</v>
          </cell>
          <cell r="C1107" t="str">
            <v>SCHNEIDER</v>
          </cell>
          <cell r="D1107" t="str">
            <v>LGY410028</v>
          </cell>
          <cell r="E1107" t="str">
            <v>REXEL</v>
          </cell>
        </row>
        <row r="1108">
          <cell r="A1108" t="str">
            <v>SP01053087A0</v>
          </cell>
          <cell r="B1108" t="str">
            <v>SECTIONNEUR FUSIBLES À TIROIR STI TRI+NEUTRE</v>
          </cell>
          <cell r="C1108" t="str">
            <v>SCHNEIDER</v>
          </cell>
          <cell r="D1108" t="str">
            <v>A9N15658</v>
          </cell>
          <cell r="E1108" t="str">
            <v>STOCK</v>
          </cell>
        </row>
        <row r="1109">
          <cell r="A1109" t="str">
            <v>SP01054250A0</v>
          </cell>
          <cell r="B1109" t="str">
            <v>SECTIONNEUR FUSIBLES À TIROIR STI TRI 10.3X38</v>
          </cell>
          <cell r="C1109" t="str">
            <v>SCHNEIDER</v>
          </cell>
          <cell r="D1109" t="str">
            <v>A9N15656</v>
          </cell>
          <cell r="E1109" t="str">
            <v>REXEL</v>
          </cell>
        </row>
        <row r="1110">
          <cell r="A1110" t="str">
            <v>SPD030042</v>
          </cell>
          <cell r="B1110" t="str">
            <v>CARTOUCHE FUSIBLE 10X38 2A GG</v>
          </cell>
          <cell r="C1110" t="str">
            <v>SCHNEIDER</v>
          </cell>
          <cell r="D1110" t="str">
            <v>DF2 CN02</v>
          </cell>
          <cell r="E1110" t="str">
            <v>STOCK</v>
          </cell>
        </row>
        <row r="1111">
          <cell r="A1111" t="str">
            <v>S107398</v>
          </cell>
          <cell r="B1111" t="str">
            <v>INTER DIFF GFP 4P 40A 300MA ASI UL1053</v>
          </cell>
          <cell r="C1111" t="str">
            <v>SCHNEIDER</v>
          </cell>
          <cell r="D1111" t="str">
            <v>M9R84440</v>
          </cell>
          <cell r="E1111" t="str">
            <v>REXEL</v>
          </cell>
        </row>
        <row r="1112">
          <cell r="A1112" t="str">
            <v>S107601</v>
          </cell>
          <cell r="B1112" t="str">
            <v>INTERRUPTEUR DIFFERENTIEL 2P 25A 26MA</v>
          </cell>
          <cell r="C1112" t="str">
            <v>SCHNEIDER</v>
          </cell>
          <cell r="D1112" t="str">
            <v>M9R81225</v>
          </cell>
          <cell r="E1112" t="str">
            <v>REXEL</v>
          </cell>
        </row>
        <row r="1113">
          <cell r="A1113" t="str">
            <v>S107856</v>
          </cell>
          <cell r="B1113" t="str">
            <v>DISJONCTEUR 4P 25A COURBE C MULTI9 C60 UL1077 10KA</v>
          </cell>
          <cell r="C1113" t="str">
            <v>SCHNEIDER</v>
          </cell>
          <cell r="D1113" t="str">
            <v>M9F22425</v>
          </cell>
          <cell r="E1113" t="str">
            <v>REXEL</v>
          </cell>
        </row>
        <row r="1114">
          <cell r="A1114" t="str">
            <v>S107855</v>
          </cell>
          <cell r="B1114" t="str">
            <v>DISJONCTEUR 4P 20A COURBE C C60 10KA UL1077</v>
          </cell>
          <cell r="C1114" t="str">
            <v>SCHNEIDER</v>
          </cell>
          <cell r="D1114" t="str">
            <v>M9F22420</v>
          </cell>
          <cell r="E1114" t="str">
            <v>REXEL</v>
          </cell>
        </row>
        <row r="1115">
          <cell r="A1115" t="str">
            <v>S107854</v>
          </cell>
          <cell r="B1115" t="str">
            <v>DISJONCTEUR 4P 16A COURBE C MULTI9 C60 UL1077 10KA</v>
          </cell>
          <cell r="C1115" t="str">
            <v>SCHNEIDER</v>
          </cell>
          <cell r="D1115" t="str">
            <v>M9F22416</v>
          </cell>
          <cell r="E1115" t="str">
            <v>REXEL</v>
          </cell>
        </row>
        <row r="1116">
          <cell r="A1116" t="str">
            <v>SP01050228A0</v>
          </cell>
          <cell r="B1116" t="str">
            <v>PEIGNE 20 BROCHES PAS 6.2 INTERFACE RELAIS SERIE38</v>
          </cell>
          <cell r="C1116" t="str">
            <v>SCHNEIDER</v>
          </cell>
          <cell r="D1116" t="str">
            <v>A9XPH412</v>
          </cell>
          <cell r="E1116" t="str">
            <v>REXEL</v>
          </cell>
        </row>
        <row r="1117">
          <cell r="A1117" t="str">
            <v>SP01050006A0</v>
          </cell>
          <cell r="B1117" t="str">
            <v>CONNECTEUR ACTI9 IC60</v>
          </cell>
          <cell r="C1117" t="str">
            <v>SCHNEIDER</v>
          </cell>
          <cell r="D1117" t="str">
            <v>A9XPCM04</v>
          </cell>
          <cell r="E1117" t="str">
            <v>REXEL</v>
          </cell>
        </row>
        <row r="1118">
          <cell r="A1118" t="str">
            <v>SPA060031</v>
          </cell>
          <cell r="B1118" t="str">
            <v>CONTACTEUR D TETRA 20A 24V DC</v>
          </cell>
          <cell r="C1118" t="str">
            <v>SCHNEIDER</v>
          </cell>
          <cell r="D1118" t="str">
            <v>LC1.DT20.BD</v>
          </cell>
          <cell r="E1118" t="str">
            <v>REXEL</v>
          </cell>
        </row>
        <row r="1119">
          <cell r="A1119" t="str">
            <v>SP01026115A0</v>
          </cell>
          <cell r="B1119" t="str">
            <v>DEMARREUR 2 SENS DE MARCHE 12A TRI 24V</v>
          </cell>
          <cell r="C1119" t="str">
            <v>SCHNEIDER</v>
          </cell>
          <cell r="D1119" t="str">
            <v>LU2BA0BL</v>
          </cell>
          <cell r="E1119" t="str">
            <v>REXEL</v>
          </cell>
        </row>
        <row r="1120">
          <cell r="A1120" t="str">
            <v>SP01032927A0</v>
          </cell>
          <cell r="C1120" t="str">
            <v>SCHNEIDER</v>
          </cell>
          <cell r="D1120" t="str">
            <v>LUCL32BL</v>
          </cell>
          <cell r="E1120" t="str">
            <v>REXEL</v>
          </cell>
        </row>
        <row r="1121">
          <cell r="A1121" t="str">
            <v>SP01032932A0</v>
          </cell>
          <cell r="B1121" t="str">
            <v>BASE PUISSANCE DEMARREUR 1 SENS TRI 32A</v>
          </cell>
          <cell r="C1121" t="str">
            <v>SCHNEIDER</v>
          </cell>
          <cell r="D1121" t="str">
            <v>LUB32</v>
          </cell>
          <cell r="E1121" t="str">
            <v>REXEL</v>
          </cell>
        </row>
        <row r="1122">
          <cell r="A1122" t="str">
            <v>SP01026055A0</v>
          </cell>
          <cell r="B1122" t="str">
            <v>UNITE DE CONTROLE DEMARREUR MOTEUR 5.5KW</v>
          </cell>
          <cell r="C1122" t="str">
            <v>SCHNEIDER</v>
          </cell>
          <cell r="D1122" t="str">
            <v>LUCA12BL</v>
          </cell>
          <cell r="E1122" t="str">
            <v>REXEL</v>
          </cell>
        </row>
        <row r="1123">
          <cell r="A1123" t="str">
            <v>SP01027635A0</v>
          </cell>
          <cell r="B1123" t="str">
            <v>BORNIER POUR BOBINE INVERSEUR LU2B</v>
          </cell>
          <cell r="C1123" t="str">
            <v>SCHNEIDER</v>
          </cell>
          <cell r="D1123" t="str">
            <v>LU9M1</v>
          </cell>
          <cell r="E1123" t="str">
            <v>REXEL</v>
          </cell>
        </row>
        <row r="1124">
          <cell r="A1124" t="str">
            <v>SP01041822A0</v>
          </cell>
          <cell r="C1124" t="str">
            <v>SCHNEIDER</v>
          </cell>
          <cell r="D1124" t="str">
            <v>GV2G345</v>
          </cell>
          <cell r="E1124" t="str">
            <v>REXEL</v>
          </cell>
        </row>
        <row r="1125">
          <cell r="A1125" t="str">
            <v>SP01038130A0</v>
          </cell>
          <cell r="B1125" t="str">
            <v>MODULE DE SECURITE PROGRAMMABLE 20E+4S SECURITE+4S</v>
          </cell>
          <cell r="C1125" t="str">
            <v>PHOENIX</v>
          </cell>
          <cell r="D1125">
            <v>2986232</v>
          </cell>
          <cell r="E1125" t="str">
            <v>PHOENIX</v>
          </cell>
        </row>
        <row r="1126">
          <cell r="A1126" t="str">
            <v>SP01015821A0</v>
          </cell>
          <cell r="C1126" t="str">
            <v>FINDER</v>
          </cell>
          <cell r="D1126" t="str">
            <v>38.61.7.024.0050</v>
          </cell>
          <cell r="E1126" t="str">
            <v>ELECSYSTEM</v>
          </cell>
        </row>
        <row r="1127">
          <cell r="A1127" t="str">
            <v>SP01014098A0</v>
          </cell>
          <cell r="B1127" t="str">
            <v>PEIGNE 20 BROCHES PAS 6.2 INTERFACE RELAIS SERIE38</v>
          </cell>
          <cell r="C1127" t="str">
            <v>FINDER</v>
          </cell>
          <cell r="D1127" t="str">
            <v>093.20</v>
          </cell>
          <cell r="E1127" t="str">
            <v>ELECSYSTEM</v>
          </cell>
        </row>
        <row r="1128">
          <cell r="A1128" t="str">
            <v>SP01038767A0</v>
          </cell>
          <cell r="C1128" t="str">
            <v>LUTZE</v>
          </cell>
          <cell r="D1128">
            <v>750539</v>
          </cell>
          <cell r="E1128" t="str">
            <v>LUTZE</v>
          </cell>
        </row>
        <row r="1129">
          <cell r="A1129" t="str">
            <v>SP01032996A0</v>
          </cell>
          <cell r="B1129" t="str">
            <v>CONVERTISSEUR 9-36 VDC SORTIE 24V DC 150W</v>
          </cell>
          <cell r="C1129" t="str">
            <v>TRACOPOWER</v>
          </cell>
          <cell r="D1129" t="str">
            <v>TEP 150-2415WI</v>
          </cell>
          <cell r="E1129" t="str">
            <v>RS</v>
          </cell>
        </row>
        <row r="1130">
          <cell r="A1130" t="str">
            <v>SP01050058A0</v>
          </cell>
          <cell r="B1130" t="str">
            <v>PORTE FUSIBLE 5X20 400V 32A 4MM²</v>
          </cell>
          <cell r="C1130" t="str">
            <v>PHOENIX</v>
          </cell>
          <cell r="D1130">
            <v>3007204</v>
          </cell>
          <cell r="E1130" t="str">
            <v>STOCK</v>
          </cell>
        </row>
        <row r="1131">
          <cell r="A1131" t="str">
            <v>SPC6900015</v>
          </cell>
          <cell r="B1131" t="str">
            <v>FUSIBLE TEMPORISE 5X20 10A</v>
          </cell>
          <cell r="C1131" t="str">
            <v>FERRAZ</v>
          </cell>
          <cell r="D1131" t="str">
            <v>FUSIBLE TEMPORISE 5X20 10A</v>
          </cell>
          <cell r="E1131" t="str">
            <v>STOCK</v>
          </cell>
        </row>
        <row r="1132">
          <cell r="A1132" t="str">
            <v>SPK060023</v>
          </cell>
          <cell r="B1132" t="str">
            <v>COUPLEUR DE BUS CANOPEN</v>
          </cell>
          <cell r="C1132" t="str">
            <v>WAGO</v>
          </cell>
          <cell r="D1132" t="str">
            <v>750-348</v>
          </cell>
          <cell r="E1132" t="str">
            <v>ELECSYSTEM</v>
          </cell>
        </row>
        <row r="1133">
          <cell r="A1133" t="str">
            <v>SP01004468A0</v>
          </cell>
          <cell r="B1133" t="str">
            <v>BORNE D'ENTREE DIGITALE à 4 CANAUX DC 24v</v>
          </cell>
          <cell r="C1133" t="str">
            <v>WAGO</v>
          </cell>
          <cell r="D1133" t="str">
            <v>750-402</v>
          </cell>
          <cell r="E1133" t="str">
            <v>ELECSYSTEM</v>
          </cell>
        </row>
        <row r="1134">
          <cell r="A1134" t="str">
            <v>SP01003383A0</v>
          </cell>
          <cell r="B1134" t="str">
            <v>BORNE DE SORTIE DIGITALE 8 CANAUX 24vdc</v>
          </cell>
          <cell r="C1134" t="str">
            <v>WAGO</v>
          </cell>
          <cell r="D1134" t="str">
            <v>750-530</v>
          </cell>
          <cell r="E1134" t="str">
            <v>ELECSYSTEM</v>
          </cell>
        </row>
        <row r="1135">
          <cell r="A1135" t="str">
            <v>SPW260140</v>
          </cell>
          <cell r="B1135" t="str">
            <v>BORNE FINALE DE BUS</v>
          </cell>
          <cell r="C1135" t="str">
            <v>WAGO</v>
          </cell>
          <cell r="D1135" t="str">
            <v>750-600</v>
          </cell>
          <cell r="E1135" t="str">
            <v>ELECSYSTEM</v>
          </cell>
        </row>
        <row r="1136">
          <cell r="A1136" t="str">
            <v>SP01004466A0</v>
          </cell>
          <cell r="B1136" t="str">
            <v>CONNECTEUR POUR BUS CANopen</v>
          </cell>
          <cell r="C1136" t="str">
            <v>WAGO</v>
          </cell>
          <cell r="D1136" t="str">
            <v>750-963</v>
          </cell>
          <cell r="E1136" t="str">
            <v>ELECSYSTEM</v>
          </cell>
        </row>
        <row r="1137">
          <cell r="A1137" t="str">
            <v>SP01048180A0</v>
          </cell>
          <cell r="B1137" t="str">
            <v>THERMOSTAT NF +20°C/+80°C TYPE FLZ520</v>
          </cell>
          <cell r="C1137" t="str">
            <v>PFANNENBERG</v>
          </cell>
          <cell r="D1137">
            <v>17111000004</v>
          </cell>
          <cell r="E1137" t="str">
            <v>PFANNENBERG</v>
          </cell>
        </row>
        <row r="1138">
          <cell r="A1138" t="str">
            <v>SP01044060A0</v>
          </cell>
          <cell r="B1138" t="str">
            <v>THERMOSTAT NO -20°C/+40°C TYPE FLZ530</v>
          </cell>
          <cell r="C1138" t="str">
            <v>PFANNENBERG</v>
          </cell>
          <cell r="D1138">
            <v>17121000003</v>
          </cell>
          <cell r="E1138" t="str">
            <v>PFANNENBERG</v>
          </cell>
        </row>
        <row r="1139">
          <cell r="A1139" t="str">
            <v>S108574</v>
          </cell>
          <cell r="B1139" t="str">
            <v>CAPTEUR DE TEMPERATURE 2 SORTIES PROGRAMMABLES</v>
          </cell>
          <cell r="C1139" t="str">
            <v>IFM</v>
          </cell>
          <cell r="D1139" t="str">
            <v>TV7405</v>
          </cell>
          <cell r="E1139" t="str">
            <v>IFM</v>
          </cell>
        </row>
        <row r="1140">
          <cell r="A1140" t="str">
            <v>SP01017748A0</v>
          </cell>
          <cell r="B1140" t="str">
            <v>CABLE POUR THERMOSTAT TSP01+PRISE M12 FEM COUDEE LG 2M</v>
          </cell>
          <cell r="C1140" t="str">
            <v>IMB</v>
          </cell>
          <cell r="D1140" t="str">
            <v>W12PUR 2</v>
          </cell>
          <cell r="E1140" t="str">
            <v>ELECSYSTEM</v>
          </cell>
        </row>
        <row r="1141">
          <cell r="A1141" t="str">
            <v>SP01044589A0</v>
          </cell>
          <cell r="B1141" t="str">
            <v>TERMOCOUPLE TYPE J + CABLE 2M</v>
          </cell>
          <cell r="C1141" t="str">
            <v>RS</v>
          </cell>
          <cell r="D1141" t="str">
            <v>219-4725</v>
          </cell>
          <cell r="E1141" t="str">
            <v>RS</v>
          </cell>
        </row>
        <row r="1142">
          <cell r="A1142" t="str">
            <v>SP01039030A0</v>
          </cell>
          <cell r="B1142" t="str">
            <v>CABLE DE COMPENSATION "K" 180C 2X0.22</v>
          </cell>
          <cell r="C1142" t="str">
            <v>JUMO</v>
          </cell>
          <cell r="D1142" t="str">
            <v>90/00052898</v>
          </cell>
          <cell r="E1142" t="str">
            <v>RS</v>
          </cell>
        </row>
        <row r="1143">
          <cell r="A1143" t="str">
            <v>SP01026120A0</v>
          </cell>
          <cell r="B1143" t="str">
            <v>KIT COMPLET MODULE CONCEPT TAILLE 8</v>
          </cell>
          <cell r="C1143" t="str">
            <v>WEIDMULLER</v>
          </cell>
          <cell r="D1143">
            <v>1797530000</v>
          </cell>
          <cell r="E1143" t="str">
            <v>REXEL</v>
          </cell>
        </row>
        <row r="1144">
          <cell r="A1144" t="str">
            <v>SP01026087A0</v>
          </cell>
          <cell r="B1144" t="str">
            <v>CHASSIS MODULAIRE MALE TAILLE 8</v>
          </cell>
          <cell r="C1144" t="str">
            <v>WEIDMULLER</v>
          </cell>
          <cell r="D1144">
            <v>1758500000</v>
          </cell>
          <cell r="E1144" t="str">
            <v>REXEL</v>
          </cell>
        </row>
        <row r="1145">
          <cell r="A1145" t="str">
            <v>SP01026086A0</v>
          </cell>
          <cell r="B1145" t="str">
            <v>CHASSIS MODULAIRE CONCEPT FEMELLE TAILLE 8</v>
          </cell>
          <cell r="C1145" t="str">
            <v>WEIDMULLER</v>
          </cell>
          <cell r="D1145">
            <v>1758510000</v>
          </cell>
          <cell r="E1145" t="str">
            <v>REXEL</v>
          </cell>
        </row>
        <row r="1146">
          <cell r="A1146" t="str">
            <v>SP01026078A0</v>
          </cell>
          <cell r="C1146" t="str">
            <v>WEIDMULLER</v>
          </cell>
          <cell r="D1146">
            <v>1814300000</v>
          </cell>
          <cell r="E1146" t="str">
            <v>REXEL</v>
          </cell>
        </row>
        <row r="1147">
          <cell r="A1147" t="str">
            <v>SP01034372A0</v>
          </cell>
          <cell r="B1147" t="str">
            <v>MODULE CONCEPT 20PTS FEMELLE SANS EXTRACTEUR</v>
          </cell>
          <cell r="C1147" t="str">
            <v>WEIDMULLER</v>
          </cell>
          <cell r="D1147">
            <v>1682170000</v>
          </cell>
          <cell r="E1147" t="str">
            <v>REXEL</v>
          </cell>
        </row>
        <row r="1148">
          <cell r="A1148" t="str">
            <v>SP01026094A0</v>
          </cell>
          <cell r="B1148" t="str">
            <v>CONTACT A SERTIR FEMELLE POUR CM20 20-24AWG</v>
          </cell>
          <cell r="C1148" t="str">
            <v>WEIDMULLER</v>
          </cell>
          <cell r="D1148">
            <v>1682450000</v>
          </cell>
          <cell r="E1148" t="str">
            <v>REXEL</v>
          </cell>
        </row>
        <row r="1149">
          <cell r="A1149" t="str">
            <v>SP01027568A0</v>
          </cell>
          <cell r="B1149" t="str">
            <v>FICHE FEMELLE POUR MOTEUR LS1 D6 8 CONTACTS 3+PE+4</v>
          </cell>
          <cell r="C1149" t="str">
            <v>LAPP</v>
          </cell>
          <cell r="D1149">
            <v>76124000</v>
          </cell>
          <cell r="E1149" t="str">
            <v>STOCK</v>
          </cell>
        </row>
        <row r="1150">
          <cell r="A1150" t="str">
            <v>SPW010141</v>
          </cell>
          <cell r="B1150" t="str">
            <v>EMBASE M A VISSER C16-1</v>
          </cell>
          <cell r="C1150" t="str">
            <v>AMPHENOL</v>
          </cell>
          <cell r="D1150" t="str">
            <v>T3110000</v>
          </cell>
          <cell r="E1150" t="str">
            <v>RS</v>
          </cell>
        </row>
        <row r="1151">
          <cell r="A1151" t="str">
            <v>SP01027730A0</v>
          </cell>
          <cell r="B1151" t="str">
            <v>BOUCHON POUR EMBASE CONNECTEUR C16-1</v>
          </cell>
          <cell r="C1151" t="str">
            <v>AMPHENOL</v>
          </cell>
          <cell r="D1151" t="str">
            <v>C01600U00000012</v>
          </cell>
          <cell r="E1151" t="str">
            <v>TTI</v>
          </cell>
        </row>
        <row r="1152">
          <cell r="A1152" t="str">
            <v>SP01038381A0</v>
          </cell>
          <cell r="B1152" t="str">
            <v>CONNECTEUR SUB-D 9PTS MALE A SERTIR NORME MIL C-24308C</v>
          </cell>
          <cell r="D1152" t="str">
            <v>SUB-D 9PTS M M24308/4-1</v>
          </cell>
          <cell r="E1152" t="str">
            <v>TTI</v>
          </cell>
        </row>
        <row r="1153">
          <cell r="A1153" t="str">
            <v>SP01038377A0</v>
          </cell>
          <cell r="B1153" t="str">
            <v>CONNECTEUR SUB-D 9PTS FEMELLE A SERTIR NORME MIL C-24308C</v>
          </cell>
          <cell r="D1153" t="str">
            <v>SUB-D 9PTS F M24308/2-1</v>
          </cell>
          <cell r="E1153" t="str">
            <v>TTI</v>
          </cell>
        </row>
        <row r="1154">
          <cell r="A1154" t="str">
            <v>SPW630012</v>
          </cell>
          <cell r="B1154" t="str">
            <v>CONNECT.SUB.D.15S SERTI</v>
          </cell>
          <cell r="C1154" t="str">
            <v>AMPHENOL</v>
          </cell>
          <cell r="D1154" t="str">
            <v>M243082286F</v>
          </cell>
          <cell r="E1154" t="str">
            <v>TTI</v>
          </cell>
        </row>
        <row r="1155">
          <cell r="A1155" t="str">
            <v>SPW180006</v>
          </cell>
          <cell r="B1155" t="str">
            <v>CONTACT S TAILLE 22 SERT.</v>
          </cell>
          <cell r="C1155" t="str">
            <v>TE CONNECTIVITY</v>
          </cell>
          <cell r="D1155" t="str">
            <v>204351.1</v>
          </cell>
          <cell r="E1155" t="str">
            <v>TTI</v>
          </cell>
        </row>
        <row r="1156">
          <cell r="A1156" t="str">
            <v>SPW130011</v>
          </cell>
          <cell r="B1156" t="str">
            <v>CONNECT.SUBD.HD 15P SERTI</v>
          </cell>
          <cell r="C1156" t="str">
            <v>TE CONNECTIVITY</v>
          </cell>
          <cell r="D1156" t="str">
            <v>M243084264F</v>
          </cell>
          <cell r="E1156" t="str">
            <v>TTI</v>
          </cell>
        </row>
        <row r="1157">
          <cell r="A1157" t="str">
            <v>SPW180005</v>
          </cell>
          <cell r="B1157" t="str">
            <v>CONTACT P TAILLE 22 SERT.</v>
          </cell>
          <cell r="C1157" t="str">
            <v>TE CONNECTIVITY</v>
          </cell>
          <cell r="D1157" t="str">
            <v>204370.2</v>
          </cell>
          <cell r="E1157" t="str">
            <v>TTI</v>
          </cell>
        </row>
        <row r="1158">
          <cell r="A1158" t="str">
            <v>SP01005730A0</v>
          </cell>
          <cell r="B1158" t="str">
            <v>CAPOT METAL SUBD 9PTS COUDE 45°</v>
          </cell>
          <cell r="C1158" t="str">
            <v>MH CONNECTOR</v>
          </cell>
          <cell r="D1158" t="str">
            <v>283-2102</v>
          </cell>
          <cell r="E1158" t="str">
            <v>RS</v>
          </cell>
        </row>
        <row r="1159">
          <cell r="A1159" t="str">
            <v>SP01038383A0</v>
          </cell>
          <cell r="B1159" t="str">
            <v>CONNECTEUR SUB-D 15PTS MALE A SERTIR NORME MIL C-24308C</v>
          </cell>
          <cell r="D1159" t="str">
            <v>SUB-D 15PTS M M24308/4-2</v>
          </cell>
          <cell r="E1159" t="str">
            <v>TTI</v>
          </cell>
        </row>
        <row r="1160">
          <cell r="A1160" t="str">
            <v>SPC5750064</v>
          </cell>
          <cell r="B1160" t="str">
            <v>CAPOT SUBD METAL 15 PTS 8655MH1511</v>
          </cell>
          <cell r="D1160" t="str">
            <v>8655MH-15-11</v>
          </cell>
          <cell r="E1160" t="str">
            <v>STOCK</v>
          </cell>
        </row>
        <row r="1161">
          <cell r="A1161" t="str">
            <v>SP01032574A0</v>
          </cell>
          <cell r="B1161" t="str">
            <v>FICHE FEMELLE MIL TAILLE D 37 CONTACTS A SERTIR</v>
          </cell>
          <cell r="D1161" t="str">
            <v>D38999/ 26WD35SN</v>
          </cell>
          <cell r="E1161" t="str">
            <v>TTI</v>
          </cell>
        </row>
        <row r="1162">
          <cell r="A1162" t="str">
            <v>SP01012097A0</v>
          </cell>
          <cell r="B1162" t="str">
            <v>RACCORD ARRIERE DROIT VERT OLIVE REP DE TRESSE CONNECT TAILLE D</v>
          </cell>
          <cell r="D1162" t="str">
            <v>M85049/88-15W02</v>
          </cell>
          <cell r="E1162" t="str">
            <v>STOCK</v>
          </cell>
        </row>
        <row r="1163">
          <cell r="A1163" t="str">
            <v>SP01004205A0</v>
          </cell>
          <cell r="B1163" t="str">
            <v>BAND IT lg:207</v>
          </cell>
          <cell r="D1163" t="str">
            <v>A31189</v>
          </cell>
          <cell r="E1163" t="str">
            <v>STOCK</v>
          </cell>
        </row>
        <row r="1164">
          <cell r="A1164" t="str">
            <v>SP01054334A0</v>
          </cell>
          <cell r="B1164" t="str">
            <v>FICHE AVEC BAGUE DE BLINDAGE ET RACCORD DROIT</v>
          </cell>
          <cell r="C1164" t="str">
            <v>AMPHENOL</v>
          </cell>
          <cell r="D1164" t="str">
            <v>45136RG1419S50</v>
          </cell>
          <cell r="E1164" t="str">
            <v>TTI</v>
          </cell>
        </row>
        <row r="1165">
          <cell r="A1165" t="str">
            <v>SP01001432A0</v>
          </cell>
          <cell r="B1165" t="str">
            <v>MANCHON EVASE DROIT RACCORD ADHESIF 8</v>
          </cell>
          <cell r="D1165" t="str">
            <v>202K121-25/225-0</v>
          </cell>
          <cell r="E1165" t="str">
            <v>STOCK</v>
          </cell>
        </row>
        <row r="1166">
          <cell r="A1166" t="str">
            <v>SPA030067</v>
          </cell>
          <cell r="B1166" t="str">
            <v>BOUTON URGENCE</v>
          </cell>
          <cell r="C1166" t="str">
            <v>SCHNEIDER</v>
          </cell>
          <cell r="D1166" t="str">
            <v>ZB4BS844</v>
          </cell>
          <cell r="E1166" t="str">
            <v>REXEL</v>
          </cell>
        </row>
        <row r="1167">
          <cell r="A1167" t="str">
            <v>SPA030030</v>
          </cell>
          <cell r="B1167" t="str">
            <v>GARDE BOUT. ARRET URGENCE</v>
          </cell>
          <cell r="C1167" t="str">
            <v>SCHNEIDER</v>
          </cell>
          <cell r="D1167" t="str">
            <v>ZBZ 1605</v>
          </cell>
          <cell r="E1167" t="str">
            <v>REXEL</v>
          </cell>
        </row>
        <row r="1168">
          <cell r="A1168" t="str">
            <v>SP01031426A0</v>
          </cell>
          <cell r="B1168" t="str">
            <v>CORPS 2 CONTACTS A VIS 2 N/F</v>
          </cell>
          <cell r="C1168" t="str">
            <v>SCHNEIDER</v>
          </cell>
          <cell r="D1168" t="str">
            <v>ZB4 BZ104</v>
          </cell>
          <cell r="E1168" t="str">
            <v>REXEL</v>
          </cell>
        </row>
        <row r="1169">
          <cell r="A1169" t="str">
            <v>S108890</v>
          </cell>
          <cell r="B1169" t="str">
            <v>ETIQUETTE CIRCULAIRE "EMERGENCY STOP" DIAM.60MM</v>
          </cell>
          <cell r="C1169" t="str">
            <v>SCHNEIDER</v>
          </cell>
          <cell r="D1169" t="str">
            <v>ZBY9320</v>
          </cell>
          <cell r="E1169" t="str">
            <v>REXEL</v>
          </cell>
        </row>
        <row r="1170">
          <cell r="A1170" t="str">
            <v>SPA1200035</v>
          </cell>
          <cell r="B1170" t="str">
            <v>DIODE SCHOTTKY X2 16A 200V MUR1620CT</v>
          </cell>
          <cell r="C1170" t="str">
            <v>ON SEMICONDUCTOR</v>
          </cell>
          <cell r="D1170" t="str">
            <v>MUR1620CT</v>
          </cell>
          <cell r="E1170" t="str">
            <v>STOCK</v>
          </cell>
        </row>
        <row r="1171">
          <cell r="A1171" t="str">
            <v>SP01041944A0</v>
          </cell>
          <cell r="B1171" t="str">
            <v>ISOLATEUR OXYDE D'ALUMINIUM TO220 1.5MM</v>
          </cell>
          <cell r="C1171" t="str">
            <v>SILFOX</v>
          </cell>
          <cell r="D1171" t="str">
            <v>SL-015-AL15</v>
          </cell>
          <cell r="E1171" t="str">
            <v>RS</v>
          </cell>
        </row>
        <row r="1172">
          <cell r="A1172" t="str">
            <v>SP01016673A0</v>
          </cell>
          <cell r="B1172" t="str">
            <v>BORNE 2 DIODES CATHODE COMMUNE 0,08-1,5MM2 0,5A</v>
          </cell>
          <cell r="C1172" t="str">
            <v>WAGO</v>
          </cell>
          <cell r="D1172" t="str">
            <v>279-620/281-408</v>
          </cell>
          <cell r="E1172" t="str">
            <v>STOCK</v>
          </cell>
        </row>
        <row r="1173">
          <cell r="A1173" t="str">
            <v>SP01026049A0</v>
          </cell>
          <cell r="B1173" t="str">
            <v>SOCLE DE TABLEAU 2P+T A VOLET IP66/67</v>
          </cell>
          <cell r="C1173" t="str">
            <v>LEGRAND</v>
          </cell>
          <cell r="D1173" t="str">
            <v>539 11</v>
          </cell>
          <cell r="E1173" t="str">
            <v>REXEL</v>
          </cell>
        </row>
        <row r="1174">
          <cell r="A1174" t="str">
            <v>SP01026051A0</v>
          </cell>
          <cell r="B1174" t="str">
            <v>PLAQUE DE MONTAGE POUR SOCLE 539 11</v>
          </cell>
          <cell r="C1174" t="str">
            <v>LEGRAND</v>
          </cell>
          <cell r="D1174" t="str">
            <v>521 18</v>
          </cell>
          <cell r="E1174" t="str">
            <v>REXEL</v>
          </cell>
        </row>
        <row r="1175">
          <cell r="A1175" t="str">
            <v>SP01025943A0</v>
          </cell>
          <cell r="B1175" t="str">
            <v>ETIQUETTE 400V ADHESIVE MAV752 57X13</v>
          </cell>
          <cell r="C1175" t="str">
            <v>SETON</v>
          </cell>
          <cell r="D1175" t="str">
            <v>MAV752</v>
          </cell>
          <cell r="E1175" t="str">
            <v>STOCK</v>
          </cell>
        </row>
        <row r="1176">
          <cell r="A1176" t="str">
            <v>SP01026040A0</v>
          </cell>
          <cell r="B1176" t="str">
            <v>BLOCS DE JONCTION A RESSORT</v>
          </cell>
          <cell r="C1176" t="str">
            <v>WEIDMULLER</v>
          </cell>
          <cell r="D1176">
            <v>1608670000</v>
          </cell>
          <cell r="E1176" t="str">
            <v>REXEL</v>
          </cell>
        </row>
        <row r="1177">
          <cell r="A1177" t="str">
            <v>S106553</v>
          </cell>
          <cell r="B1177" t="str">
            <v>BORNE DE DISTIRBUTION PPV 16 CONTACT BEIGE PUSH-IN</v>
          </cell>
          <cell r="C1177" t="str">
            <v>WEIDMULLER</v>
          </cell>
          <cell r="D1177">
            <v>1173890000</v>
          </cell>
          <cell r="E1177" t="str">
            <v>STOCK</v>
          </cell>
        </row>
        <row r="1178">
          <cell r="A1178" t="str">
            <v>S106557</v>
          </cell>
          <cell r="B1178" t="str">
            <v>FLASQUE DE FERMETURE GRISE POUR BORNIER PPV4</v>
          </cell>
          <cell r="C1178" t="str">
            <v>WEIDMULLER</v>
          </cell>
          <cell r="D1178">
            <v>1211450000</v>
          </cell>
          <cell r="E1178" t="str">
            <v>STOCK</v>
          </cell>
        </row>
        <row r="1179">
          <cell r="A1179" t="str">
            <v>SP01036417A0</v>
          </cell>
          <cell r="B1179" t="str">
            <v>REPERE POUR BORNES 3.5MM 51-60</v>
          </cell>
          <cell r="C1179" t="str">
            <v>WEIDMULLER</v>
          </cell>
          <cell r="D1179">
            <v>1762320051</v>
          </cell>
          <cell r="E1179" t="str">
            <v>STOCK</v>
          </cell>
        </row>
        <row r="1180">
          <cell r="A1180" t="str">
            <v>SP01027483A0</v>
          </cell>
          <cell r="B1180" t="str">
            <v>REPERE POUR BORNES 3.5MM 41-50</v>
          </cell>
          <cell r="C1180" t="str">
            <v>WEIDMULLER</v>
          </cell>
          <cell r="D1180">
            <v>1762320041</v>
          </cell>
          <cell r="E1180" t="str">
            <v>STOCK</v>
          </cell>
        </row>
        <row r="1181">
          <cell r="A1181" t="str">
            <v>SP01027484A0</v>
          </cell>
          <cell r="B1181" t="str">
            <v>REPERE POUR BORNES 3.5MM 31-40</v>
          </cell>
          <cell r="C1181" t="str">
            <v>WEIDMULLER</v>
          </cell>
          <cell r="D1181">
            <v>1762320031</v>
          </cell>
          <cell r="E1181" t="str">
            <v>STOCK</v>
          </cell>
        </row>
        <row r="1182">
          <cell r="A1182" t="str">
            <v>SP01031777A0</v>
          </cell>
          <cell r="B1182" t="str">
            <v>BORNE DE PASSAGE 4 CONTACTS0,05/4MM BLEU TYPE ZDU2,5</v>
          </cell>
          <cell r="C1182" t="str">
            <v>WEIDMULLER</v>
          </cell>
          <cell r="D1182">
            <v>1608580000</v>
          </cell>
          <cell r="E1182" t="str">
            <v>STOCK</v>
          </cell>
        </row>
        <row r="1183">
          <cell r="A1183" t="str">
            <v>SPW200050</v>
          </cell>
          <cell r="B1183" t="str">
            <v>BARETTE DE JONCTION 6MM 10 PÔLES</v>
          </cell>
          <cell r="C1183" t="str">
            <v>ENTRELEC</v>
          </cell>
          <cell r="D1183" t="str">
            <v>1SNA176673R0200</v>
          </cell>
          <cell r="E1183" t="str">
            <v>STOCK</v>
          </cell>
        </row>
        <row r="1184">
          <cell r="A1184" t="str">
            <v>SPW280216</v>
          </cell>
          <cell r="B1184" t="str">
            <v>REPERE BORNIER 1/100 8MM</v>
          </cell>
          <cell r="C1184" t="str">
            <v>ENTRELEC</v>
          </cell>
          <cell r="D1184" t="str">
            <v>1SNA234030R2700</v>
          </cell>
          <cell r="E1184" t="str">
            <v>STOCK</v>
          </cell>
        </row>
        <row r="1185">
          <cell r="A1185" t="str">
            <v>SP01050049A0</v>
          </cell>
          <cell r="B1185" t="str">
            <v>BORNE DE SECTIONNEMENT PT 2.5-TG 400V 20A 4MM²</v>
          </cell>
          <cell r="C1185" t="str">
            <v>PHOENIX</v>
          </cell>
          <cell r="D1185">
            <v>3210185</v>
          </cell>
          <cell r="E1185" t="str">
            <v>STOCK</v>
          </cell>
        </row>
        <row r="1186">
          <cell r="A1186" t="str">
            <v>SP01050053A0</v>
          </cell>
          <cell r="B1186" t="str">
            <v>FICHE DE COMPOSANTS P-CO 6A</v>
          </cell>
          <cell r="C1186" t="str">
            <v>PHOENIX</v>
          </cell>
          <cell r="D1186">
            <v>3036796</v>
          </cell>
          <cell r="E1186" t="str">
            <v>PHOENIX</v>
          </cell>
        </row>
        <row r="1187">
          <cell r="A1187" t="str">
            <v>SPR032405</v>
          </cell>
          <cell r="B1187" t="str">
            <v>RESIST.COUCH.METAL.100PPM</v>
          </cell>
          <cell r="D1187" t="str">
            <v>RC32.10K.5%.1/4W</v>
          </cell>
          <cell r="E1187" t="str">
            <v>STOCK</v>
          </cell>
        </row>
        <row r="1188">
          <cell r="A1188" t="str">
            <v>SP01050059A0</v>
          </cell>
          <cell r="B1188" t="str">
            <v>FLASQUE D'EXTRÉMITÉ - D-PT 2,5-MT 2.2MM</v>
          </cell>
          <cell r="C1188" t="str">
            <v>PHOENIX</v>
          </cell>
          <cell r="D1188">
            <v>3211003</v>
          </cell>
          <cell r="E1188" t="str">
            <v>PHOENIX</v>
          </cell>
        </row>
        <row r="1189">
          <cell r="A1189" t="str">
            <v>SP01047294A0</v>
          </cell>
          <cell r="B1189" t="str">
            <v>CABLE HARLINK 10M</v>
          </cell>
          <cell r="C1189" t="str">
            <v>HARTING</v>
          </cell>
          <cell r="D1189" t="str">
            <v>6227010001201</v>
          </cell>
          <cell r="E1189" t="str">
            <v>PROBLEME APPRO</v>
          </cell>
        </row>
        <row r="1190">
          <cell r="A1190" t="str">
            <v>S108049</v>
          </cell>
          <cell r="B1190" t="str">
            <v>CONNECTEUR RJ45 FEMELLE CAT6 AWG24-28 UL1863 CSA</v>
          </cell>
          <cell r="C1190" t="str">
            <v>HARTING</v>
          </cell>
          <cell r="D1190" t="str">
            <v>09 45 545 1563</v>
          </cell>
          <cell r="E1190" t="str">
            <v>TTI</v>
          </cell>
        </row>
        <row r="1191">
          <cell r="A1191" t="str">
            <v>SP01037487A0</v>
          </cell>
          <cell r="B1191" t="str">
            <v>CORDON SECTEUR 3M UL/CSA PRISES C13/LIBRE</v>
          </cell>
          <cell r="C1191" t="str">
            <v>VOLEX POWER CORDS</v>
          </cell>
          <cell r="D1191" t="str">
            <v>17519 10 B1</v>
          </cell>
          <cell r="E1191" t="str">
            <v>STOCK</v>
          </cell>
        </row>
        <row r="1192">
          <cell r="A1192" t="str">
            <v>SPW210092</v>
          </cell>
          <cell r="B1192" t="str">
            <v>CABLE UNITRONIC BUS FD P CAN UL/CSA 2X2X0.25</v>
          </cell>
          <cell r="C1192" t="str">
            <v>LAPP</v>
          </cell>
          <cell r="D1192">
            <v>2170273</v>
          </cell>
          <cell r="E1192" t="str">
            <v>ELECSYSTEM</v>
          </cell>
        </row>
        <row r="1193">
          <cell r="A1193" t="str">
            <v>SP01029658A0</v>
          </cell>
          <cell r="B1193" t="str">
            <v>CABLE JZ-602 UL/CSA 5G2.5</v>
          </cell>
          <cell r="C1193" t="str">
            <v>HELUCABEL</v>
          </cell>
          <cell r="D1193">
            <v>83063</v>
          </cell>
          <cell r="E1193" t="str">
            <v>STOCK</v>
          </cell>
        </row>
        <row r="1194">
          <cell r="A1194" t="str">
            <v>SP01029511A0</v>
          </cell>
          <cell r="B1194" t="str">
            <v>CABLE JZ-602 UL/CSA 3G1.5</v>
          </cell>
          <cell r="C1194" t="str">
            <v>HELUCABEL</v>
          </cell>
          <cell r="D1194">
            <v>83071</v>
          </cell>
          <cell r="E1194" t="str">
            <v>STOCK</v>
          </cell>
        </row>
        <row r="1195">
          <cell r="A1195" t="str">
            <v>SP01055515A0</v>
          </cell>
          <cell r="B1195" t="str">
            <v>CABLE OLFLEX-SERVO-FD 796 CP 4G2.5+2X(2X1.0)</v>
          </cell>
          <cell r="C1195" t="str">
            <v>LAPP</v>
          </cell>
          <cell r="D1195">
            <v>27970</v>
          </cell>
          <cell r="E1195" t="str">
            <v>ELECSYSTEM</v>
          </cell>
        </row>
        <row r="1196">
          <cell r="A1196" t="str">
            <v>SP01044224A0</v>
          </cell>
          <cell r="B1196" t="str">
            <v>CABLE OLFLEX CLASSIC 100 BK POWER 0.6/1KV 4G2.5</v>
          </cell>
          <cell r="C1196" t="str">
            <v>LAPP</v>
          </cell>
          <cell r="D1196">
            <v>1120470</v>
          </cell>
          <cell r="E1196" t="str">
            <v>ELECSYSTEM</v>
          </cell>
        </row>
        <row r="1197">
          <cell r="A1197" t="str">
            <v>S103483</v>
          </cell>
          <cell r="B1197" t="str">
            <v>CABLE UNITRONIC UL/CSA 2X2X0.5 BLINDE Ø7.3mm FLEXIBLE -25°C</v>
          </cell>
          <cell r="C1197" t="str">
            <v>LAPP</v>
          </cell>
          <cell r="D1197" t="str">
            <v>30937</v>
          </cell>
          <cell r="E1197" t="str">
            <v>ELECSYSTEM</v>
          </cell>
        </row>
        <row r="1198">
          <cell r="A1198" t="str">
            <v>SP01049788A0</v>
          </cell>
          <cell r="B1198" t="str">
            <v>CABLE  19X0.34²  TRONIC-CY</v>
          </cell>
          <cell r="C1198" t="str">
            <v>HELUCABEL</v>
          </cell>
          <cell r="D1198">
            <v>20089</v>
          </cell>
          <cell r="E1198" t="str">
            <v>STOCK</v>
          </cell>
        </row>
        <row r="1199">
          <cell r="A1199" t="str">
            <v>SP01027571A0</v>
          </cell>
          <cell r="B1199" t="str">
            <v>FERRITE POUR CABLE;300KHZ-30MHZ;CABLE 4.5-8 MM</v>
          </cell>
          <cell r="C1199" t="str">
            <v>WURTH ELEKTRONIC</v>
          </cell>
          <cell r="D1199">
            <v>74272733</v>
          </cell>
          <cell r="E1199" t="str">
            <v>RS</v>
          </cell>
        </row>
        <row r="1200">
          <cell r="A1200" t="str">
            <v>S102074</v>
          </cell>
          <cell r="B1200" t="str">
            <v>CABLE UNITRONIC FD P PLUS 4x0.25 Ø4.9MM -40/+80</v>
          </cell>
          <cell r="C1200" t="str">
            <v>LAPP</v>
          </cell>
          <cell r="D1200">
            <v>28660</v>
          </cell>
          <cell r="E1200" t="str">
            <v>ELECSYSTEM</v>
          </cell>
        </row>
        <row r="1201">
          <cell r="A1201" t="str">
            <v>SP01037826A0</v>
          </cell>
          <cell r="B1201" t="str">
            <v>FIL AWG10 PVC NOIR UL1015 500V -20°/105°C</v>
          </cell>
          <cell r="D1201" t="str">
            <v>4160701</v>
          </cell>
          <cell r="E1201" t="str">
            <v>STOCK</v>
          </cell>
        </row>
        <row r="1202">
          <cell r="A1202" t="str">
            <v>SP01037827A0</v>
          </cell>
          <cell r="B1202" t="str">
            <v>FIL AWG10 PVC ROUGE UL1015 500V -20°/105°C</v>
          </cell>
          <cell r="D1202" t="str">
            <v>4160704</v>
          </cell>
          <cell r="E1202" t="str">
            <v>ELECSYSTEM</v>
          </cell>
        </row>
        <row r="1203">
          <cell r="A1203" t="str">
            <v>SP01041820A0</v>
          </cell>
          <cell r="B1203" t="str">
            <v>FIL AWG10 PVC BLEU UL1015 500V -20°/105°C</v>
          </cell>
          <cell r="C1203" t="str">
            <v>09451511520</v>
          </cell>
          <cell r="D1203" t="str">
            <v>4160702</v>
          </cell>
          <cell r="E1203" t="str">
            <v>ELECSYSTEM</v>
          </cell>
        </row>
        <row r="1204">
          <cell r="A1204" t="str">
            <v>SP01041821A0</v>
          </cell>
          <cell r="B1204" t="str">
            <v>FIL AWG10 PVC MARRON UL1015 500V -20°/105°C</v>
          </cell>
          <cell r="C1204" t="str">
            <v>LAPP</v>
          </cell>
          <cell r="D1204" t="str">
            <v>4160703</v>
          </cell>
          <cell r="E1204" t="str">
            <v>ELECSYSTEM</v>
          </cell>
        </row>
        <row r="1205">
          <cell r="A1205" t="str">
            <v>SP01029266A0</v>
          </cell>
          <cell r="B1205" t="str">
            <v>FIL 2.5MM² PVC NOIR UL1015 600V -40°/105°C</v>
          </cell>
          <cell r="D1205">
            <v>4160501</v>
          </cell>
          <cell r="E1205" t="str">
            <v>STOCK</v>
          </cell>
        </row>
        <row r="1206">
          <cell r="A1206" t="str">
            <v>SP01028659A0</v>
          </cell>
          <cell r="B1206" t="str">
            <v>FIL 2.5MM² PVC BLEU UL1015 600V -40°/105°C</v>
          </cell>
          <cell r="D1206">
            <v>4160502</v>
          </cell>
          <cell r="E1206" t="str">
            <v>STOCK</v>
          </cell>
        </row>
        <row r="1207">
          <cell r="A1207" t="str">
            <v>SP01028895A0</v>
          </cell>
          <cell r="B1207" t="str">
            <v>FIL 2.5MM² PVC ROUGE UL1015 600V -40°/105°C</v>
          </cell>
          <cell r="D1207">
            <v>4160504</v>
          </cell>
          <cell r="E1207" t="str">
            <v>STOCK</v>
          </cell>
        </row>
        <row r="1208">
          <cell r="A1208" t="str">
            <v>SP01028657A0</v>
          </cell>
          <cell r="B1208" t="str">
            <v>FIL 2.5MM² PVC VERT/JAUNE UL1015 600V -40°/105°C</v>
          </cell>
          <cell r="D1208">
            <v>4160500</v>
          </cell>
          <cell r="E1208" t="str">
            <v>STOCK</v>
          </cell>
        </row>
        <row r="1209">
          <cell r="A1209" t="str">
            <v>SP01028658A0</v>
          </cell>
          <cell r="B1209" t="str">
            <v>FIL 2.5MM² PVC MARRON UL1015 600V -40°/105°C</v>
          </cell>
          <cell r="D1209">
            <v>4160503</v>
          </cell>
          <cell r="E1209" t="str">
            <v>STOCK</v>
          </cell>
        </row>
        <row r="1210">
          <cell r="A1210" t="str">
            <v>SP01028660A0</v>
          </cell>
          <cell r="B1210" t="str">
            <v>FIL 1.5MM² PVC BLEU UL1015 600V -40°/105°C</v>
          </cell>
          <cell r="D1210">
            <v>4160402</v>
          </cell>
          <cell r="E1210" t="str">
            <v>STOCK</v>
          </cell>
        </row>
        <row r="1211">
          <cell r="A1211" t="str">
            <v>SP01028661A0</v>
          </cell>
          <cell r="B1211" t="str">
            <v>FIL 1.5MM² PVC MARRON UL1015 600V -40°/105°C</v>
          </cell>
          <cell r="D1211">
            <v>4160403</v>
          </cell>
          <cell r="E1211" t="str">
            <v>STOCK</v>
          </cell>
        </row>
        <row r="1212">
          <cell r="A1212" t="str">
            <v>SP01028662A0</v>
          </cell>
          <cell r="B1212" t="str">
            <v>FIL 1.5MM² PVC NOIR UL1015 600V -40°/105°C</v>
          </cell>
          <cell r="D1212">
            <v>4160401</v>
          </cell>
          <cell r="E1212" t="str">
            <v>STOCK</v>
          </cell>
        </row>
        <row r="1213">
          <cell r="A1213" t="str">
            <v>SP01028663A0</v>
          </cell>
          <cell r="B1213" t="str">
            <v>FIL 1.5MM² PVC ROUGE UL1015 600V -40°/105°C</v>
          </cell>
          <cell r="D1213">
            <v>4160404</v>
          </cell>
          <cell r="E1213" t="str">
            <v>STOCK</v>
          </cell>
        </row>
        <row r="1214">
          <cell r="A1214" t="str">
            <v>SP01029032A0</v>
          </cell>
          <cell r="B1214" t="str">
            <v>FIL 1.5MM² PVC VERT/JAUNE UL1015 600V -40°/105°C</v>
          </cell>
          <cell r="D1214">
            <v>4160400</v>
          </cell>
          <cell r="E1214" t="str">
            <v>STOCK</v>
          </cell>
        </row>
        <row r="1215">
          <cell r="A1215" t="str">
            <v>SPW160005</v>
          </cell>
          <cell r="B1215" t="str">
            <v>MONOFIL.#22 PTFE BLANC</v>
          </cell>
          <cell r="C1215" t="str">
            <v>AUXICOM</v>
          </cell>
          <cell r="D1215" t="str">
            <v>KZ05.06 BLANC</v>
          </cell>
          <cell r="E1215" t="str">
            <v>AUXICOM</v>
          </cell>
        </row>
        <row r="1216">
          <cell r="A1216" t="str">
            <v>SPW160019</v>
          </cell>
          <cell r="B1216" t="str">
            <v>MONOFIL.#22 PTFE MARRON</v>
          </cell>
          <cell r="D1216" t="str">
            <v>KZ05.06 MARRON</v>
          </cell>
          <cell r="E1216" t="str">
            <v>STOCK</v>
          </cell>
        </row>
        <row r="1217">
          <cell r="A1217" t="str">
            <v>SP01004735A0</v>
          </cell>
          <cell r="B1217" t="str">
            <v>GAINE RILSAN DIAMETRE 10</v>
          </cell>
          <cell r="C1217" t="str">
            <v>HELAGAINE</v>
          </cell>
          <cell r="D1217" t="str">
            <v>11/10</v>
          </cell>
          <cell r="E1217" t="str">
            <v>STOCK</v>
          </cell>
        </row>
        <row r="1218">
          <cell r="A1218" t="str">
            <v>SP01021080A0</v>
          </cell>
          <cell r="B1218" t="str">
            <v>GAINE TRESSEE NOIRE DE 3 A 9MM HEGPX06</v>
          </cell>
          <cell r="C1218" t="str">
            <v>HELAGAINE</v>
          </cell>
          <cell r="D1218" t="str">
            <v>170-00060</v>
          </cell>
          <cell r="E1218" t="str">
            <v>STOCK</v>
          </cell>
        </row>
        <row r="1219">
          <cell r="A1219" t="str">
            <v>S108022</v>
          </cell>
          <cell r="B1219" t="str">
            <v>NOM-ADU MECA MAS 5M50 RAL9010</v>
          </cell>
          <cell r="D1219" t="str">
            <v>NOM-ADU MECA MAS 5M50 RAL9010</v>
          </cell>
        </row>
        <row r="1220">
          <cell r="A1220" t="str">
            <v>SPN150394</v>
          </cell>
          <cell r="B1220" t="str">
            <v>RAIL DIN 15MM PERFORE OBLONG</v>
          </cell>
          <cell r="C1220" t="str">
            <v>LEGRAND</v>
          </cell>
          <cell r="D1220" t="str">
            <v>047723</v>
          </cell>
          <cell r="E1220" t="str">
            <v>STOCK</v>
          </cell>
        </row>
        <row r="1221">
          <cell r="A1221" t="str">
            <v>SPN080163</v>
          </cell>
          <cell r="B1221" t="str">
            <v>ENTRETOISE HEXAG. M/F M6x80 ACIER ZINGUE</v>
          </cell>
          <cell r="D1221" t="str">
            <v>ENTRETOISE HEX M/F MPE6-80/B</v>
          </cell>
          <cell r="E1221" t="str">
            <v>VISSERIE</v>
          </cell>
        </row>
        <row r="1222">
          <cell r="A1222" t="str">
            <v>S109020</v>
          </cell>
          <cell r="B1222" t="str">
            <v>MAS 5,50 : 5,50M MOBILE ANTENNA SYSTEM</v>
          </cell>
          <cell r="D1222" t="str">
            <v>COFFRET ADU ININFLAM. RAL9010</v>
          </cell>
        </row>
        <row r="1223">
          <cell r="A1223" t="str">
            <v>S109228</v>
          </cell>
          <cell r="B1223" t="str">
            <v>COFFRET CS24 16U P710 RAL9010</v>
          </cell>
          <cell r="D1223" t="str">
            <v>COFFRET CS24 16U P710 RAL9010</v>
          </cell>
        </row>
        <row r="1224">
          <cell r="A1224" t="str">
            <v>D112303</v>
          </cell>
          <cell r="B1224" t="str">
            <v>DEFINITION COFFRET CS24 16U PROF710</v>
          </cell>
          <cell r="D1224" t="str">
            <v>PFA-DEFINITION COFFRET CS24 16U PROF710</v>
          </cell>
        </row>
        <row r="1225">
          <cell r="A1225" t="str">
            <v>SD01011224A7</v>
          </cell>
          <cell r="B1225" t="str">
            <v>SPECIFICATION DE TRAITEMENT DE SURFACE OU PEINTURE</v>
          </cell>
          <cell r="D1225" t="str">
            <v>SSA SPECIFICATION PEINTURE RAL 9010</v>
          </cell>
          <cell r="E1225" t="str">
            <v>SATIM</v>
          </cell>
        </row>
        <row r="1226">
          <cell r="A1226" t="str">
            <v>SD01032949B3</v>
          </cell>
          <cell r="B1226" t="str">
            <v>MAS 5,50 : 5,50M MOBILE ANTENNA SYSTEM</v>
          </cell>
          <cell r="D1226" t="str">
            <v>PLAN INTERFACE COFFRET ADU</v>
          </cell>
          <cell r="E1226" t="str">
            <v>ZDS</v>
          </cell>
        </row>
        <row r="1227">
          <cell r="A1227" t="str">
            <v>SD01011224A7</v>
          </cell>
          <cell r="B1227" t="str">
            <v>SPECIFICATION DE TRAITEMENT DE SURFACE OU PEINTURE</v>
          </cell>
          <cell r="D1227" t="str">
            <v>SSA SPECIFICATION PEINTURE RAL 9010</v>
          </cell>
          <cell r="E1227" t="str">
            <v>SATIM</v>
          </cell>
        </row>
        <row r="1228">
          <cell r="A1228" t="str">
            <v>SD01024858A2</v>
          </cell>
          <cell r="B1228" t="str">
            <v>MAS</v>
          </cell>
          <cell r="D1228" t="str">
            <v>FICHE CONDITIONS ENVIRONNEMENTALES</v>
          </cell>
          <cell r="E1228" t="str">
            <v>SATIM</v>
          </cell>
        </row>
        <row r="1229">
          <cell r="A1229" t="str">
            <v>SP01033338A2</v>
          </cell>
          <cell r="B1229" t="str">
            <v>MAS 5,50 : 5,50M MOBILE ANTENNA SYSTEM</v>
          </cell>
          <cell r="D1229" t="str">
            <v>SUPPORT 24V ET BUZZER</v>
          </cell>
          <cell r="E1229" t="str">
            <v>SATIM</v>
          </cell>
        </row>
        <row r="1230">
          <cell r="A1230" t="str">
            <v>SP01033031A2</v>
          </cell>
          <cell r="B1230" t="str">
            <v>MAS 5,50 : 5,50M MOBILE ANTENNA SYSTEM</v>
          </cell>
          <cell r="D1230" t="str">
            <v>TABLEAU VARIATEURS</v>
          </cell>
          <cell r="E1230" t="str">
            <v>SATIM</v>
          </cell>
        </row>
        <row r="1231">
          <cell r="A1231" t="str">
            <v>SP01033024B2</v>
          </cell>
          <cell r="B1231" t="str">
            <v>MAS 5,50 : 5,50M MOBILE ANTENNA SYSTEM</v>
          </cell>
          <cell r="D1231" t="str">
            <v>PLAQUE ARR ADU</v>
          </cell>
          <cell r="E1231" t="str">
            <v>SATIM</v>
          </cell>
        </row>
        <row r="1232">
          <cell r="A1232" t="str">
            <v>SP01033223A3</v>
          </cell>
          <cell r="B1232" t="str">
            <v>MAS 5,50 : 5,50M MOBILE ANTENNA SYSTEM</v>
          </cell>
          <cell r="D1232" t="str">
            <v>EQUERRE FIXATION 1S1</v>
          </cell>
          <cell r="E1232" t="str">
            <v>SATIM</v>
          </cell>
        </row>
        <row r="1233">
          <cell r="A1233" t="str">
            <v>SP01033035B2</v>
          </cell>
          <cell r="B1233" t="str">
            <v>MAS 5,50 : 5,50M MOBILE ANTENNA SYSTEM</v>
          </cell>
          <cell r="D1233" t="str">
            <v>SUPPORT NUDAM</v>
          </cell>
          <cell r="E1233" t="str">
            <v>SATIM</v>
          </cell>
        </row>
        <row r="1234">
          <cell r="A1234" t="str">
            <v>SP01027606A1</v>
          </cell>
          <cell r="B1234" t="str">
            <v>MAS</v>
          </cell>
          <cell r="D1234" t="str">
            <v>INTERFACE SCU</v>
          </cell>
          <cell r="E1234" t="str">
            <v>SATIM</v>
          </cell>
        </row>
        <row r="1235">
          <cell r="A1235" t="str">
            <v>S109192</v>
          </cell>
          <cell r="B1235" t="str">
            <v>PLAQUE PRISE MARECHAL RAL9010</v>
          </cell>
          <cell r="D1235" t="str">
            <v>PLAQUE PRISE MARECHAL RAL9010</v>
          </cell>
        </row>
        <row r="1236">
          <cell r="A1236" t="str">
            <v>D112268</v>
          </cell>
          <cell r="B1236" t="str">
            <v>PLAQUE PRISE MARECHAL</v>
          </cell>
          <cell r="D1236" t="str">
            <v>PFA-PLAQUE PRISE MARECHAL</v>
          </cell>
          <cell r="E1236" t="str">
            <v>SATIM</v>
          </cell>
        </row>
        <row r="1237">
          <cell r="A1237" t="str">
            <v>SD01011224A7</v>
          </cell>
          <cell r="B1237" t="str">
            <v>SPECIFICATION DE TRAITEMENT DE SURFACE OU PEINTURE</v>
          </cell>
          <cell r="D1237" t="str">
            <v>SSA SPECIFICATION PEINTURE RAL 9010</v>
          </cell>
          <cell r="E1237" t="str">
            <v>SATIM</v>
          </cell>
        </row>
        <row r="1238">
          <cell r="A1238" t="str">
            <v>SP01038372A2</v>
          </cell>
          <cell r="B1238" t="str">
            <v>MAS 5,50 : 5,50M MOBILE ANTENNA SYSTEM</v>
          </cell>
          <cell r="D1238" t="str">
            <v>BAGUE SERRAGE CABLES</v>
          </cell>
          <cell r="E1238" t="str">
            <v>SATIM</v>
          </cell>
        </row>
        <row r="1239">
          <cell r="A1239" t="str">
            <v>SP01041556A0</v>
          </cell>
          <cell r="B1239" t="str">
            <v>MAS 5,50 : 5,50M MOBILE ANTENNA SYSTEM</v>
          </cell>
          <cell r="D1239" t="str">
            <v>PLEXI PROTECTION ADU</v>
          </cell>
          <cell r="E1239" t="str">
            <v>SATIM</v>
          </cell>
        </row>
        <row r="1240">
          <cell r="A1240" t="str">
            <v>SP01041557A0</v>
          </cell>
          <cell r="B1240" t="str">
            <v>MAS 5,50 : 5,50M MOBILE ANTENNA SYSTEM</v>
          </cell>
          <cell r="D1240" t="str">
            <v>TOLE PROTECTION ADU</v>
          </cell>
          <cell r="E1240" t="str">
            <v>SATIM</v>
          </cell>
        </row>
        <row r="1241">
          <cell r="A1241" t="str">
            <v>SP01048421A0</v>
          </cell>
          <cell r="B1241" t="str">
            <v>MAS 5,50 : 5,50M MOBILE ANTENNA SYSTEM</v>
          </cell>
          <cell r="D1241" t="str">
            <v>JOINT PLAQUE PRISE MARECHAL</v>
          </cell>
          <cell r="E1241" t="str">
            <v>SUD OUEST CAOUTCHOUC</v>
          </cell>
        </row>
        <row r="1242">
          <cell r="A1242" t="str">
            <v>SP01017701A0</v>
          </cell>
          <cell r="B1242" t="str">
            <v>PRESSE ETOUPE LAITON</v>
          </cell>
          <cell r="C1242" t="str">
            <v>SES</v>
          </cell>
          <cell r="D1242" t="str">
            <v>A1160.13</v>
          </cell>
          <cell r="E1242" t="str">
            <v>STOCK</v>
          </cell>
        </row>
        <row r="1243">
          <cell r="A1243" t="str">
            <v>SP01011173A0</v>
          </cell>
          <cell r="B1243" t="str">
            <v>CONTRE ECROU PG13 A2</v>
          </cell>
          <cell r="C1243" t="str">
            <v>SES</v>
          </cell>
          <cell r="D1243" t="str">
            <v>A8013.96</v>
          </cell>
          <cell r="E1243" t="str">
            <v>VISSERIE</v>
          </cell>
        </row>
        <row r="1244">
          <cell r="A1244" t="str">
            <v>SPN150063</v>
          </cell>
          <cell r="B1244" t="str">
            <v>BARRE DE CUIVRE TARAUDEE LG 1M</v>
          </cell>
          <cell r="C1244" t="str">
            <v>LEGRAND</v>
          </cell>
          <cell r="D1244" t="str">
            <v>374.33</v>
          </cell>
          <cell r="E1244" t="str">
            <v>STOCK</v>
          </cell>
        </row>
        <row r="1245">
          <cell r="A1245" t="str">
            <v>SP01002273A0</v>
          </cell>
          <cell r="B1245" t="str">
            <v>PICTOGRAMME DANGER ELECTRIQUE</v>
          </cell>
          <cell r="D1245" t="str">
            <v>PDLT1 307</v>
          </cell>
          <cell r="E1245" t="str">
            <v>STOCK</v>
          </cell>
        </row>
        <row r="1246">
          <cell r="A1246" t="str">
            <v>SP01020682A0</v>
          </cell>
          <cell r="B1246" t="str">
            <v>ENTRETOISE MF M5 X 10 ACIER ZINGUE</v>
          </cell>
          <cell r="D1246" t="str">
            <v>ENTRETOISE MF M5 X 10 ACIER ZI</v>
          </cell>
          <cell r="E1246" t="str">
            <v>VISSERIE</v>
          </cell>
        </row>
        <row r="1247">
          <cell r="A1247" t="str">
            <v>SP01025943A0</v>
          </cell>
          <cell r="B1247" t="str">
            <v>ETIQUETTE 400V ADHESIVE MAV752 57X13</v>
          </cell>
          <cell r="D1247" t="str">
            <v>MAV752</v>
          </cell>
          <cell r="E1247" t="str">
            <v>STOCK</v>
          </cell>
        </row>
        <row r="1248">
          <cell r="A1248" t="str">
            <v>SP01027629A0</v>
          </cell>
          <cell r="B1248" t="str">
            <v>MANCHON F/F BSP1/2" INOX</v>
          </cell>
          <cell r="D1248" t="str">
            <v>1855 21 21</v>
          </cell>
          <cell r="E1248" t="str">
            <v>CAPP SOREDIS</v>
          </cell>
        </row>
        <row r="1249">
          <cell r="A1249" t="str">
            <v>SP01028674A0</v>
          </cell>
          <cell r="B1249" t="str">
            <v>GOULOTTE ELECTRIQUE 40X80 CSA LG 2M</v>
          </cell>
          <cell r="D1249">
            <v>21166</v>
          </cell>
          <cell r="E1249" t="str">
            <v>STOCK</v>
          </cell>
        </row>
        <row r="1250">
          <cell r="A1250" t="str">
            <v>SP01038430A0</v>
          </cell>
          <cell r="B1250" t="str">
            <v>PROTECTION BORD DE TOLE 2,5 - 3,5 MM</v>
          </cell>
          <cell r="D1250" t="str">
            <v>BT 03</v>
          </cell>
          <cell r="E1250" t="str">
            <v>SUD OUEST CAOUTCHOUC</v>
          </cell>
        </row>
        <row r="1251">
          <cell r="A1251" t="str">
            <v>SP01041445A0</v>
          </cell>
          <cell r="D1251" t="str">
            <v>JOINT D' ETANCHEITE VERSION 5</v>
          </cell>
          <cell r="E1251" t="str">
            <v>SUD OUEST CAOUTCHOUC</v>
          </cell>
        </row>
        <row r="1252">
          <cell r="A1252" t="str">
            <v>SP01048412A0</v>
          </cell>
          <cell r="B1252" t="str">
            <v>RONDELLE ETANCHEITE NBR PG16</v>
          </cell>
          <cell r="D1252" t="str">
            <v>A1016.45.16</v>
          </cell>
          <cell r="E1252" t="str">
            <v>VISSERIE</v>
          </cell>
        </row>
        <row r="1253">
          <cell r="A1253" t="str">
            <v>SPN010605</v>
          </cell>
          <cell r="B1253" t="str">
            <v>VIS H M6X12 A4-70 DIN933</v>
          </cell>
          <cell r="D1253" t="str">
            <v>VIS H M6X12 A4-70 DIN933</v>
          </cell>
          <cell r="E1253" t="str">
            <v>VISSERIE</v>
          </cell>
        </row>
        <row r="1254">
          <cell r="A1254" t="str">
            <v>SP01016127A0</v>
          </cell>
          <cell r="B1254" t="str">
            <v>ROND CS Ø8 A4-70 NFE25511</v>
          </cell>
          <cell r="D1254" t="str">
            <v>ROND CS Ø8 A4-70 NFE25511</v>
          </cell>
          <cell r="E1254" t="str">
            <v>VISSERIE</v>
          </cell>
        </row>
        <row r="1255">
          <cell r="A1255" t="str">
            <v>SP01001567A0</v>
          </cell>
          <cell r="B1255" t="str">
            <v>ECROU HU Ø8 A4-70 DIN934</v>
          </cell>
          <cell r="D1255" t="str">
            <v>ECROU HU Ø8 A4-70 DIN934</v>
          </cell>
          <cell r="E1255" t="str">
            <v>VISSERIE</v>
          </cell>
        </row>
        <row r="1256">
          <cell r="A1256" t="str">
            <v>SP01001492A0</v>
          </cell>
          <cell r="B1256" t="str">
            <v>VIS CHC M6X20 A4-70 DIN 912</v>
          </cell>
          <cell r="D1256" t="str">
            <v>VIS CHC M6X20 A4-70 DIN 912</v>
          </cell>
          <cell r="E1256" t="str">
            <v>VISSERIE</v>
          </cell>
        </row>
        <row r="1257">
          <cell r="A1257" t="str">
            <v>SP01016126A0</v>
          </cell>
          <cell r="B1257" t="str">
            <v>ROND CS Ø6 A4-70 NFE25511</v>
          </cell>
          <cell r="D1257" t="str">
            <v>ROND CS Ø6 A4-70 NFE25511</v>
          </cell>
          <cell r="E1257" t="str">
            <v>VISSERIE</v>
          </cell>
        </row>
        <row r="1258">
          <cell r="A1258" t="str">
            <v>SP01001566A0</v>
          </cell>
          <cell r="B1258" t="str">
            <v>ECROU HU Ø6 A4-70 DIN934</v>
          </cell>
          <cell r="D1258" t="str">
            <v>ECROU HU Ø6 A4-70 DIN934</v>
          </cell>
          <cell r="E1258" t="str">
            <v>VISSERIE</v>
          </cell>
        </row>
        <row r="1259">
          <cell r="A1259" t="str">
            <v>SPG1114019</v>
          </cell>
          <cell r="B1259" t="str">
            <v>VIS CHC M5X12 A4</v>
          </cell>
          <cell r="D1259" t="str">
            <v>VIS CHC M5X12 A4</v>
          </cell>
          <cell r="E1259" t="str">
            <v>VISSERIE</v>
          </cell>
        </row>
        <row r="1260">
          <cell r="A1260" t="str">
            <v>SP01018522A0</v>
          </cell>
          <cell r="B1260" t="str">
            <v>ROND CS Ø5 A4-70 NFE25511</v>
          </cell>
          <cell r="D1260" t="str">
            <v>ROND CS Ø5 A4-70 NFE25511</v>
          </cell>
          <cell r="E1260" t="str">
            <v>VISSERIE</v>
          </cell>
        </row>
        <row r="1261">
          <cell r="A1261" t="str">
            <v>SPG3115006</v>
          </cell>
          <cell r="B1261" t="str">
            <v>ROND EVENTAIL Ø6 A4-70 DIN6798A</v>
          </cell>
          <cell r="D1261" t="str">
            <v>ROND EVENT Ø6 A4-70 DIN6798A</v>
          </cell>
          <cell r="E1261" t="str">
            <v>VISSERIE</v>
          </cell>
        </row>
        <row r="1262">
          <cell r="A1262" t="str">
            <v>SPG1113028</v>
          </cell>
          <cell r="B1262" t="str">
            <v>VIS H M16X25 A4 DIN933</v>
          </cell>
          <cell r="D1262" t="str">
            <v>VIS H M16X25 A4 DIN933</v>
          </cell>
          <cell r="E1262" t="str">
            <v>VISSERIE</v>
          </cell>
        </row>
        <row r="1263">
          <cell r="A1263" t="str">
            <v>SP01019570A0</v>
          </cell>
          <cell r="B1263" t="str">
            <v>ROND CS Ø16 A2-70 NFE25511</v>
          </cell>
          <cell r="D1263" t="str">
            <v>ROND CS Ø16 A2-70 NFE25511</v>
          </cell>
          <cell r="E1263" t="str">
            <v>VISSERIE</v>
          </cell>
        </row>
        <row r="1264">
          <cell r="A1264" t="str">
            <v>SP01034695A0</v>
          </cell>
          <cell r="B1264" t="str">
            <v>ECROU CAGE M6 POUR CONTENEUR ACC</v>
          </cell>
          <cell r="D1264">
            <v>1000042834</v>
          </cell>
          <cell r="E1264" t="str">
            <v>VISSERIE</v>
          </cell>
        </row>
        <row r="1265">
          <cell r="A1265" t="str">
            <v>SP01018524A0</v>
          </cell>
          <cell r="B1265" t="str">
            <v>ROND CS Ø4 A4-70 NFE25511</v>
          </cell>
          <cell r="D1265" t="str">
            <v>ROND CS Ø4 A4-70 NFE25511</v>
          </cell>
          <cell r="E1265" t="str">
            <v>VISSERIE</v>
          </cell>
        </row>
        <row r="1266">
          <cell r="A1266" t="str">
            <v>SP01001481A0</v>
          </cell>
          <cell r="B1266" t="str">
            <v>VIS CHC M4X20 A4-70 DIN 912</v>
          </cell>
          <cell r="D1266" t="str">
            <v>VIS CHC M4X20 A4-70 DIN 912</v>
          </cell>
          <cell r="E1266" t="str">
            <v>VISSERIE</v>
          </cell>
        </row>
        <row r="1267">
          <cell r="A1267" t="str">
            <v>SP01008263A0</v>
          </cell>
          <cell r="B1267" t="str">
            <v>VIS BHC M6X10 A4-70 ISO7380</v>
          </cell>
          <cell r="D1267" t="str">
            <v>VIS BHC M6X10 A4-70 ISO7380</v>
          </cell>
          <cell r="E1267" t="str">
            <v>VISSERIE</v>
          </cell>
        </row>
        <row r="1268">
          <cell r="A1268" t="str">
            <v>SP01000775A0</v>
          </cell>
          <cell r="B1268" t="str">
            <v>VIS H M5X16 A4-70 DIN933</v>
          </cell>
          <cell r="D1268" t="str">
            <v>VIS H M5X16 A4-70 DIN933</v>
          </cell>
          <cell r="E1268" t="str">
            <v>VISSERIE</v>
          </cell>
        </row>
        <row r="1269">
          <cell r="A1269" t="str">
            <v>SPG1114063</v>
          </cell>
          <cell r="B1269" t="str">
            <v>VIS CHC M3X8 A4-70 DIN 912</v>
          </cell>
          <cell r="D1269" t="str">
            <v>VIS CHC M3X8 A4-70 DIN 912</v>
          </cell>
          <cell r="E1269" t="str">
            <v>VISSERIE</v>
          </cell>
        </row>
        <row r="1270">
          <cell r="A1270" t="str">
            <v>SP01019567A0</v>
          </cell>
          <cell r="B1270" t="str">
            <v>ROND CS Ø3 A4-70 NFE25511</v>
          </cell>
          <cell r="D1270" t="str">
            <v>ROND CS Ø3 A4-70 NFE25511</v>
          </cell>
          <cell r="E1270" t="str">
            <v>VISSERIE</v>
          </cell>
        </row>
        <row r="1271">
          <cell r="A1271" t="str">
            <v>SA01037797A6</v>
          </cell>
          <cell r="B1271" t="str">
            <v>MAS 5,50 : 5,50M MOBILE ANTENNA SYSTEM</v>
          </cell>
          <cell r="D1271" t="str">
            <v>PLAN IMPLANTATION COFFRET ADU MECANIQUE</v>
          </cell>
          <cell r="E1271" t="str">
            <v>ATELIER</v>
          </cell>
        </row>
        <row r="1272">
          <cell r="A1272" t="str">
            <v>S108036</v>
          </cell>
          <cell r="B1272" t="str">
            <v>NOM-COMMANDE LOCALE MAS</v>
          </cell>
          <cell r="D1272" t="str">
            <v>NOM-COMMANDE LOCALE MAS</v>
          </cell>
        </row>
        <row r="1273">
          <cell r="A1273" t="str">
            <v>D111014</v>
          </cell>
          <cell r="B1273" t="str">
            <v>PLAN DE DEFINITION ELECTRIQUE</v>
          </cell>
          <cell r="D1273" t="str">
            <v>PDE-COMMANDE LOCALE MAS</v>
          </cell>
          <cell r="E1273" t="str">
            <v>ATELIER</v>
          </cell>
        </row>
        <row r="1274">
          <cell r="A1274" t="str">
            <v>D112057</v>
          </cell>
          <cell r="B1274" t="str">
            <v>LISTE ET ETIQUETTES DE CABLES</v>
          </cell>
          <cell r="D1274" t="str">
            <v>ETQ-INTERCO COMMANDE LOCALE MAS</v>
          </cell>
          <cell r="E1274" t="str">
            <v>ATELIER</v>
          </cell>
        </row>
        <row r="1275">
          <cell r="A1275" t="str">
            <v>SP01045006A0</v>
          </cell>
          <cell r="B1275" t="str">
            <v>MAS 5,50 : 5,50M MOBILE ANTENNA SYSTEM</v>
          </cell>
          <cell r="D1275" t="str">
            <v>ETIQUETTE BOITIER CDE LOCALE</v>
          </cell>
          <cell r="E1275" t="str">
            <v>SIGNABOX</v>
          </cell>
        </row>
        <row r="1276">
          <cell r="A1276" t="str">
            <v>SP01026081B0</v>
          </cell>
          <cell r="B1276" t="str">
            <v>BOITE A 10 BOUTONS SELON SPECIFICATIONS</v>
          </cell>
          <cell r="C1276" t="str">
            <v>GIOVENZANA</v>
          </cell>
          <cell r="D1276" t="str">
            <v>PLB10-060612-01</v>
          </cell>
          <cell r="E1276" t="str">
            <v>ELECSYSTEM</v>
          </cell>
        </row>
        <row r="1277">
          <cell r="A1277" t="str">
            <v>S105765</v>
          </cell>
          <cell r="B1277" t="str">
            <v>FICHE MALE DROITE Remplacée par 45106J1419P50 cette fois ci</v>
          </cell>
          <cell r="C1277" t="str">
            <v>AMPHENOL</v>
          </cell>
          <cell r="D1277" t="str">
            <v>45136RG1419S50</v>
          </cell>
          <cell r="E1277" t="str">
            <v>TTI</v>
          </cell>
        </row>
        <row r="1278">
          <cell r="A1278" t="str">
            <v>SP01004205A0</v>
          </cell>
          <cell r="B1278" t="str">
            <v>BAND IT lg:207</v>
          </cell>
          <cell r="D1278" t="str">
            <v>A31189</v>
          </cell>
          <cell r="E1278" t="str">
            <v>STOCK</v>
          </cell>
        </row>
        <row r="1279">
          <cell r="A1279" t="str">
            <v>SP01005053A0</v>
          </cell>
          <cell r="B1279" t="str">
            <v>RACCORD HE301B TAILLE 14</v>
          </cell>
          <cell r="C1279" t="str">
            <v>POLAMCO</v>
          </cell>
          <cell r="D1279" t="str">
            <v>91D118121ZBHE300 (TTI)</v>
          </cell>
          <cell r="E1279" t="str">
            <v>RS</v>
          </cell>
        </row>
        <row r="1280">
          <cell r="A1280" t="str">
            <v>SP01009081A0</v>
          </cell>
          <cell r="B1280" t="str">
            <v>CABLE UNITRONIC FD/CP PLUS 18x0.34</v>
          </cell>
          <cell r="C1280" t="str">
            <v>LAPP</v>
          </cell>
          <cell r="D1280">
            <v>28905</v>
          </cell>
          <cell r="E1280" t="str">
            <v>ELECSYSTEM</v>
          </cell>
        </row>
        <row r="1281">
          <cell r="A1281" t="str">
            <v>SP01001635A0</v>
          </cell>
          <cell r="B1281" t="str">
            <v>BOUCHON POUR FICHE T14</v>
          </cell>
          <cell r="C1281" t="str">
            <v>SOURIAU</v>
          </cell>
          <cell r="D1281" t="str">
            <v>850013B</v>
          </cell>
          <cell r="E1281" t="str">
            <v>PROBLEME APPRO</v>
          </cell>
        </row>
        <row r="1282">
          <cell r="A1282" t="str">
            <v>S109088</v>
          </cell>
          <cell r="D1282" t="str">
            <v>DFC_NOM-COMMANDE LOCALE MAS</v>
          </cell>
        </row>
        <row r="1283">
          <cell r="A1283" t="str">
            <v>D110681</v>
          </cell>
          <cell r="D1283" t="str">
            <v>FICHE_DE_CONTROLE-VIERGE</v>
          </cell>
        </row>
        <row r="1284">
          <cell r="A1284" t="str">
            <v>S108511</v>
          </cell>
          <cell r="B1284" t="str">
            <v>NOM-PLATINE VOYANTS - BOUTONS RAL9010</v>
          </cell>
          <cell r="D1284" t="str">
            <v>NOM-PLATINE VOYANTS RAL9010</v>
          </cell>
        </row>
        <row r="1285">
          <cell r="A1285" t="str">
            <v>D110345</v>
          </cell>
          <cell r="B1285" t="str">
            <v>LOT 1 ETIQUETTES PLATINE VOYANTS</v>
          </cell>
          <cell r="D1285" t="str">
            <v>PFA-LOT 1 ETIQUETTES PLATINE VOYANTS</v>
          </cell>
          <cell r="E1285" t="str">
            <v>ATELIER</v>
          </cell>
        </row>
        <row r="1286">
          <cell r="A1286" t="str">
            <v>D110353</v>
          </cell>
          <cell r="B1286" t="str">
            <v>PLAN IMPLANTATION ENS - PLATINE VOYANTS</v>
          </cell>
          <cell r="D1286" t="str">
            <v>ENS - PLATINE VOYANTS</v>
          </cell>
          <cell r="E1286" t="str">
            <v>ATELIER</v>
          </cell>
        </row>
        <row r="1287">
          <cell r="A1287" t="str">
            <v>D110729</v>
          </cell>
          <cell r="B1287" t="str">
            <v>PLAN DE DEFINITION ELECTRIQUE</v>
          </cell>
          <cell r="D1287" t="str">
            <v>PDE PLATINE VOYANTS</v>
          </cell>
          <cell r="E1287" t="str">
            <v>ATELIER</v>
          </cell>
        </row>
        <row r="1288">
          <cell r="A1288" t="str">
            <v>D112133</v>
          </cell>
          <cell r="B1288" t="str">
            <v>LOT 2 ETIQUETTES PLATINE VOYANTS</v>
          </cell>
          <cell r="D1288" t="str">
            <v>PFA-LOT 2 ETIQUETTES PLATINE VOYANTS</v>
          </cell>
        </row>
        <row r="1289">
          <cell r="A1289" t="str">
            <v>SD01011224A7</v>
          </cell>
          <cell r="B1289" t="str">
            <v>SPECIFICATION DE TRAITEMENT DE SURFACE OU PEINTURE</v>
          </cell>
          <cell r="D1289" t="str">
            <v>SSA SPECIFICATION PEINTURE RAL 9010</v>
          </cell>
          <cell r="E1289" t="str">
            <v>SATIM</v>
          </cell>
        </row>
        <row r="1290">
          <cell r="A1290" t="str">
            <v>SP01033295A1</v>
          </cell>
          <cell r="B1290" t="str">
            <v>MAS 5,50 : 5,50M MOBILE ANTENNA SYSTEM</v>
          </cell>
          <cell r="D1290" t="str">
            <v>JOINT PLAQUE VOYANT</v>
          </cell>
          <cell r="E1290" t="str">
            <v>SUD OUEST CAOUTCHOUC</v>
          </cell>
        </row>
        <row r="1291">
          <cell r="A1291" t="str">
            <v>S109167</v>
          </cell>
          <cell r="B1291" t="str">
            <v>PLAQUE VOYANTS</v>
          </cell>
          <cell r="D1291" t="str">
            <v>PLAQUE VOYANTS</v>
          </cell>
        </row>
        <row r="1292">
          <cell r="A1292" t="str">
            <v>D110356</v>
          </cell>
          <cell r="B1292" t="str">
            <v>PFA - PLAQUE VOYANTS</v>
          </cell>
          <cell r="D1292" t="str">
            <v>PFA - PLAQUE VOYANTS</v>
          </cell>
          <cell r="E1292" t="str">
            <v>SATIM</v>
          </cell>
        </row>
        <row r="1293">
          <cell r="A1293" t="str">
            <v>SP01033193A1</v>
          </cell>
          <cell r="B1293" t="str">
            <v>MAS 5,50 : 5,50M MOBILE ANTENNA SYSTEM</v>
          </cell>
          <cell r="D1293" t="str">
            <v>EQUERRE SUPPORT CONNECTEURS</v>
          </cell>
          <cell r="E1293" t="str">
            <v>SATIM</v>
          </cell>
        </row>
        <row r="1294">
          <cell r="A1294" t="str">
            <v>SP01032579A0</v>
          </cell>
          <cell r="B1294" t="str">
            <v>EMBASE MALE A ECROU MIL TAILLE D 37 CONTACTS A SERTIR</v>
          </cell>
          <cell r="D1294" t="str">
            <v>D3899924WD35PN</v>
          </cell>
          <cell r="E1294" t="str">
            <v>TTI</v>
          </cell>
        </row>
        <row r="1295">
          <cell r="A1295" t="str">
            <v>S108636</v>
          </cell>
          <cell r="B1295" t="str">
            <v>RACCORD DROIT VERT A SERRE-CABLE TAILLE 15</v>
          </cell>
          <cell r="D1295" t="str">
            <v>M8504938-15W</v>
          </cell>
          <cell r="E1295" t="str">
            <v>TTI</v>
          </cell>
        </row>
        <row r="1296">
          <cell r="A1296" t="str">
            <v>SP01033923A0</v>
          </cell>
          <cell r="B1296" t="str">
            <v>TRANVERSEE DE CLOISON MALE 19 PTS</v>
          </cell>
          <cell r="C1296" t="str">
            <v>AMPHENOL</v>
          </cell>
          <cell r="D1296" t="str">
            <v>PTB14-19PS</v>
          </cell>
          <cell r="E1296" t="str">
            <v>FARNELL</v>
          </cell>
        </row>
        <row r="1297">
          <cell r="A1297" t="str">
            <v>S109012</v>
          </cell>
          <cell r="B1297" t="str">
            <v>RACCORD ARRIERE FERME TAILLE 14 SERIE 851</v>
          </cell>
          <cell r="D1297" t="str">
            <v>BCK1-14-1-B-WG4-01</v>
          </cell>
          <cell r="E1297" t="str">
            <v>TTI EN COURS</v>
          </cell>
        </row>
        <row r="1298">
          <cell r="A1298" t="str">
            <v>S108344</v>
          </cell>
          <cell r="B1298" t="str">
            <v>BOUTON TOURNANT A SERRURE</v>
          </cell>
          <cell r="C1298" t="str">
            <v>SCHNEIDER</v>
          </cell>
          <cell r="D1298" t="str">
            <v>XB4 BG41</v>
          </cell>
          <cell r="E1298" t="str">
            <v>REXEL</v>
          </cell>
        </row>
        <row r="1299">
          <cell r="A1299" t="str">
            <v>SPC6200091</v>
          </cell>
          <cell r="B1299" t="str">
            <v>VOYANT LUMINEUX VERT 24VDC Ø22 XB4BVB3</v>
          </cell>
          <cell r="C1299" t="str">
            <v>SCHNEIDER</v>
          </cell>
          <cell r="D1299" t="str">
            <v>XB4BVB3</v>
          </cell>
          <cell r="E1299" t="str">
            <v>REXEL</v>
          </cell>
        </row>
        <row r="1300">
          <cell r="A1300" t="str">
            <v>S109052</v>
          </cell>
          <cell r="B1300" t="str">
            <v>BOUTON POUSSOIR LUMINEUX BLEU 24V METALLIQUE</v>
          </cell>
          <cell r="C1300" t="str">
            <v>SCHNEIDER</v>
          </cell>
          <cell r="D1300" t="str">
            <v>XB4BW36B5</v>
          </cell>
          <cell r="E1300" t="str">
            <v>REXEL</v>
          </cell>
        </row>
        <row r="1301">
          <cell r="A1301" t="str">
            <v>S109058</v>
          </cell>
          <cell r="B1301" t="str">
            <v>BOUTON POUSSOIR LUMINEUX METAL VERT 24V 1NO+1NC</v>
          </cell>
          <cell r="C1301" t="str">
            <v>SCHNEIDER</v>
          </cell>
          <cell r="D1301" t="str">
            <v>XB4BW33B5</v>
          </cell>
          <cell r="E1301" t="str">
            <v>REXEL</v>
          </cell>
        </row>
        <row r="1302">
          <cell r="A1302" t="str">
            <v>SPC6200092</v>
          </cell>
          <cell r="B1302" t="str">
            <v>VOYANT LUMINEUX ROUGE 24VDC Ø22 XB4BVB4</v>
          </cell>
          <cell r="C1302" t="str">
            <v>SCHNEIDER</v>
          </cell>
          <cell r="D1302" t="str">
            <v>XB4BVB4</v>
          </cell>
          <cell r="E1302" t="str">
            <v>REXEL</v>
          </cell>
        </row>
        <row r="1303">
          <cell r="A1303" t="str">
            <v>SP01026053A0</v>
          </cell>
          <cell r="B1303" t="str">
            <v>VOYANT LED 230V BLANC 22MM</v>
          </cell>
          <cell r="C1303" t="str">
            <v>SCHNEIDER</v>
          </cell>
          <cell r="D1303" t="str">
            <v>XB4 BVM1</v>
          </cell>
          <cell r="E1303" t="str">
            <v>REXEL</v>
          </cell>
        </row>
        <row r="1304">
          <cell r="A1304" t="str">
            <v>SP01038848A0</v>
          </cell>
          <cell r="C1304" t="str">
            <v>SCHNEIDER</v>
          </cell>
          <cell r="D1304" t="str">
            <v>XB4 BK123B5</v>
          </cell>
          <cell r="E1304" t="str">
            <v>REXEL</v>
          </cell>
        </row>
        <row r="1305">
          <cell r="A1305" t="str">
            <v>SP01036059A0</v>
          </cell>
          <cell r="C1305" t="str">
            <v>SCHNEIDER</v>
          </cell>
          <cell r="D1305" t="str">
            <v>XB4 BK125B5</v>
          </cell>
          <cell r="E1305" t="str">
            <v>REXEL</v>
          </cell>
        </row>
        <row r="1306">
          <cell r="A1306" t="str">
            <v>SP01041903A0</v>
          </cell>
          <cell r="B1306" t="str">
            <v>FIL AWG22 PVC MARRON UL1015 500V -20°/105°C</v>
          </cell>
          <cell r="D1306" t="str">
            <v>4160103</v>
          </cell>
          <cell r="E1306" t="str">
            <v>STOCK</v>
          </cell>
        </row>
        <row r="1307">
          <cell r="A1307" t="str">
            <v>SP01041902A0</v>
          </cell>
          <cell r="B1307" t="str">
            <v>FIL AWG22 PVC BLEU UL1015 500V -20°/105°C</v>
          </cell>
          <cell r="D1307" t="str">
            <v>4160102</v>
          </cell>
          <cell r="E1307" t="str">
            <v>STOCK</v>
          </cell>
        </row>
        <row r="1308">
          <cell r="A1308" t="str">
            <v>SP01041905A0</v>
          </cell>
          <cell r="B1308" t="str">
            <v>FIL AWG22 PVC ROUGE UL1015 500V -20°/105°C</v>
          </cell>
          <cell r="D1308" t="str">
            <v>4160104</v>
          </cell>
          <cell r="E1308" t="str">
            <v>STOCK</v>
          </cell>
        </row>
        <row r="1309">
          <cell r="A1309" t="str">
            <v>SP01041904A0</v>
          </cell>
          <cell r="B1309" t="str">
            <v>FIL AWG22 PVC NOIR UL1015 500V -20°/105°C</v>
          </cell>
          <cell r="D1309" t="str">
            <v>4160101</v>
          </cell>
          <cell r="E1309" t="str">
            <v>STOCK</v>
          </cell>
        </row>
        <row r="1310">
          <cell r="A1310" t="str">
            <v>S109062</v>
          </cell>
          <cell r="B1310" t="str">
            <v>BOUCHON OBTURATEUR METAL DIAM 22 SANS EMBASE</v>
          </cell>
          <cell r="C1310" t="str">
            <v>SCHNEIDER</v>
          </cell>
          <cell r="D1310" t="str">
            <v>ZB4SZ3</v>
          </cell>
          <cell r="E1310" t="str">
            <v>REXEL</v>
          </cell>
        </row>
        <row r="1311">
          <cell r="A1311" t="str">
            <v>S109063</v>
          </cell>
          <cell r="B1311" t="str">
            <v>EMBASE NUE HARMONY XB4 METALLIQUE</v>
          </cell>
          <cell r="C1311" t="str">
            <v>SCHNEIDER</v>
          </cell>
          <cell r="D1311" t="str">
            <v>ZB4BZ009</v>
          </cell>
          <cell r="E1311" t="str">
            <v>REXEL</v>
          </cell>
        </row>
        <row r="1312">
          <cell r="A1312" t="str">
            <v>SPA080080</v>
          </cell>
          <cell r="B1312" t="str">
            <v>ETIQUETTE BOUTON/POUSSOIR</v>
          </cell>
          <cell r="C1312" t="str">
            <v>SCHNEIDER</v>
          </cell>
          <cell r="D1312" t="str">
            <v>ZBZ 32</v>
          </cell>
          <cell r="E1312" t="str">
            <v>REXEL</v>
          </cell>
        </row>
        <row r="1313">
          <cell r="A1313" t="str">
            <v>S109076</v>
          </cell>
          <cell r="B1313" t="str">
            <v>ETIQUETTE HARMONY 8X27 VIERGE BLANC-JAUNE - LOT 10</v>
          </cell>
          <cell r="C1313" t="str">
            <v>SCHNEIDER</v>
          </cell>
          <cell r="D1313" t="str">
            <v>ZBY0102</v>
          </cell>
          <cell r="E1313" t="str">
            <v>STOCK</v>
          </cell>
        </row>
        <row r="1314">
          <cell r="A1314" t="str">
            <v>SP01030805A0</v>
          </cell>
          <cell r="C1314" t="str">
            <v>SCHNEIDER</v>
          </cell>
          <cell r="D1314" t="str">
            <v>ZBZ 33</v>
          </cell>
          <cell r="E1314" t="str">
            <v>REXEL</v>
          </cell>
        </row>
        <row r="1315">
          <cell r="A1315" t="str">
            <v>S109077</v>
          </cell>
          <cell r="B1315" t="str">
            <v>ETIQUETTE HARMONY 18X27 VIERGE BLANC-JAUNE -LOT 10</v>
          </cell>
          <cell r="C1315" t="str">
            <v>SCHNEIDER</v>
          </cell>
          <cell r="D1315" t="str">
            <v>ZBY5102</v>
          </cell>
          <cell r="E1315" t="str">
            <v>STOCK</v>
          </cell>
        </row>
        <row r="1316">
          <cell r="A1316" t="str">
            <v>SP01018522A0</v>
          </cell>
          <cell r="B1316" t="str">
            <v>ROND CS Ø5 A4-70 NFE25511</v>
          </cell>
          <cell r="D1316" t="str">
            <v>ROND CS Ø5 A4-70 NFE25511</v>
          </cell>
          <cell r="E1316" t="str">
            <v>VISSERIE</v>
          </cell>
        </row>
        <row r="1317">
          <cell r="A1317" t="str">
            <v>SP01000775A0</v>
          </cell>
          <cell r="B1317" t="str">
            <v>VIS H M5X16 A4-70 DIN933</v>
          </cell>
          <cell r="D1317" t="str">
            <v>VIS H M5X16 A4-70 DIN933</v>
          </cell>
          <cell r="E1317" t="str">
            <v>VISSERIE</v>
          </cell>
        </row>
        <row r="1318">
          <cell r="A1318" t="str">
            <v>SP01001564A0</v>
          </cell>
          <cell r="B1318" t="str">
            <v>ECROU HU Ø4 A4-70 DIN934</v>
          </cell>
          <cell r="D1318" t="str">
            <v>ECROU HU Ø4 A4-70 DIN934</v>
          </cell>
          <cell r="E1318" t="str">
            <v>VISSERIE</v>
          </cell>
        </row>
        <row r="1319">
          <cell r="A1319" t="str">
            <v>SP01018524A0</v>
          </cell>
          <cell r="B1319" t="str">
            <v>ROND CS Ø4 A4-70 NFE25511</v>
          </cell>
          <cell r="D1319" t="str">
            <v>ROND CS Ø4 A4-70 NFE25511</v>
          </cell>
          <cell r="E1319" t="str">
            <v>VISSERIE</v>
          </cell>
        </row>
        <row r="1320">
          <cell r="A1320" t="str">
            <v>SPN010625</v>
          </cell>
          <cell r="B1320" t="str">
            <v>VIS H M3X8 A4-70 DIN933</v>
          </cell>
          <cell r="D1320" t="str">
            <v>VIS H M3X8 A4-70 DIN933</v>
          </cell>
          <cell r="E1320" t="str">
            <v>VISSERIE</v>
          </cell>
        </row>
        <row r="1321">
          <cell r="A1321" t="str">
            <v>SP01001563A0</v>
          </cell>
          <cell r="B1321" t="str">
            <v>ECROU HU Ø3 A4-70 DIN934</v>
          </cell>
          <cell r="D1321" t="str">
            <v>ECROU HU Ø3 A4-70 DIN934</v>
          </cell>
          <cell r="E1321" t="str">
            <v>VISSERIE</v>
          </cell>
        </row>
        <row r="1322">
          <cell r="A1322" t="str">
            <v>SM01035810D2</v>
          </cell>
          <cell r="B1322" t="str">
            <v>GENERIQUE</v>
          </cell>
          <cell r="D1322" t="str">
            <v>D.I.D I-SCU</v>
          </cell>
        </row>
        <row r="1323">
          <cell r="A1323" t="str">
            <v>SM01035811D0</v>
          </cell>
          <cell r="B1323" t="str">
            <v>GENERIQUE</v>
          </cell>
          <cell r="D1323" t="str">
            <v>I-SCU</v>
          </cell>
        </row>
        <row r="1324">
          <cell r="A1324" t="str">
            <v>SM01061111A0</v>
          </cell>
          <cell r="B1324" t="str">
            <v>GENERIQUE</v>
          </cell>
          <cell r="D1324" t="str">
            <v>CARTE COM-EXPRESS EQUIPEE</v>
          </cell>
        </row>
        <row r="1325">
          <cell r="A1325" t="str">
            <v>SP01034266A0</v>
          </cell>
          <cell r="D1325" t="str">
            <v>EXPRESS-ATC-N270 -20/+70°C***</v>
          </cell>
        </row>
        <row r="1326">
          <cell r="A1326" t="str">
            <v>SP01035430A0</v>
          </cell>
          <cell r="B1326" t="str">
            <v>1GB DDR2 533 SODIMM -20°C/+70°C</v>
          </cell>
          <cell r="D1326" t="str">
            <v>BARRETTE MEMOIRE DDR2 1GB</v>
          </cell>
        </row>
        <row r="1327">
          <cell r="A1327" t="str">
            <v>S100629</v>
          </cell>
          <cell r="B1327" t="str">
            <v>DISQUE SATA III 2,5" SLC SSD</v>
          </cell>
          <cell r="D1327" t="str">
            <v>WR2SF008G-JFITI</v>
          </cell>
        </row>
        <row r="1328">
          <cell r="A1328" t="str">
            <v>SM01039259B5</v>
          </cell>
          <cell r="B1328" t="str">
            <v>PEM18-24: 2,4M EXTENDED MOTION PEDESTAL</v>
          </cell>
          <cell r="D1328" t="str">
            <v>NOM-BANDEAU AMPLI 0,05-6GHZ</v>
          </cell>
        </row>
        <row r="1329">
          <cell r="A1329" t="str">
            <v>SA01039259B1</v>
          </cell>
          <cell r="B1329" t="str">
            <v>GENERIQUE</v>
          </cell>
          <cell r="D1329" t="str">
            <v>PLAN IMPLANTATION PANNEAU AMPLI BANDE S</v>
          </cell>
          <cell r="E1329" t="str">
            <v>ATELIER</v>
          </cell>
        </row>
        <row r="1330">
          <cell r="A1330" t="str">
            <v>SD01039259A2</v>
          </cell>
          <cell r="B1330" t="str">
            <v>PEM18-24: 2,4M EXTENDED MOTION PEDESTAL</v>
          </cell>
          <cell r="D1330" t="str">
            <v>PLAN INTERCO PANNEAU AMPLI BANDE S</v>
          </cell>
          <cell r="E1330" t="str">
            <v>ATELIER</v>
          </cell>
        </row>
        <row r="1331">
          <cell r="A1331" t="str">
            <v>SM01063679A0</v>
          </cell>
          <cell r="B1331" t="str">
            <v>GENERIQUE</v>
          </cell>
          <cell r="D1331" t="str">
            <v>CAPOT PROTECTION MODIFIE</v>
          </cell>
        </row>
        <row r="1332">
          <cell r="A1332" t="str">
            <v>SD01063679A0</v>
          </cell>
          <cell r="B1332" t="str">
            <v>GENERIQUE</v>
          </cell>
          <cell r="D1332" t="str">
            <v>MODIFICATION CAPOT PROTECTION</v>
          </cell>
          <cell r="E1332" t="str">
            <v>SATIM</v>
          </cell>
        </row>
        <row r="1333">
          <cell r="A1333" t="str">
            <v>SP01029015A1</v>
          </cell>
          <cell r="B1333" t="str">
            <v>GENERIQUE</v>
          </cell>
          <cell r="D1333" t="str">
            <v>AUTOCOLLANT ZDS 50 x 9,70</v>
          </cell>
          <cell r="E1333" t="str">
            <v>ATELIER</v>
          </cell>
        </row>
        <row r="1334">
          <cell r="A1334" t="str">
            <v>SP01062608A2</v>
          </cell>
          <cell r="B1334" t="str">
            <v>GENERIQUE</v>
          </cell>
          <cell r="D1334" t="str">
            <v>FACE AVANT PANNEAU AMPLI  2U</v>
          </cell>
          <cell r="E1334" t="str">
            <v>SATIM</v>
          </cell>
        </row>
        <row r="1335">
          <cell r="A1335" t="str">
            <v>SP01026339A0</v>
          </cell>
          <cell r="D1335" t="str">
            <v>MPH824  MODELE 4</v>
          </cell>
        </row>
        <row r="1336">
          <cell r="A1336" t="str">
            <v>SPC7300346</v>
          </cell>
          <cell r="B1336" t="str">
            <v>ENTRETOISE MF M3 X 25 LAITON NICKELE</v>
          </cell>
          <cell r="D1336" t="str">
            <v>ENTRETOISE MF M3 X 25 LAITON N</v>
          </cell>
          <cell r="E1336" t="str">
            <v>VISSERIE</v>
          </cell>
        </row>
        <row r="1337">
          <cell r="A1337" t="str">
            <v>SPH090029</v>
          </cell>
          <cell r="B1337" t="str">
            <v>ETIQUETTE DANGER PD308 TRIANGL 25 EN ROULEAU</v>
          </cell>
          <cell r="C1337" t="str">
            <v>SETON</v>
          </cell>
          <cell r="D1337" t="str">
            <v>ETIQUETTE DANGER PD308 TRIANGL</v>
          </cell>
          <cell r="E1337" t="str">
            <v>STOCK</v>
          </cell>
        </row>
        <row r="1338">
          <cell r="A1338" t="str">
            <v>SP01031997A0</v>
          </cell>
          <cell r="B1338" t="str">
            <v>ETIQUETTE DEEE POUBELLE BARREE BLANC/NOIR 10X13MM</v>
          </cell>
          <cell r="D1338" t="str">
            <v>I-WEEE-1 BIS</v>
          </cell>
        </row>
        <row r="1339">
          <cell r="A1339" t="str">
            <v>SP01057653A0</v>
          </cell>
          <cell r="B1339" t="str">
            <v>ALIMENTATION DECOUPAGE 20W +/- 5V 2000MA</v>
          </cell>
          <cell r="C1339" t="str">
            <v>TRACOPOWER</v>
          </cell>
          <cell r="D1339" t="str">
            <v>TML20205C</v>
          </cell>
          <cell r="E1339" t="str">
            <v>RS</v>
          </cell>
        </row>
        <row r="1340">
          <cell r="A1340" t="str">
            <v>SP01062379A0</v>
          </cell>
          <cell r="B1340" t="str">
            <v>AMPLI BROADBAND SMA 0,05 / 6GHZ 50 OHMS</v>
          </cell>
          <cell r="D1340" t="str">
            <v>ZX60-V63+</v>
          </cell>
        </row>
        <row r="1341">
          <cell r="A1341" t="str">
            <v>SPC5290002</v>
          </cell>
          <cell r="B1341" t="str">
            <v>ADAPT NF/SMA F ETAN PANNEAU R191332</v>
          </cell>
          <cell r="C1341" t="str">
            <v>RADIALL</v>
          </cell>
          <cell r="D1341" t="str">
            <v>362-7850</v>
          </cell>
          <cell r="E1341" t="str">
            <v>RS</v>
          </cell>
        </row>
        <row r="1342">
          <cell r="A1342" t="str">
            <v>SPL5010107</v>
          </cell>
          <cell r="B1342" t="str">
            <v>CABLE SEMI RIG .141" AME CWAG GAINE CUET</v>
          </cell>
          <cell r="C1342" t="str">
            <v>HUBER-SUHNER</v>
          </cell>
          <cell r="D1342" t="str">
            <v>CABLE SEMI RIG .141" AME CWAG</v>
          </cell>
          <cell r="E1342" t="str">
            <v>ELECSYSTEM</v>
          </cell>
        </row>
        <row r="1343">
          <cell r="A1343" t="str">
            <v>SPC5230005</v>
          </cell>
          <cell r="B1343" t="str">
            <v>FICHE SMA A SOUDER M D OR/NICKEL/PASSIVE UT141</v>
          </cell>
          <cell r="C1343" t="str">
            <v>RADIALL</v>
          </cell>
          <cell r="D1343" t="str">
            <v>R125054002W</v>
          </cell>
          <cell r="E1343" t="str">
            <v>RS</v>
          </cell>
        </row>
        <row r="1344">
          <cell r="A1344" t="str">
            <v>SP01049160A0</v>
          </cell>
          <cell r="B1344" t="str">
            <v>CORDON SECTEUR 2.5M C13/C14</v>
          </cell>
          <cell r="C1344" t="str">
            <v>VOLEX POWER CORDS</v>
          </cell>
          <cell r="D1344" t="str">
            <v>2174H</v>
          </cell>
          <cell r="E1344" t="str">
            <v>STOCK</v>
          </cell>
        </row>
        <row r="1345">
          <cell r="A1345" t="str">
            <v>SPW160037</v>
          </cell>
          <cell r="D1345" t="str">
            <v>KZ05.07 ORANGE</v>
          </cell>
          <cell r="E1345" t="str">
            <v>STOCK</v>
          </cell>
        </row>
        <row r="1346">
          <cell r="A1346" t="str">
            <v>SP01001467A0</v>
          </cell>
          <cell r="B1346" t="str">
            <v>VIS CHC M2X8 A4-70 DIN 912</v>
          </cell>
          <cell r="D1346" t="str">
            <v>VIS CHC M2X8 A4-70 DIN 912</v>
          </cell>
          <cell r="E1346" t="str">
            <v>VISSERIE</v>
          </cell>
        </row>
        <row r="1347">
          <cell r="A1347" t="str">
            <v>SPG3117001</v>
          </cell>
          <cell r="B1347" t="str">
            <v>RONDELLE ONDUFLEX B ø2 A4</v>
          </cell>
          <cell r="D1347" t="str">
            <v>RONDELLE ONDUFLEX B ø2 A4</v>
          </cell>
          <cell r="E1347" t="str">
            <v>VISSERIE</v>
          </cell>
        </row>
        <row r="1348">
          <cell r="A1348" t="str">
            <v>SP01001561A0</v>
          </cell>
          <cell r="B1348" t="str">
            <v>ECROU HU Ø2 A4-70 DIN934</v>
          </cell>
          <cell r="D1348" t="str">
            <v>ECROU HU Ø2 A4-70 DIN934</v>
          </cell>
          <cell r="E1348" t="str">
            <v>VISSERIE</v>
          </cell>
        </row>
        <row r="1349">
          <cell r="A1349" t="str">
            <v>SP01001475A0</v>
          </cell>
          <cell r="B1349" t="str">
            <v>VIS CHC M3X12 A4-70 DIN 912</v>
          </cell>
          <cell r="D1349" t="str">
            <v>VIS CHC M3X12 A4-70 DIN 912</v>
          </cell>
          <cell r="E1349" t="str">
            <v>VISSERIE</v>
          </cell>
        </row>
        <row r="1350">
          <cell r="A1350" t="str">
            <v>SP01019567A0</v>
          </cell>
          <cell r="B1350" t="str">
            <v>ROND CS Ø3 A4-70 NFE25511</v>
          </cell>
          <cell r="D1350" t="str">
            <v>ROND CS Ø3 A4-70 NFE25511</v>
          </cell>
          <cell r="E1350" t="str">
            <v>VISSERIE</v>
          </cell>
        </row>
        <row r="1351">
          <cell r="A1351" t="str">
            <v>SPG3115006</v>
          </cell>
          <cell r="B1351" t="str">
            <v>ROND EVENTAIL Ø6 A4-70 DIN6798A</v>
          </cell>
          <cell r="D1351" t="str">
            <v>ROND EVENT Ø6 A4-70 DIN6798A</v>
          </cell>
          <cell r="E1351" t="str">
            <v>VISSERIE</v>
          </cell>
        </row>
        <row r="1352">
          <cell r="A1352" t="str">
            <v>SP01001566A0</v>
          </cell>
          <cell r="B1352" t="str">
            <v>ECROU HU Ø6 A4-70 DIN934</v>
          </cell>
          <cell r="D1352" t="str">
            <v>ECROU HU Ø6 A4-70 DIN934</v>
          </cell>
          <cell r="E1352" t="str">
            <v>VISSERIE</v>
          </cell>
        </row>
        <row r="1353">
          <cell r="A1353" t="str">
            <v>SP01001473A0</v>
          </cell>
          <cell r="B1353" t="str">
            <v>VIS CHC M3X6 A4-70 DIN 912</v>
          </cell>
          <cell r="D1353" t="str">
            <v>VIS CHC M3X6 A4-70 DIN 912</v>
          </cell>
          <cell r="E1353" t="str">
            <v>VISSERIE</v>
          </cell>
        </row>
        <row r="1354">
          <cell r="A1354" t="str">
            <v>S107123</v>
          </cell>
          <cell r="D1354" t="str">
            <v>DFC_BANDEAU AMPLI 0,05-6GHZ</v>
          </cell>
        </row>
        <row r="1355">
          <cell r="A1355" t="str">
            <v>D109183</v>
          </cell>
          <cell r="B1355" t="str">
            <v>Issues de l'imprimé imp000173e5r0</v>
          </cell>
          <cell r="D1355" t="str">
            <v>FAM VIERGE</v>
          </cell>
        </row>
        <row r="1356">
          <cell r="A1356" t="str">
            <v>SM01039431A1</v>
          </cell>
          <cell r="B1356" t="str">
            <v>GENERIQUE</v>
          </cell>
          <cell r="D1356" t="str">
            <v>ENS. PRESSU EQUIPE SORTIE D6</v>
          </cell>
        </row>
        <row r="1357">
          <cell r="A1357" t="str">
            <v>SP01057141A0</v>
          </cell>
          <cell r="B1357" t="str">
            <v>AIR DEHYDRATOR MODELE EDH-4 REV. A</v>
          </cell>
          <cell r="D1357" t="str">
            <v>18021A</v>
          </cell>
        </row>
        <row r="1358">
          <cell r="A1358" t="str">
            <v>SP01037713A0</v>
          </cell>
          <cell r="B1358" t="str">
            <v>Adaptateur tube fileté coudé pneumatique Legris, G 1/8 Mâle, 6 mm Push-in, Filetage 1/8pouce</v>
          </cell>
          <cell r="C1358" t="str">
            <v>LEGRIS</v>
          </cell>
          <cell r="D1358" t="str">
            <v>3199 06 10</v>
          </cell>
          <cell r="E1358" t="str">
            <v>CAPP SOREDIS</v>
          </cell>
        </row>
        <row r="1359">
          <cell r="A1359" t="str">
            <v>SA01039431A1</v>
          </cell>
          <cell r="B1359" t="str">
            <v>GENERIQUE</v>
          </cell>
          <cell r="D1359" t="str">
            <v>PLAN ENS. PRESSU EQUIPE SORTIE D6</v>
          </cell>
          <cell r="E1359" t="str">
            <v>ATELIER</v>
          </cell>
        </row>
        <row r="1360">
          <cell r="A1360" t="str">
            <v>S102546</v>
          </cell>
          <cell r="B1360" t="str">
            <v>DISJONCTEUR  - S200P - 3P - K - 63 A</v>
          </cell>
          <cell r="C1360" t="str">
            <v>S203P-K63</v>
          </cell>
          <cell r="D1360" t="str">
            <v>Actif / ABB</v>
          </cell>
          <cell r="E1360" t="str">
            <v>ELEC</v>
          </cell>
        </row>
        <row r="1361">
          <cell r="A1361" t="str">
            <v>S101305</v>
          </cell>
          <cell r="B1361" t="str">
            <v>CABLE OLFLEX ROBUST 210 4G4  11.1MM EXT</v>
          </cell>
          <cell r="C1361" t="str">
            <v>0021964</v>
          </cell>
          <cell r="D1361" t="str">
            <v>Actif / LAPP</v>
          </cell>
          <cell r="E1361" t="str">
            <v>ELEC</v>
          </cell>
        </row>
        <row r="1362">
          <cell r="A1362" t="str">
            <v>S101602</v>
          </cell>
          <cell r="B1362" t="str">
            <v>PORTE FUSIBLE 5x20 A LED 24V 6.3A</v>
          </cell>
          <cell r="C1362" t="str">
            <v>PHOENIX</v>
          </cell>
          <cell r="D1362" t="str">
            <v>3211903</v>
          </cell>
          <cell r="E1362" t="str">
            <v>PHOENIX</v>
          </cell>
        </row>
        <row r="1363">
          <cell r="A1363" t="str">
            <v>S101603</v>
          </cell>
          <cell r="B1363" t="str">
            <v>FUSIBLE 10A 500V GG 10X38</v>
          </cell>
          <cell r="C1363" t="str">
            <v>DF2CN10</v>
          </cell>
          <cell r="D1363" t="str">
            <v>Actif / SCHNEIDER</v>
          </cell>
          <cell r="E1363" t="str">
            <v>STOCK</v>
          </cell>
        </row>
        <row r="1364">
          <cell r="A1364" t="str">
            <v>S101605</v>
          </cell>
          <cell r="B1364" t="str">
            <v>ALIMENTATION A DECOUPAGE 24V-28V 480W -25/+60°C</v>
          </cell>
          <cell r="C1364" t="str">
            <v>QS20.241</v>
          </cell>
          <cell r="D1364" t="str">
            <v>Actif / PULS</v>
          </cell>
          <cell r="E1364" t="str">
            <v>ELEC</v>
          </cell>
        </row>
        <row r="1365">
          <cell r="A1365" t="str">
            <v>S101606</v>
          </cell>
          <cell r="B1365" t="str">
            <v>ALIMENTATION A DECOUPAGE 24V 2.5A -40°C/+80°C</v>
          </cell>
          <cell r="C1365" t="str">
            <v>SNT3024</v>
          </cell>
          <cell r="D1365" t="str">
            <v>Actif / FEAS</v>
          </cell>
          <cell r="E1365" t="str">
            <v>PANTEK</v>
          </cell>
        </row>
        <row r="1366">
          <cell r="A1366" t="str">
            <v>S101608</v>
          </cell>
          <cell r="B1366" t="str">
            <v>RELAIS STATIQUE IN:3-32VDC OUT:12-275VAC-25A -55/+100°C</v>
          </cell>
          <cell r="C1366" t="str">
            <v>SUL842070</v>
          </cell>
          <cell r="D1366" t="str">
            <v>Actif / CELDUC</v>
          </cell>
          <cell r="E1366" t="str">
            <v>ELEC</v>
          </cell>
        </row>
        <row r="1367">
          <cell r="A1367" t="str">
            <v>S101609</v>
          </cell>
          <cell r="B1367" t="str">
            <v>MODULE DE MESURE DE COURANT POUR RELAIS SU ALIM 8-30V 2-40A</v>
          </cell>
          <cell r="C1367" t="str">
            <v>ESUC0450</v>
          </cell>
          <cell r="D1367" t="str">
            <v>Actif / CELDUC</v>
          </cell>
          <cell r="E1367" t="str">
            <v>ELEC</v>
          </cell>
        </row>
        <row r="1368">
          <cell r="A1368" t="str">
            <v>SP01001847A</v>
          </cell>
          <cell r="B1368" t="str">
            <v>CAPUCHON DOUBLE TRANSPARENT</v>
          </cell>
          <cell r="C1368" t="str">
            <v>ZBW-008</v>
          </cell>
          <cell r="D1368" t="str">
            <v>Actif / CSO, OESO, TELEMECANIQUE</v>
          </cell>
          <cell r="E1368" t="str">
            <v>REXEL</v>
          </cell>
        </row>
        <row r="1369">
          <cell r="A1369" t="str">
            <v>SP01001848A</v>
          </cell>
          <cell r="B1369" t="str">
            <v>VOYANT LUMINEUX VERT DEL 24V</v>
          </cell>
          <cell r="C1369" t="str">
            <v>XB5-AVB3</v>
          </cell>
          <cell r="D1369" t="str">
            <v>Actif / CSO, TELEMECANIQUE, XB5-AVB3</v>
          </cell>
          <cell r="E1369" t="str">
            <v>REXEL</v>
          </cell>
        </row>
        <row r="1370">
          <cell r="A1370" t="str">
            <v>SP01003906A</v>
          </cell>
          <cell r="B1370" t="str">
            <v>FUSIBLE TEMPORISE 5X20 4A</v>
          </cell>
          <cell r="C1370" t="str">
            <v>FERRAZ</v>
          </cell>
          <cell r="D1370" t="str">
            <v>Y090549P</v>
          </cell>
          <cell r="E1370" t="str">
            <v>ELECSYSTEM</v>
          </cell>
        </row>
        <row r="1371">
          <cell r="A1371" t="str">
            <v>SP01004212A</v>
          </cell>
          <cell r="B1371" t="str">
            <v>GAINE RILSAN Ø16 NOIR</v>
          </cell>
          <cell r="C1371" t="str">
            <v>HELAGAINE 11/16</v>
          </cell>
          <cell r="D1371" t="str">
            <v>Actif / ELECAQUITAINE</v>
          </cell>
          <cell r="E1371" t="str">
            <v>STOCK</v>
          </cell>
        </row>
        <row r="1372">
          <cell r="A1372" t="str">
            <v>SP01004735A</v>
          </cell>
          <cell r="B1372" t="str">
            <v>GAINE RILSAN DIAMETRE 10</v>
          </cell>
          <cell r="C1372" t="str">
            <v>HELAGAINE 11/10</v>
          </cell>
          <cell r="D1372" t="str">
            <v>Actif / HELLERMAN, HELLERMANN</v>
          </cell>
          <cell r="E1372" t="str">
            <v>STOCK</v>
          </cell>
        </row>
        <row r="1373">
          <cell r="A1373" t="str">
            <v>SP01005356A</v>
          </cell>
          <cell r="B1373" t="str">
            <v>THERM CONT FERM 120V/15AC 250VAC/10A -10/+50°C KTS011</v>
          </cell>
          <cell r="C1373" t="str">
            <v>01143.0-00</v>
          </cell>
          <cell r="D1373" t="str">
            <v>Actif / STEGO</v>
          </cell>
          <cell r="E1373" t="str">
            <v>ELEC</v>
          </cell>
        </row>
        <row r="1374">
          <cell r="A1374" t="str">
            <v>SP01007160A</v>
          </cell>
          <cell r="B1374" t="str">
            <v>TRESSE TUBULAIRE CU ETAME pour blindage élect 4,5 à 9,5mm</v>
          </cell>
          <cell r="C1374" t="str">
            <v>RAY101-6.0</v>
          </cell>
          <cell r="D1374" t="str">
            <v>Actif / RADIOSPARES, RAYCHEM</v>
          </cell>
          <cell r="E1374" t="str">
            <v>STOCK</v>
          </cell>
        </row>
        <row r="1375">
          <cell r="A1375" t="str">
            <v>SP01007384A</v>
          </cell>
          <cell r="B1375" t="str">
            <v>INTERFACE RAIL DIN SUB-D 15 FEM TYPE UM 45-D 15 SUB/B</v>
          </cell>
          <cell r="C1375" t="str">
            <v>2962735</v>
          </cell>
          <cell r="D1375" t="str">
            <v>Actif / ELECAQUITAINE, PHOENIX.CONTACT, RADIOSPARES</v>
          </cell>
          <cell r="E1375" t="str">
            <v>PHOENIX</v>
          </cell>
        </row>
        <row r="1376">
          <cell r="A1376" t="str">
            <v>SP01008163A</v>
          </cell>
          <cell r="B1376" t="str">
            <v>MODULE VARIOFACE  UM 45-D25SUB/B CONNECTEUR FEMELLE</v>
          </cell>
          <cell r="C1376" t="str">
            <v>2962748</v>
          </cell>
          <cell r="D1376" t="str">
            <v>Actif / ELECAQUITAINE, PHOENIX, RADIOSPARES</v>
          </cell>
          <cell r="E1376" t="str">
            <v>PHOENIX</v>
          </cell>
        </row>
        <row r="1377">
          <cell r="A1377" t="str">
            <v>SP01008164A</v>
          </cell>
          <cell r="B1377" t="str">
            <v>MODULE VARIOFACE UM 45-D9SUB/B CONNECTEUR FEMELLE</v>
          </cell>
          <cell r="C1377" t="str">
            <v>2962722</v>
          </cell>
          <cell r="D1377" t="str">
            <v>Actif / ELECAQUITAINE, PHOENIX</v>
          </cell>
          <cell r="E1377" t="str">
            <v>PHOENIX</v>
          </cell>
        </row>
        <row r="1378">
          <cell r="A1378" t="str">
            <v>SP01008178A</v>
          </cell>
          <cell r="B1378" t="str">
            <v>INTERFACE RAIL DIN SUB-D 15 MALE type UM45-D15SUB/S</v>
          </cell>
          <cell r="C1378" t="str">
            <v>2962780</v>
          </cell>
          <cell r="D1378" t="str">
            <v>Actif / PHOENIX.CONTACT</v>
          </cell>
          <cell r="E1378" t="str">
            <v>PHOENIX</v>
          </cell>
        </row>
        <row r="1379">
          <cell r="A1379" t="str">
            <v>SP01008532A</v>
          </cell>
          <cell r="B1379" t="str">
            <v>FUSIBLE FA TRES RAPIDE  250V  TAILLE 5X20</v>
          </cell>
          <cell r="C1379" t="str">
            <v>FUS. 250V FA 2A  5X20</v>
          </cell>
          <cell r="D1379" t="str">
            <v>Actif / FERRAZ, RADIOSPARES</v>
          </cell>
          <cell r="E1379" t="str">
            <v>STOCK</v>
          </cell>
        </row>
        <row r="1380">
          <cell r="A1380" t="str">
            <v>SP01014050A</v>
          </cell>
          <cell r="B1380" t="str">
            <v>CARTE DE 64 ETIQUETTES 6X10 INTERFACE RELAIS SERIE 38</v>
          </cell>
          <cell r="C1380" t="str">
            <v>PHOENIX</v>
          </cell>
          <cell r="D1380" t="str">
            <v>0828736</v>
          </cell>
          <cell r="E1380" t="str">
            <v>STOCK</v>
          </cell>
        </row>
        <row r="1381">
          <cell r="A1381" t="str">
            <v>SP01014098A</v>
          </cell>
          <cell r="B1381" t="str">
            <v>PEIGNE 20 BROCHES PAS 6.2 INTERFACE RELAIS SERIE 38</v>
          </cell>
          <cell r="C1381" t="str">
            <v>093.20</v>
          </cell>
          <cell r="D1381" t="str">
            <v>Actif / FINDER</v>
          </cell>
          <cell r="E1381" t="str">
            <v>ELEC</v>
          </cell>
        </row>
        <row r="1382">
          <cell r="A1382" t="str">
            <v>SP01015821A</v>
          </cell>
          <cell r="B1382" t="str">
            <v>RELAIS RAIL DIN 6MM BORNES A RESSORT BOBINE 24V CONTACTS 6A</v>
          </cell>
          <cell r="C1382" t="str">
            <v>38.61.7.024.0050</v>
          </cell>
          <cell r="D1382" t="str">
            <v>Actif / FINDER</v>
          </cell>
          <cell r="E1382" t="str">
            <v>ELEC</v>
          </cell>
        </row>
        <row r="1383">
          <cell r="A1383" t="str">
            <v>SP01021062A</v>
          </cell>
          <cell r="B1383" t="str">
            <v>CAVALIER 4 POLES POUR BLOC DE JONCTION ZDU 2.5</v>
          </cell>
          <cell r="C1383" t="str">
            <v>1608880000</v>
          </cell>
          <cell r="D1383" t="str">
            <v>Actif / WEIDMULLER</v>
          </cell>
          <cell r="E1383" t="str">
            <v>REXEL</v>
          </cell>
        </row>
        <row r="1384">
          <cell r="A1384" t="str">
            <v>SP01026421A</v>
          </cell>
          <cell r="B1384" t="str">
            <v>BORNE 4 CONTACTS 0.5/1.5MM² EPAISSEUR 3.5MM VERTE</v>
          </cell>
          <cell r="C1384" t="str">
            <v>WEIDMULLER</v>
          </cell>
          <cell r="D1384" t="str">
            <v>1775620000</v>
          </cell>
          <cell r="E1384" t="str">
            <v>REXEL</v>
          </cell>
        </row>
        <row r="1385">
          <cell r="A1385" t="str">
            <v>SP01028037A</v>
          </cell>
          <cell r="B1385" t="str">
            <v>CONNECTEUR CANOPEN</v>
          </cell>
          <cell r="C1385" t="str">
            <v>PARKER</v>
          </cell>
          <cell r="D1385" t="str">
            <v>BUS10/01</v>
          </cell>
          <cell r="E1385" t="str">
            <v>ZDS</v>
          </cell>
        </row>
        <row r="1386">
          <cell r="A1386" t="str">
            <v>SP01028653A</v>
          </cell>
          <cell r="B1386" t="str">
            <v>FIL AWG12 PVC V/J UL1015 500V -20°/105°C</v>
          </cell>
          <cell r="C1386" t="str">
            <v>FIL AWG12 PVC V/J UL1015</v>
          </cell>
          <cell r="D1386" t="str">
            <v>Actif / LAPP FRANCE, NEXANS</v>
          </cell>
          <cell r="E1386" t="str">
            <v>STOCK</v>
          </cell>
        </row>
        <row r="1387">
          <cell r="A1387" t="str">
            <v>SP01028654A</v>
          </cell>
          <cell r="B1387" t="str">
            <v>FIL AWG12 PVC BRUN UL1015 500V -20°/105°C</v>
          </cell>
          <cell r="C1387" t="str">
            <v>FIL AWG12 PVC BRUN UL1015</v>
          </cell>
          <cell r="D1387" t="str">
            <v>Actif / LAPP FRANCE, NEXANS</v>
          </cell>
          <cell r="E1387" t="str">
            <v>STOCK</v>
          </cell>
        </row>
        <row r="1388">
          <cell r="A1388" t="str">
            <v>SP01028655A</v>
          </cell>
          <cell r="B1388" t="str">
            <v>FIL AWG12 PVC NOIR UL1015 500V -20°/105°C</v>
          </cell>
          <cell r="C1388" t="str">
            <v>FIL AWG12 PVC NOIR UL1015</v>
          </cell>
          <cell r="D1388" t="str">
            <v>Actif / LAPP FRANCE, NEXANS</v>
          </cell>
          <cell r="E1388" t="str">
            <v>STOCK</v>
          </cell>
        </row>
        <row r="1389">
          <cell r="A1389" t="str">
            <v>SP01028656A</v>
          </cell>
          <cell r="B1389" t="str">
            <v>FIL AWG12 PVC ROUGE UL1015 500V -20°/105°C</v>
          </cell>
          <cell r="C1389" t="str">
            <v>FIL AWG12 PVC ROUGE UL1015</v>
          </cell>
          <cell r="D1389" t="str">
            <v>Actif / LAPP FRANCE, NEXANS</v>
          </cell>
          <cell r="E1389" t="str">
            <v>STOCK</v>
          </cell>
        </row>
        <row r="1390">
          <cell r="A1390" t="str">
            <v>SP01028660A</v>
          </cell>
          <cell r="B1390" t="str">
            <v>FIL AWG16 PVC BLEU UL1015 500V -20°/105°C</v>
          </cell>
          <cell r="C1390" t="str">
            <v>FIL AWG16 PVC BLEU UL1015</v>
          </cell>
          <cell r="D1390" t="str">
            <v>Actif / LAPP FRANCE, NEXANS</v>
          </cell>
          <cell r="E1390" t="str">
            <v>STOCK</v>
          </cell>
        </row>
        <row r="1391">
          <cell r="A1391" t="str">
            <v>SP01028661A</v>
          </cell>
          <cell r="B1391" t="str">
            <v>FIL AWG16 PVC BRUN UL1015 500V -20°/105°C</v>
          </cell>
          <cell r="C1391" t="str">
            <v>FIL AWG16 PVC BRUN UL1015</v>
          </cell>
          <cell r="D1391" t="str">
            <v>Actif / NEXANS</v>
          </cell>
          <cell r="E1391" t="str">
            <v>STOCK</v>
          </cell>
        </row>
        <row r="1392">
          <cell r="A1392" t="str">
            <v>SP01028662A</v>
          </cell>
          <cell r="B1392" t="str">
            <v>FIL AWG16 PVC NOIR UL1015 500V -20°/105°C</v>
          </cell>
          <cell r="C1392" t="str">
            <v>FIL AWG16 PVC NOIR UL1015</v>
          </cell>
          <cell r="D1392" t="str">
            <v>Actif / NEXANS</v>
          </cell>
          <cell r="E1392" t="str">
            <v>STOCK</v>
          </cell>
        </row>
        <row r="1393">
          <cell r="A1393" t="str">
            <v>SP01028663A</v>
          </cell>
          <cell r="B1393" t="str">
            <v>FIL AWG16 PVC ROUGE UL1015 500V -20°/105°C</v>
          </cell>
          <cell r="C1393" t="str">
            <v>FIL AWG16 PVC ROUGE UL1015</v>
          </cell>
          <cell r="D1393" t="str">
            <v>Actif / LAPP FRANCE, NEXANS</v>
          </cell>
          <cell r="E1393" t="str">
            <v>STOCK</v>
          </cell>
        </row>
        <row r="1394">
          <cell r="A1394" t="str">
            <v>SP01029032A</v>
          </cell>
          <cell r="B1394" t="str">
            <v>FIL AWG16 PVC J/V UL1015 500V -20°/105°C</v>
          </cell>
          <cell r="C1394" t="str">
            <v>FIL AWG16 PVC J/V UL1015</v>
          </cell>
          <cell r="D1394" t="str">
            <v>Actif / HELUKABEL, NEXANS</v>
          </cell>
          <cell r="E1394" t="str">
            <v>STOCK</v>
          </cell>
        </row>
        <row r="1395">
          <cell r="A1395" t="str">
            <v>SP01034049A</v>
          </cell>
          <cell r="B1395" t="str">
            <v>CARTE REPERES POUR BORNE 10 MM TYPE RC1010 HORIZ. DE 1 A 80</v>
          </cell>
          <cell r="C1395" t="str">
            <v>ENTRELEC</v>
          </cell>
          <cell r="D1395" t="str">
            <v>1SNA238030R0300</v>
          </cell>
          <cell r="E1395" t="str">
            <v>STOCK</v>
          </cell>
        </row>
        <row r="1396">
          <cell r="A1396" t="str">
            <v>S102013</v>
          </cell>
          <cell r="B1396" t="str">
            <v>CONTACTEUR-INVERS. A SEMI COND. 4 EN 1 TRI 9A ELR H5-IES-PT</v>
          </cell>
          <cell r="C1396" t="str">
            <v>2903906</v>
          </cell>
          <cell r="D1396" t="str">
            <v>Actif / PHOENIX CONTACT</v>
          </cell>
          <cell r="E1396" t="str">
            <v>PHOENIX</v>
          </cell>
        </row>
        <row r="1397">
          <cell r="A1397" t="str">
            <v>SP01043633A</v>
          </cell>
          <cell r="B1397" t="str">
            <v>MODULE DE SECURITE PROGRAMMABLE EXTEN.  20E+4S SECURITE+4S</v>
          </cell>
          <cell r="C1397" t="str">
            <v>PHOENIX</v>
          </cell>
          <cell r="D1397" t="str">
            <v>2986025</v>
          </cell>
          <cell r="E1397" t="str">
            <v>PHOENIX</v>
          </cell>
        </row>
        <row r="1398">
          <cell r="A1398" t="str">
            <v>SP01043802A</v>
          </cell>
          <cell r="B1398" t="str">
            <v>CONNECTEUR SUR PROFILÉ POUR CONVERTISSEUR DE COURANT</v>
          </cell>
          <cell r="C1398" t="str">
            <v>PHOENIX</v>
          </cell>
          <cell r="D1398" t="str">
            <v>2707437</v>
          </cell>
          <cell r="E1398" t="str">
            <v>PHOENIX</v>
          </cell>
        </row>
        <row r="1399">
          <cell r="A1399" t="str">
            <v>SP01043943A</v>
          </cell>
          <cell r="B1399" t="str">
            <v>BORNE DEBROCH.  A RESSORT ST-COMBI 1 CONTACT GRIS 0.14 4MM²</v>
          </cell>
          <cell r="C1399" t="str">
            <v>PHOENIX</v>
          </cell>
          <cell r="D1399" t="str">
            <v>3042719</v>
          </cell>
          <cell r="E1399" t="str">
            <v>STOCK</v>
          </cell>
        </row>
        <row r="1400">
          <cell r="A1400" t="str">
            <v>SP01043977A</v>
          </cell>
          <cell r="B1400" t="str">
            <v>FLASQUE D'EXTRIMITE ST-COMBI GRIS 2.2MM</v>
          </cell>
          <cell r="C1400" t="str">
            <v>PHOENIX</v>
          </cell>
          <cell r="D1400" t="str">
            <v>3030420</v>
          </cell>
          <cell r="E1400" t="str">
            <v>STOCK</v>
          </cell>
        </row>
        <row r="1401">
          <cell r="A1401" t="str">
            <v>SP01043978A</v>
          </cell>
          <cell r="B1401" t="str">
            <v>REPERAGE ZB6 BLANC 1-10 HORIZONTAL</v>
          </cell>
          <cell r="C1401" t="str">
            <v>PHOENIX</v>
          </cell>
          <cell r="D1401">
            <v>824992</v>
          </cell>
          <cell r="E1401" t="str">
            <v>STOCK</v>
          </cell>
        </row>
        <row r="1402">
          <cell r="A1402" t="str">
            <v>SP01044083A</v>
          </cell>
          <cell r="B1402" t="str">
            <v>HYGROTHERM 0/+60°C 50/90%</v>
          </cell>
          <cell r="C1402" t="str">
            <v>01230.0-00</v>
          </cell>
          <cell r="D1402" t="str">
            <v>Actif / STEGO</v>
          </cell>
          <cell r="E1402" t="str">
            <v>ELEC</v>
          </cell>
        </row>
        <row r="1403">
          <cell r="A1403" t="str">
            <v>SP01030807A</v>
          </cell>
          <cell r="B1403" t="str">
            <v>RELAIS DE SURVEILLANCE INTENSITE 0.15-15A</v>
          </cell>
          <cell r="C1403" t="str">
            <v>RM35JA32MW</v>
          </cell>
          <cell r="D1403" t="str">
            <v>Actif / SCHNEIDER</v>
          </cell>
          <cell r="E1403" t="str">
            <v>REXEL</v>
          </cell>
        </row>
        <row r="1404">
          <cell r="A1404" t="str">
            <v>SP01045793A</v>
          </cell>
          <cell r="B1404" t="str">
            <v>PORTE CLES EN TISSU PERSONNALISE</v>
          </cell>
          <cell r="C1404" t="str">
            <v>PCL0001</v>
          </cell>
          <cell r="D1404" t="str">
            <v>Actif / MSP INTER ENTREPRISES</v>
          </cell>
          <cell r="E1404" t="str">
            <v>ZDS</v>
          </cell>
        </row>
        <row r="1405">
          <cell r="A1405" t="str">
            <v>SP01046239A</v>
          </cell>
          <cell r="B1405" t="str">
            <v>CONNECTEURS GRIS DROITE - SP 4/ 1-R</v>
          </cell>
          <cell r="C1405" t="str">
            <v>PHOENIX</v>
          </cell>
          <cell r="D1405" t="str">
            <v>3042816</v>
          </cell>
          <cell r="E1405" t="str">
            <v>STOCK</v>
          </cell>
        </row>
        <row r="1406">
          <cell r="A1406" t="str">
            <v>SP01046241A</v>
          </cell>
          <cell r="B1406" t="str">
            <v>CONNECTEURS GRIS GAUCHE - SP 4/ 1-L</v>
          </cell>
          <cell r="C1406" t="str">
            <v>PHOENIX</v>
          </cell>
          <cell r="D1406" t="str">
            <v>3042751</v>
          </cell>
          <cell r="E1406" t="str">
            <v>STOCK</v>
          </cell>
        </row>
        <row r="1407">
          <cell r="A1407" t="str">
            <v>SP01047876A</v>
          </cell>
          <cell r="B1407" t="str">
            <v>PORTE FUSIBLE 5X20 500V 6.3A</v>
          </cell>
          <cell r="C1407" t="str">
            <v>PHOENIX</v>
          </cell>
          <cell r="D1407" t="str">
            <v>3211861</v>
          </cell>
          <cell r="E1407" t="str">
            <v>STOCK</v>
          </cell>
        </row>
        <row r="1408">
          <cell r="A1408" t="str">
            <v>SP01047878A</v>
          </cell>
          <cell r="B1408" t="str">
            <v>PORTE FUSIBLE 5X20 AVEC LED 250V 6.3A</v>
          </cell>
          <cell r="C1408" t="str">
            <v>PHOENIX</v>
          </cell>
          <cell r="D1408" t="str">
            <v>3211907</v>
          </cell>
          <cell r="E1408" t="str">
            <v>PHOENIX</v>
          </cell>
        </row>
        <row r="1409">
          <cell r="A1409" t="str">
            <v>SP01050050A</v>
          </cell>
          <cell r="B1409" t="str">
            <v>BORNE JONCTION À PLUSIEURS ÉTAGES, SECTION : 0,08 MM²-4 MM²</v>
          </cell>
          <cell r="C1409" t="str">
            <v>PHOENIX</v>
          </cell>
          <cell r="D1409" t="str">
            <v>3041985</v>
          </cell>
          <cell r="E1409" t="str">
            <v>PHOENIX</v>
          </cell>
        </row>
        <row r="1410">
          <cell r="A1410" t="str">
            <v>SP01050051A</v>
          </cell>
          <cell r="B1410" t="str">
            <v>CONTACT FEMELLE MODULAIRE STG-MTN 0,5-1</v>
          </cell>
          <cell r="C1410" t="str">
            <v>PHOENIX</v>
          </cell>
          <cell r="D1410" t="str">
            <v>3190438</v>
          </cell>
          <cell r="E1410" t="str">
            <v>PHOENIX</v>
          </cell>
        </row>
        <row r="1411">
          <cell r="A1411" t="str">
            <v>SP01050052A</v>
          </cell>
          <cell r="B1411" t="str">
            <v>CONNECTEUR AVEC CRAN D'ARRET 4 POLES CP 2.5-4L-Z</v>
          </cell>
          <cell r="C1411" t="str">
            <v>PHOENIX</v>
          </cell>
          <cell r="D1411" t="str">
            <v>3041943</v>
          </cell>
          <cell r="E1411" t="str">
            <v>PHOENIX</v>
          </cell>
        </row>
        <row r="1412">
          <cell r="A1412" t="str">
            <v>SP01050056A</v>
          </cell>
          <cell r="B1412" t="str">
            <v>PONT ENFICHABLE 10 POLES FBS 10-6</v>
          </cell>
          <cell r="C1412" t="str">
            <v>PHOENIX</v>
          </cell>
          <cell r="D1412" t="str">
            <v>3030271</v>
          </cell>
          <cell r="E1412" t="str">
            <v>PHOENIX</v>
          </cell>
        </row>
        <row r="1413">
          <cell r="A1413" t="str">
            <v>SP01050065A</v>
          </cell>
          <cell r="B1413" t="str">
            <v>CABLE OLFLEX ROBUST 210 2X1MM²  5.8MM EXT</v>
          </cell>
          <cell r="C1413" t="str">
            <v>LAPP</v>
          </cell>
          <cell r="D1413" t="str">
            <v>0021913</v>
          </cell>
          <cell r="E1413" t="str">
            <v>ELEC</v>
          </cell>
        </row>
        <row r="1414">
          <cell r="A1414" t="str">
            <v>SP01053206A</v>
          </cell>
          <cell r="B1414" t="str">
            <v>CAVALIER 10 POLES POUR BLOC DE JONCTION ZDU 2.5</v>
          </cell>
          <cell r="C1414" t="str">
            <v>WEIDMULLER</v>
          </cell>
          <cell r="D1414" t="str">
            <v>1608940000</v>
          </cell>
          <cell r="E1414" t="str">
            <v>REXEL</v>
          </cell>
        </row>
        <row r="1415">
          <cell r="A1415" t="str">
            <v>SP01059938A</v>
          </cell>
          <cell r="B1415" t="str">
            <v>PASSERELLE CAN POUR MODULE PSR TRISAFE  EM-PB-GATEWAY</v>
          </cell>
          <cell r="C1415" t="str">
            <v>PHOENIX</v>
          </cell>
          <cell r="D1415" t="str">
            <v>2901504</v>
          </cell>
          <cell r="E1415" t="str">
            <v>PHOENIX</v>
          </cell>
        </row>
        <row r="1416">
          <cell r="A1416" t="str">
            <v>SPA030035</v>
          </cell>
          <cell r="B1416" t="str">
            <v>BOUTON POUSS.+VOYANT VERT</v>
          </cell>
          <cell r="C1416" t="str">
            <v>SCHNEIDER</v>
          </cell>
          <cell r="D1416" t="str">
            <v>XB5-AA31</v>
          </cell>
          <cell r="E1416" t="str">
            <v>REXEL</v>
          </cell>
        </row>
        <row r="1417">
          <cell r="A1417" t="str">
            <v>SPA030041</v>
          </cell>
          <cell r="B1417" t="str">
            <v>CORPS DE VOYANT XB5</v>
          </cell>
          <cell r="C1417" t="str">
            <v>SCHNEIDER</v>
          </cell>
          <cell r="D1417" t="str">
            <v>ZB5-AV5</v>
          </cell>
          <cell r="E1417" t="str">
            <v>REXEL</v>
          </cell>
        </row>
        <row r="1418">
          <cell r="A1418" t="str">
            <v>SPA060042</v>
          </cell>
          <cell r="B1418" t="str">
            <v>CONTACTEUR AUX. 24V</v>
          </cell>
          <cell r="C1418" t="str">
            <v>SCHNEIDER</v>
          </cell>
          <cell r="D1418" t="str">
            <v>CA4 KN22 BW3</v>
          </cell>
          <cell r="E1418" t="str">
            <v>REXEL</v>
          </cell>
        </row>
        <row r="1419">
          <cell r="A1419" t="str">
            <v>SPA080102</v>
          </cell>
          <cell r="B1419" t="str">
            <v>CORPS COMPLET +LAMPE BA9S</v>
          </cell>
          <cell r="C1419" t="str">
            <v>SCHNEIDER</v>
          </cell>
          <cell r="D1419" t="str">
            <v>ZB5 AV4</v>
          </cell>
          <cell r="E1419" t="str">
            <v>REXEL</v>
          </cell>
        </row>
        <row r="1420">
          <cell r="A1420" t="str">
            <v>SPC1010103</v>
          </cell>
          <cell r="B1420" t="str">
            <v>RESIS RC32 10KR 5% 1/2W</v>
          </cell>
          <cell r="C1420" t="str">
            <v>VISHAY</v>
          </cell>
          <cell r="D1420" t="str">
            <v>RES401.10KR.5%.1/2W</v>
          </cell>
          <cell r="E1420" t="str">
            <v>STOCK</v>
          </cell>
        </row>
        <row r="1421">
          <cell r="A1421" t="str">
            <v>SPC6900014</v>
          </cell>
          <cell r="B1421" t="str">
            <v>FUSIBLE TEMPORISE 5X20 6.3A</v>
          </cell>
          <cell r="C1421" t="str">
            <v>MERSEN</v>
          </cell>
          <cell r="D1421" t="str">
            <v>A090551P</v>
          </cell>
          <cell r="E1421" t="str">
            <v>ELECSYSTEM</v>
          </cell>
        </row>
        <row r="1422">
          <cell r="A1422" t="str">
            <v>SPC6900167</v>
          </cell>
          <cell r="B1422" t="str">
            <v>VIGITHERME M16 F 5/0+/-3 V6 HD</v>
          </cell>
          <cell r="C1422" t="str">
            <v>HEITO</v>
          </cell>
          <cell r="D1422" t="str">
            <v>M16F503V6HD</v>
          </cell>
          <cell r="E1422" t="str">
            <v>HEITO</v>
          </cell>
        </row>
        <row r="1423">
          <cell r="A1423" t="str">
            <v>S102021</v>
          </cell>
          <cell r="B1423" t="str">
            <v>VIGITHERME M16 O 40 +/-3 V6 HD</v>
          </cell>
          <cell r="C1423" t="str">
            <v>HEITO</v>
          </cell>
          <cell r="D1423" t="str">
            <v>M16O403V6HD</v>
          </cell>
          <cell r="E1423" t="str">
            <v>HEITO</v>
          </cell>
        </row>
        <row r="1424">
          <cell r="A1424" t="str">
            <v>SP01002115A</v>
          </cell>
          <cell r="B1424" t="str">
            <v>FUSIBLE 6A ( Type gG ) 10X38</v>
          </cell>
          <cell r="C1424" t="str">
            <v>FERRAZ</v>
          </cell>
          <cell r="D1424" t="str">
            <v>K215128J</v>
          </cell>
          <cell r="E1424" t="str">
            <v>ELECSYSTEM</v>
          </cell>
        </row>
        <row r="1425">
          <cell r="A1425" t="str">
            <v>SPW160008</v>
          </cell>
          <cell r="B1425" t="str">
            <v>MONOFIL.#18 PTFE BLANC</v>
          </cell>
          <cell r="C1425" t="str">
            <v>AUXICOM</v>
          </cell>
          <cell r="D1425" t="str">
            <v>KZ05.08 BLANC</v>
          </cell>
          <cell r="E1425" t="str">
            <v>AUXICOM</v>
          </cell>
        </row>
        <row r="1426">
          <cell r="A1426" t="str">
            <v>SPW160129</v>
          </cell>
          <cell r="B1426" t="str">
            <v>MONOFIL.#18 PTFE NOIR</v>
          </cell>
          <cell r="C1426" t="str">
            <v>AUXICOM</v>
          </cell>
          <cell r="D1426" t="str">
            <v>KZ05.08 NOIR</v>
          </cell>
          <cell r="E1426" t="str">
            <v>AUXICOM</v>
          </cell>
        </row>
        <row r="1427">
          <cell r="A1427" t="str">
            <v>SPW160130</v>
          </cell>
          <cell r="B1427" t="str">
            <v>FIL DE CABLAGE AWG 20 (19x0,20) SECTION 0,6 mm² PTFE NOIR</v>
          </cell>
          <cell r="C1427" t="str">
            <v>AUXICOM</v>
          </cell>
          <cell r="D1427" t="str">
            <v>KZ05.07 NOIR</v>
          </cell>
          <cell r="E1427" t="str">
            <v>AUXICOM</v>
          </cell>
        </row>
        <row r="1428">
          <cell r="A1428" t="str">
            <v>SPW200038</v>
          </cell>
          <cell r="B1428" t="str">
            <v>BLOC JONCT. M10/10 TERRE</v>
          </cell>
          <cell r="C1428" t="str">
            <v>ENTRELEC</v>
          </cell>
          <cell r="D1428" t="str">
            <v>1SNA165115R1000</v>
          </cell>
          <cell r="E1428" t="str">
            <v>ELEC</v>
          </cell>
        </row>
        <row r="1429">
          <cell r="A1429" t="str">
            <v>SPW630012</v>
          </cell>
          <cell r="B1429" t="str">
            <v>CONNECT.SUB.D.15S SERTI</v>
          </cell>
          <cell r="C1429" t="str">
            <v>204500.1</v>
          </cell>
          <cell r="D1429" t="str">
            <v>Actif / AMP</v>
          </cell>
          <cell r="E1429" t="str">
            <v>FARNELL</v>
          </cell>
        </row>
        <row r="1430">
          <cell r="A1430" t="str">
            <v>SP01045760A</v>
          </cell>
          <cell r="B1430" t="str">
            <v>CABLE JZ-602 UL/CSA 4G10</v>
          </cell>
          <cell r="C1430" t="str">
            <v>LAPP</v>
          </cell>
          <cell r="D1430" t="str">
            <v>83032</v>
          </cell>
          <cell r="E1430" t="str">
            <v>ELECSYSTEM</v>
          </cell>
        </row>
        <row r="1431">
          <cell r="A1431" t="str">
            <v>SP01046245A</v>
          </cell>
          <cell r="B1431" t="str">
            <v>REPERAGE ZBF-6 LGS BLANC 1-10 HORIZONTAL</v>
          </cell>
          <cell r="C1431" t="str">
            <v>PHOENIX</v>
          </cell>
          <cell r="D1431" t="str">
            <v>0808749/1/10</v>
          </cell>
          <cell r="E1431" t="str">
            <v>PHOENIX</v>
          </cell>
        </row>
        <row r="1432">
          <cell r="A1432" t="str">
            <v>SP01038381A</v>
          </cell>
          <cell r="B1432" t="str">
            <v>CONNECTEUR SUB-D 9PTS MALE A SERTIR NORME MIL-C-24308C</v>
          </cell>
          <cell r="C1432" t="str">
            <v>SUB-D 9PTS M M24308/4-1</v>
          </cell>
          <cell r="D1432" t="str">
            <v>Actif / FCT, ITT CANNON</v>
          </cell>
          <cell r="E1432" t="str">
            <v>STOCK</v>
          </cell>
        </row>
        <row r="1433">
          <cell r="A1433" t="str">
            <v>SPC6900168</v>
          </cell>
          <cell r="B1433" t="str">
            <v>VIGITHERME M16 O 30+/-3 V6 HD</v>
          </cell>
          <cell r="C1433" t="str">
            <v>VIGITHERME M16 O 30+/-3 V6 HD</v>
          </cell>
          <cell r="D1433" t="str">
            <v>Actif / HEITO</v>
          </cell>
          <cell r="E1433" t="str">
            <v>ELEC</v>
          </cell>
        </row>
        <row r="1434">
          <cell r="A1434" t="str">
            <v>S102022</v>
          </cell>
          <cell r="B1434" t="str">
            <v>VIGITHERME M16 O 45 +/-3 V6 HD</v>
          </cell>
          <cell r="C1434" t="str">
            <v>M16 O 45 +/-3 V6 HD</v>
          </cell>
          <cell r="D1434" t="str">
            <v>Actif / HEITO</v>
          </cell>
          <cell r="E1434" t="str">
            <v>ELEC</v>
          </cell>
        </row>
        <row r="1435">
          <cell r="A1435" t="str">
            <v>SP01044881A</v>
          </cell>
          <cell r="B1435" t="str">
            <v>REPERAGE ZBF5 BLANC 1-10 LONGITUDINAL</v>
          </cell>
          <cell r="C1435" t="str">
            <v>0808671/1/10</v>
          </cell>
          <cell r="D1435" t="str">
            <v>Actif / PHOENIX CONTACT</v>
          </cell>
          <cell r="E1435" t="str">
            <v>STOCK</v>
          </cell>
        </row>
        <row r="1436">
          <cell r="A1436" t="str">
            <v>SP01044873A</v>
          </cell>
          <cell r="B1436" t="str">
            <v>FLASQUE D'EXTREMITE GRIS 2.2MM D-ST 2,5-4L/1P</v>
          </cell>
          <cell r="C1436" t="str">
            <v>PHOENIX</v>
          </cell>
          <cell r="D1436" t="str">
            <v>3041930</v>
          </cell>
          <cell r="E1436" t="str">
            <v>PHOENIX</v>
          </cell>
        </row>
        <row r="1437">
          <cell r="A1437" t="str">
            <v>SP01050059A</v>
          </cell>
          <cell r="B1437" t="str">
            <v>FLASQUE D'EXTRÉMITÉ - D-PT 2,5-MT 2.2MM</v>
          </cell>
          <cell r="C1437" t="str">
            <v>3211003</v>
          </cell>
          <cell r="D1437" t="str">
            <v>Actif / PHOENIX CONTACT</v>
          </cell>
          <cell r="E1437" t="str">
            <v>STOCK</v>
          </cell>
        </row>
        <row r="1438">
          <cell r="A1438" t="str">
            <v>S102782</v>
          </cell>
          <cell r="B1438" t="str">
            <v>INTERRUPTEUR DIFFERENTIEL Dx3 4P 63A 300MA AC</v>
          </cell>
          <cell r="C1438" t="str">
            <v>LEGRAND</v>
          </cell>
          <cell r="D1438" t="str">
            <v>411 666</v>
          </cell>
          <cell r="E1438" t="str">
            <v>REXEL</v>
          </cell>
        </row>
        <row r="1439">
          <cell r="A1439" t="str">
            <v>S102583</v>
          </cell>
          <cell r="B1439" t="str">
            <v>CONTACTEUR 4P 20-60VDC 690V 125A  AC-1 TYPE AF80-40-00-11</v>
          </cell>
          <cell r="C1439" t="str">
            <v>ABB</v>
          </cell>
          <cell r="D1439" t="str">
            <v>1SBL397201R1100</v>
          </cell>
          <cell r="E1439" t="str">
            <v>ELECSYSTEM</v>
          </cell>
        </row>
        <row r="1440">
          <cell r="A1440" t="str">
            <v>S102584</v>
          </cell>
          <cell r="B1440" t="str">
            <v>CONTACT AUXILIAIRE 2NO+2NC TYPE CA4-22E</v>
          </cell>
          <cell r="C1440" t="str">
            <v>ABB</v>
          </cell>
          <cell r="D1440" t="str">
            <v>1SBN010140R1022</v>
          </cell>
          <cell r="E1440" t="str">
            <v>ELECSYSTEM</v>
          </cell>
        </row>
        <row r="1441">
          <cell r="A1441" t="str">
            <v>SP01059281A</v>
          </cell>
          <cell r="B1441" t="str">
            <v>DISJONCTEUR IC60N  2P 25A COURBE C</v>
          </cell>
          <cell r="C1441" t="str">
            <v>SCHNEIDER</v>
          </cell>
          <cell r="D1441" t="str">
            <v>A9F77225</v>
          </cell>
          <cell r="E1441" t="str">
            <v>REXEL</v>
          </cell>
        </row>
        <row r="1442">
          <cell r="A1442" t="str">
            <v>SP01037826A</v>
          </cell>
          <cell r="B1442" t="str">
            <v>FIL AWG10 PVC NOIR UL1015 500V -20°/105°C</v>
          </cell>
          <cell r="C1442" t="str">
            <v>FIL AWG10 PVC NOIR UL1015</v>
          </cell>
          <cell r="D1442" t="str">
            <v>Actif / NEXANS</v>
          </cell>
          <cell r="E1442" t="str">
            <v>STOCK</v>
          </cell>
        </row>
        <row r="1443">
          <cell r="A1443" t="str">
            <v>S104956</v>
          </cell>
          <cell r="B1443" t="str">
            <v>MODULE DE MEMOIRE IF-CONFSTICK - POUR MODULE CAN</v>
          </cell>
          <cell r="C1443" t="str">
            <v>PHOENIX</v>
          </cell>
          <cell r="D1443" t="str">
            <v>2986122</v>
          </cell>
          <cell r="E1443" t="str">
            <v>PHOENIX</v>
          </cell>
        </row>
        <row r="1444">
          <cell r="A1444" t="str">
            <v>SP01050000A</v>
          </cell>
          <cell r="B1444" t="str">
            <v>CABLE OLFLEX ROBUST 210 3G2.5</v>
          </cell>
          <cell r="C1444" t="str">
            <v>LAPP</v>
          </cell>
          <cell r="D1444">
            <v>21947</v>
          </cell>
          <cell r="E1444" t="str">
            <v>ELECSYSTEM</v>
          </cell>
        </row>
        <row r="1445">
          <cell r="A1445" t="str">
            <v>S105497</v>
          </cell>
          <cell r="B1445" t="str">
            <v>CACHE BORNE POUR CONTACTEUR ABB AF80-40-00-11</v>
          </cell>
          <cell r="C1445" t="str">
            <v>ENTRELEC</v>
          </cell>
          <cell r="D1445" t="str">
            <v>1SBN123902R1000</v>
          </cell>
          <cell r="E1445" t="str">
            <v>ELECSYSTEM</v>
          </cell>
        </row>
        <row r="1446">
          <cell r="A1446" t="str">
            <v>D107535</v>
          </cell>
          <cell r="B1446" t="str">
            <v>PLAN DE DEFINITION ELECTRIQUE</v>
          </cell>
          <cell r="C1446" t="str">
            <v>PDE-INTERCO ADU PFM</v>
          </cell>
          <cell r="D1446" t="str">
            <v/>
          </cell>
        </row>
        <row r="1447">
          <cell r="A1447" t="str">
            <v>D107536</v>
          </cell>
          <cell r="B1447" t="str">
            <v>LISTE ET ETIQUETTES DE CABLES</v>
          </cell>
          <cell r="C1447" t="str">
            <v>ETQ-INTERCO ADU PFM</v>
          </cell>
          <cell r="D1447" t="str">
            <v/>
          </cell>
        </row>
        <row r="1448">
          <cell r="A1448" t="str">
            <v>D102468</v>
          </cell>
          <cell r="B1448" t="str">
            <v>I:\ar\stas\part\D102468\</v>
          </cell>
          <cell r="C1448" t="str">
            <v>LOG-MODULE SECUR. MS1 SSC KIRUNA</v>
          </cell>
          <cell r="D1448" t="str">
            <v/>
          </cell>
        </row>
        <row r="1450">
          <cell r="A1450" t="str">
            <v>S10573700</v>
          </cell>
          <cell r="B1450" t="str">
            <v>NOM ADU-MECA-PFM-7M3-3-AXES</v>
          </cell>
        </row>
        <row r="1451">
          <cell r="A1451" t="str">
            <v>S101728</v>
          </cell>
          <cell r="B1451" t="str">
            <v>PLAQUE CONNECTEUR</v>
          </cell>
          <cell r="C1451" t="str">
            <v>PLAQUE CONNECTEUR</v>
          </cell>
          <cell r="D1451" t="str">
            <v/>
          </cell>
        </row>
        <row r="1452">
          <cell r="A1452" t="str">
            <v>D101019</v>
          </cell>
          <cell r="B1452" t="str">
            <v>PFA PLAQUE CONNECTEURS</v>
          </cell>
          <cell r="C1452" t="str">
            <v>PFA PLAQUE CONNECTEURS</v>
          </cell>
          <cell r="D1452" t="str">
            <v>PLAN</v>
          </cell>
          <cell r="E1452" t="str">
            <v>SATIM</v>
          </cell>
        </row>
        <row r="1453">
          <cell r="A1453" t="str">
            <v>S101729</v>
          </cell>
          <cell r="B1453" t="str">
            <v>JOINT PLAQUE CONNECTEUR</v>
          </cell>
          <cell r="C1453" t="str">
            <v>JOINT PLAQUE CONNECTEUR</v>
          </cell>
        </row>
        <row r="1454">
          <cell r="A1454" t="str">
            <v>D101020</v>
          </cell>
          <cell r="C1454" t="str">
            <v>PFA JOINT PLAQUE CONNECTEURS</v>
          </cell>
          <cell r="D1454" t="str">
            <v>PLAN</v>
          </cell>
          <cell r="E1454" t="str">
            <v>SUD OUEST CAOUTCHOUC</v>
          </cell>
        </row>
        <row r="1455">
          <cell r="A1455" t="str">
            <v>SP01033338A</v>
          </cell>
          <cell r="B1455" t="str">
            <v>MAS 5,50 : 5,50M MOBILE ANTENNA SYSTEM</v>
          </cell>
          <cell r="C1455" t="str">
            <v>SUPPORT 24V ET BUZZER</v>
          </cell>
          <cell r="D1455" t="str">
            <v>Actif</v>
          </cell>
          <cell r="E1455" t="str">
            <v>SATIM</v>
          </cell>
        </row>
        <row r="1456">
          <cell r="A1456" t="str">
            <v>S102574</v>
          </cell>
          <cell r="B1456" t="str">
            <v>PLAQUE PARE CHALEUR</v>
          </cell>
          <cell r="C1456" t="str">
            <v>PLAQUE PARE CHALEUR</v>
          </cell>
        </row>
        <row r="1457">
          <cell r="A1457" t="str">
            <v>D102616</v>
          </cell>
          <cell r="B1457" t="str">
            <v>PLAQUE PARE CHALEUR</v>
          </cell>
          <cell r="C1457" t="str">
            <v>PFA PLAQUE PARE CHALEUR</v>
          </cell>
          <cell r="D1457" t="str">
            <v>PLAN</v>
          </cell>
          <cell r="E1457" t="str">
            <v>SATIM</v>
          </cell>
        </row>
        <row r="1458">
          <cell r="A1458" t="str">
            <v>S102840</v>
          </cell>
          <cell r="B1458" t="str">
            <v>PLAQUE CONNECTEUR ROXTEC</v>
          </cell>
          <cell r="C1458" t="str">
            <v>PLAQUE CONNECTEUR ROXTEC</v>
          </cell>
        </row>
        <row r="1459">
          <cell r="A1459" t="str">
            <v>D102971</v>
          </cell>
          <cell r="B1459" t="str">
            <v>PLAQUE CONNECTEUR ROXTEC</v>
          </cell>
          <cell r="C1459" t="str">
            <v>PFA PLAQUE CONNECTEUR ROXTEC</v>
          </cell>
          <cell r="D1459" t="str">
            <v>PLAN</v>
          </cell>
          <cell r="E1459" t="str">
            <v>SATIM</v>
          </cell>
        </row>
        <row r="1460">
          <cell r="A1460" t="str">
            <v>S105822</v>
          </cell>
          <cell r="B1460" t="str">
            <v>CAPOT PROTECTION FILTRE</v>
          </cell>
          <cell r="C1460" t="str">
            <v>CAPOT PROTECTION FILTRE</v>
          </cell>
        </row>
        <row r="1461">
          <cell r="A1461" t="str">
            <v>D107268</v>
          </cell>
          <cell r="B1461" t="str">
            <v>CAPOT PROTCTION FILTRE</v>
          </cell>
          <cell r="C1461" t="str">
            <v>PFA CAPOT PROTCTION FILTRE</v>
          </cell>
          <cell r="D1461" t="str">
            <v>PLAN</v>
          </cell>
          <cell r="E1461" t="str">
            <v>SATIM</v>
          </cell>
        </row>
        <row r="1462">
          <cell r="A1462" t="str">
            <v>SP01038246A</v>
          </cell>
          <cell r="B1462" t="str">
            <v>VENTILATEUR A FILTRE CEM RAL 7035 230V 550-600 M3/H</v>
          </cell>
          <cell r="C1462" t="str">
            <v>RITTAL</v>
          </cell>
          <cell r="D1462" t="str">
            <v>SK3243600</v>
          </cell>
          <cell r="E1462" t="str">
            <v>REXEL</v>
          </cell>
        </row>
        <row r="1463">
          <cell r="A1463" t="str">
            <v>SP01030188A</v>
          </cell>
          <cell r="B1463" t="str">
            <v>ADAPTATEUR M30,5</v>
          </cell>
          <cell r="C1463" t="str">
            <v>AUER</v>
          </cell>
          <cell r="D1463" t="str">
            <v>812 500 900</v>
          </cell>
          <cell r="E1463" t="str">
            <v>ELECSYSTEM</v>
          </cell>
        </row>
        <row r="1464">
          <cell r="A1464" t="str">
            <v>S105937</v>
          </cell>
          <cell r="B1464" t="str">
            <v>TRAVERSE DE MONTAGE ARMOIRE 600</v>
          </cell>
          <cell r="C1464" t="str">
            <v>TS 8800.130</v>
          </cell>
          <cell r="D1464" t="str">
            <v>RITTAL</v>
          </cell>
          <cell r="E1464" t="str">
            <v>REXEL</v>
          </cell>
        </row>
        <row r="1465">
          <cell r="A1465" t="str">
            <v>S102530</v>
          </cell>
          <cell r="B1465" t="str">
            <v>INDUCTANCE D'ENTREE 0.45mH POUR MODULE ALIMENTATION PSUP30</v>
          </cell>
          <cell r="C1465" t="str">
            <v>IND-0002-01</v>
          </cell>
          <cell r="D1465" t="str">
            <v>Actif / PARKER</v>
          </cell>
          <cell r="E1465" t="str">
            <v>ZDS</v>
          </cell>
        </row>
        <row r="1466">
          <cell r="A1466" t="str">
            <v>S102559</v>
          </cell>
          <cell r="B1466" t="str">
            <v>MODULE DE PUISSANCE COMPAX 30KW 400VAC TRIPHASE</v>
          </cell>
          <cell r="C1466" t="str">
            <v>PSUP30D6USBM00</v>
          </cell>
          <cell r="D1466" t="str">
            <v>Actif / PARKER</v>
          </cell>
          <cell r="E1466" t="str">
            <v>ZDS</v>
          </cell>
        </row>
        <row r="1467">
          <cell r="A1467" t="str">
            <v>S101954</v>
          </cell>
          <cell r="B1467" t="str">
            <v>VARIATEUR C3M 30A TRIPHASE 400V RESOLVEUR CANOPEN BUS HEDA</v>
          </cell>
          <cell r="C1467" t="str">
            <v>C3M300D6F10I21T30M11S1</v>
          </cell>
          <cell r="D1467" t="str">
            <v>Actif / PARKER</v>
          </cell>
          <cell r="E1467" t="str">
            <v>ZDS</v>
          </cell>
        </row>
        <row r="1468">
          <cell r="A1468" t="str">
            <v>S101956</v>
          </cell>
          <cell r="B1468" t="str">
            <v>RESISTANCE DE FREINAGE 18OHMS 4500W</v>
          </cell>
          <cell r="C1468" t="str">
            <v>BRM12/01</v>
          </cell>
          <cell r="D1468" t="str">
            <v>Actif / PARKER</v>
          </cell>
          <cell r="E1468" t="str">
            <v>ZDS</v>
          </cell>
        </row>
        <row r="1469">
          <cell r="A1469" t="str">
            <v>S100513</v>
          </cell>
          <cell r="B1469" t="str">
            <v>RESISTANCE CHAUFFANTE CS130 1200W 230V 160M3/H -45/+70°C</v>
          </cell>
          <cell r="C1469" t="str">
            <v>13060.0-01</v>
          </cell>
          <cell r="D1469" t="str">
            <v>Actif / STEGO</v>
          </cell>
          <cell r="E1469" t="str">
            <v>ELEC</v>
          </cell>
        </row>
        <row r="1470">
          <cell r="A1470" t="str">
            <v>S101327</v>
          </cell>
          <cell r="B1470" t="str">
            <v>RESISTANCE CHAUFFANTE CR027 475W 230V 35M3/H -45/+70° IP20</v>
          </cell>
          <cell r="C1470" t="str">
            <v>02700.0-08</v>
          </cell>
          <cell r="D1470" t="str">
            <v>Actif / STEGO</v>
          </cell>
          <cell r="E1470" t="str">
            <v>ELEC</v>
          </cell>
        </row>
        <row r="1471">
          <cell r="A1471" t="str">
            <v>SP01028674A</v>
          </cell>
          <cell r="B1471" t="str">
            <v>GOULOTTE ELECTRIQUE 40X80 CSA LG 2M</v>
          </cell>
          <cell r="C1471" t="str">
            <v>21166</v>
          </cell>
          <cell r="D1471" t="str">
            <v>WATTOHM</v>
          </cell>
          <cell r="E1471" t="str">
            <v>STOCK</v>
          </cell>
        </row>
        <row r="1472">
          <cell r="A1472" t="str">
            <v>SP01028675A</v>
          </cell>
          <cell r="B1472" t="str">
            <v>GOULOTTE ELECTRIQUE 60X80 CSA LG 2M</v>
          </cell>
          <cell r="C1472" t="str">
            <v>21167</v>
          </cell>
          <cell r="D1472" t="str">
            <v>WATTOHM</v>
          </cell>
          <cell r="E1472" t="str">
            <v>STOCK</v>
          </cell>
        </row>
        <row r="1473">
          <cell r="A1473" t="str">
            <v>SP01000775A</v>
          </cell>
          <cell r="B1473" t="str">
            <v>VIS H M5X16 A4-70 DIN933</v>
          </cell>
          <cell r="C1473" t="str">
            <v>VIS H M5X16 A4-70 DIN933</v>
          </cell>
        </row>
        <row r="1474">
          <cell r="A1474" t="str">
            <v>SP01018522A</v>
          </cell>
          <cell r="B1474" t="str">
            <v>ROND CS Ø5 A4-70 NFE25511</v>
          </cell>
          <cell r="C1474" t="str">
            <v>ROND CS Ø5 A4-70 NFE25511</v>
          </cell>
        </row>
        <row r="1475">
          <cell r="A1475" t="str">
            <v>SP01001565A</v>
          </cell>
          <cell r="B1475" t="str">
            <v>ECROU HU Ø5 A4-70 DIN934</v>
          </cell>
          <cell r="C1475" t="str">
            <v>ECROU HU Ø5 A4-70 DIN934</v>
          </cell>
        </row>
        <row r="1476">
          <cell r="A1476" t="str">
            <v>SP01016126A</v>
          </cell>
          <cell r="B1476" t="str">
            <v>ROND CS Ø6 A4-70 NFE25511</v>
          </cell>
          <cell r="C1476" t="str">
            <v>ROND CS Ø6 A4-70 NFE25511</v>
          </cell>
        </row>
        <row r="1477">
          <cell r="A1477" t="str">
            <v>SP01001566A</v>
          </cell>
          <cell r="B1477" t="str">
            <v>ECROU HU Ø6 A4-70 DIN934</v>
          </cell>
          <cell r="C1477" t="str">
            <v>ECROU HU Ø6 A4-70 DIN934</v>
          </cell>
        </row>
        <row r="1478">
          <cell r="A1478" t="str">
            <v>SP01001492A</v>
          </cell>
          <cell r="B1478" t="str">
            <v>VIS CHC M6X20 A4-70 DIN 912</v>
          </cell>
          <cell r="C1478" t="str">
            <v>VIS CHC M6X20 A4-70 DIN 912</v>
          </cell>
        </row>
        <row r="1479">
          <cell r="A1479" t="str">
            <v>SP01001494A</v>
          </cell>
          <cell r="B1479" t="str">
            <v>VIS CHC M6X30 A4-70 DIN 912</v>
          </cell>
          <cell r="C1479" t="str">
            <v>VIS CHC M6X30 A4-70 DIN 912</v>
          </cell>
        </row>
        <row r="1480">
          <cell r="A1480" t="str">
            <v>SPN010605</v>
          </cell>
          <cell r="B1480" t="str">
            <v>VIS H M6X12 A4-70 DIN933</v>
          </cell>
          <cell r="C1480" t="str">
            <v>VIS H M6X12 A4-70 DIN933</v>
          </cell>
        </row>
        <row r="1481">
          <cell r="A1481" t="str">
            <v>D107253</v>
          </cell>
          <cell r="B1481" t="str">
            <v>ENS ADU EQUIPE MCO</v>
          </cell>
          <cell r="C1481" t="str">
            <v>ENS ADU EQUIPE MCO</v>
          </cell>
        </row>
        <row r="1482">
          <cell r="A1482" t="str">
            <v>S101727</v>
          </cell>
          <cell r="B1482" t="str">
            <v>NOM REPRISE ARMOIRE ADU</v>
          </cell>
          <cell r="D1482" t="str">
            <v/>
          </cell>
        </row>
        <row r="1483">
          <cell r="A1483" t="str">
            <v>SP01041975A</v>
          </cell>
          <cell r="B1483" t="str">
            <v>ARMOIRE ELECTRIQUE 2 PORTES 1200X1800X600 RAL7035</v>
          </cell>
          <cell r="C1483" t="str">
            <v>8286.500</v>
          </cell>
          <cell r="D1483" t="str">
            <v>Actif / RITTAL</v>
          </cell>
          <cell r="E1483" t="str">
            <v>REXEL</v>
          </cell>
        </row>
        <row r="1484">
          <cell r="A1484" t="str">
            <v>SP01041984A</v>
          </cell>
          <cell r="B1484" t="str">
            <v>PANNEAU LATERAL 1800X600 RAL7035 ( UNITE )</v>
          </cell>
          <cell r="C1484" t="str">
            <v>8186.235</v>
          </cell>
          <cell r="D1484" t="str">
            <v>Actif / RITTAL</v>
          </cell>
          <cell r="E1484" t="str">
            <v>REXEL</v>
          </cell>
        </row>
        <row r="1485">
          <cell r="A1485" t="str">
            <v>D101018</v>
          </cell>
          <cell r="B1485" t="str">
            <v>PFA REPRISE ARMOIRE ADU</v>
          </cell>
          <cell r="C1485" t="str">
            <v>PFA REPRISE ARMOIRE ADU</v>
          </cell>
          <cell r="D1485" t="str">
            <v/>
          </cell>
        </row>
        <row r="1486">
          <cell r="A1486" t="str">
            <v>S105718</v>
          </cell>
          <cell r="B1486" t="str">
            <v>NOM KIT SELF ADU 7M3</v>
          </cell>
          <cell r="D1486" t="str">
            <v/>
          </cell>
        </row>
        <row r="1487">
          <cell r="A1487" t="str">
            <v>S105901</v>
          </cell>
          <cell r="B1487" t="str">
            <v>TOLE SUPPORT SELF ADU</v>
          </cell>
          <cell r="C1487" t="str">
            <v>TOLE SUPPORT SELF ADU</v>
          </cell>
        </row>
        <row r="1488">
          <cell r="A1488" t="str">
            <v>D107383</v>
          </cell>
          <cell r="B1488" t="str">
            <v>TOLE SUPPORT SELF ADU</v>
          </cell>
          <cell r="C1488" t="str">
            <v>PFA TOLE SUPPORT SELF ADU</v>
          </cell>
          <cell r="D1488" t="str">
            <v>PLAN</v>
          </cell>
          <cell r="E1488" t="str">
            <v>SATIM</v>
          </cell>
        </row>
        <row r="1489">
          <cell r="A1489" t="str">
            <v>SP01039080A</v>
          </cell>
          <cell r="B1489" t="str">
            <v>HXP63-60 : 6,0M HEXAPOD PEDESTAL</v>
          </cell>
          <cell r="C1489" t="str">
            <v>ENTRETOISE SELF ADU HXP</v>
          </cell>
          <cell r="D1489" t="str">
            <v>Actif</v>
          </cell>
          <cell r="E1489" t="str">
            <v>SATIM</v>
          </cell>
        </row>
        <row r="1490">
          <cell r="A1490" t="str">
            <v>S105745</v>
          </cell>
          <cell r="B1490" t="str">
            <v>PLAQUE PROTECTION SELF</v>
          </cell>
          <cell r="C1490" t="str">
            <v>PLAQUE PROTECTION SELF</v>
          </cell>
        </row>
        <row r="1491">
          <cell r="A1491" t="str">
            <v>D107141</v>
          </cell>
          <cell r="B1491" t="str">
            <v>PLAQUE PROTECTION SELF</v>
          </cell>
          <cell r="C1491" t="str">
            <v>PFA PLAQUE PROTECTION SELF</v>
          </cell>
          <cell r="D1491" t="str">
            <v>PLAN</v>
          </cell>
          <cell r="E1491" t="str">
            <v>SATIM</v>
          </cell>
        </row>
        <row r="1492">
          <cell r="A1492" t="str">
            <v>S101735</v>
          </cell>
          <cell r="B1492" t="str">
            <v>FILTRE SORTIE MOTEUR 30A / 1.1mH</v>
          </cell>
          <cell r="C1492" t="str">
            <v>MDR01/02</v>
          </cell>
          <cell r="D1492" t="str">
            <v>Actif / PARKER</v>
          </cell>
          <cell r="E1492" t="str">
            <v>ZDS</v>
          </cell>
        </row>
        <row r="1493">
          <cell r="A1493" t="str">
            <v>SP01002953A</v>
          </cell>
          <cell r="B1493" t="str">
            <v>VIS CHC M6X16 A4-70 DIN 912</v>
          </cell>
          <cell r="C1493" t="str">
            <v>VIS CHC M6X16 A4-70 DIN 912</v>
          </cell>
        </row>
        <row r="1494">
          <cell r="A1494" t="str">
            <v>SP01016126A</v>
          </cell>
          <cell r="B1494" t="str">
            <v>ROND CS Ø6 A4-70 NFE25511</v>
          </cell>
          <cell r="C1494" t="str">
            <v>ROND CS Ø6 A4-70 NFE25511</v>
          </cell>
        </row>
        <row r="1495">
          <cell r="A1495" t="str">
            <v>SP01018524A</v>
          </cell>
          <cell r="B1495" t="str">
            <v>ROND CS Ø4 A4-70 NFE25511</v>
          </cell>
          <cell r="C1495" t="str">
            <v>ROND CS Ø4 A4-70 NFE25511</v>
          </cell>
        </row>
        <row r="1496">
          <cell r="A1496" t="str">
            <v>SP01001564A</v>
          </cell>
          <cell r="B1496" t="str">
            <v>ECROU HU Ø4 A4-70 DIN934</v>
          </cell>
          <cell r="C1496" t="str">
            <v>ECROU HU Ø4 A4-70 DIN934</v>
          </cell>
        </row>
        <row r="1497">
          <cell r="A1497" t="str">
            <v>D107102</v>
          </cell>
          <cell r="B1497" t="str">
            <v>ENS KIT SELF ADU 7M3</v>
          </cell>
          <cell r="C1497" t="str">
            <v>ENS KIT SELF ADU 7M3</v>
          </cell>
        </row>
        <row r="1498">
          <cell r="A1498" t="str">
            <v>SM01039843A</v>
          </cell>
          <cell r="B1498" t="str">
            <v>I-SCU + SUPPORT</v>
          </cell>
        </row>
        <row r="1499">
          <cell r="A1499" t="str">
            <v>SM01035810D</v>
          </cell>
          <cell r="B1499" t="str">
            <v>GENERIQUE</v>
          </cell>
          <cell r="C1499" t="str">
            <v>D.I.D I-SCU</v>
          </cell>
          <cell r="E1499" t="str">
            <v>ZDS</v>
          </cell>
        </row>
        <row r="1500">
          <cell r="A1500" t="str">
            <v>SP01028982A</v>
          </cell>
          <cell r="B1500" t="str">
            <v>HXP63-60 : 6,0M HEXAPOD PEDESTAL</v>
          </cell>
          <cell r="C1500" t="str">
            <v>PLATINE SCU</v>
          </cell>
          <cell r="E1500" t="str">
            <v>SATIM</v>
          </cell>
        </row>
        <row r="1501">
          <cell r="A1501" t="str">
            <v>S109613</v>
          </cell>
          <cell r="B1501" t="str">
            <v>Connecteur D-sub à sertir militaire Droit TE Connectivity série AMPLIMITE 90 Series, 26 voies Femelle</v>
          </cell>
          <cell r="C1501" t="str">
            <v>TE CONNECTIVITY</v>
          </cell>
          <cell r="D1501" t="str">
            <v>1757824-2</v>
          </cell>
          <cell r="E1501" t="str">
            <v>RS</v>
          </cell>
        </row>
        <row r="1502">
          <cell r="A1502" t="str">
            <v>S103818</v>
          </cell>
          <cell r="B1502" t="str">
            <v>HYGROTHERM 0/+60°C 50/90% 20-60VDC</v>
          </cell>
          <cell r="C1502" t="str">
            <v>STEGO</v>
          </cell>
          <cell r="D1502" t="str">
            <v>01230.1-00</v>
          </cell>
          <cell r="E1502" t="str">
            <v>ELECSYSTEM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/>
  </sheetPr>
  <dimension ref="A1:T940"/>
  <sheetViews>
    <sheetView tabSelected="1" view="pageBreakPreview" zoomScale="70" zoomScaleNormal="55" zoomScaleSheetLayoutView="70" workbookViewId="0">
      <pane ySplit="4" topLeftCell="A5" activePane="bottomLeft" state="frozen"/>
      <selection activeCell="E11" sqref="E11:E13"/>
      <selection pane="bottomLeft" activeCell="E16" sqref="E16"/>
    </sheetView>
  </sheetViews>
  <sheetFormatPr baseColWidth="10" defaultRowHeight="12.75" outlineLevelRow="1"/>
  <cols>
    <col min="1" max="2" width="11.42578125" style="258"/>
    <col min="3" max="3" width="63" style="442" bestFit="1" customWidth="1"/>
    <col min="4" max="4" width="18.7109375" style="443" customWidth="1"/>
    <col min="5" max="5" width="35.5703125" style="443" customWidth="1"/>
    <col min="6" max="6" width="19.5703125" style="443" customWidth="1"/>
    <col min="7" max="7" width="7.140625" style="443" customWidth="1"/>
    <col min="8" max="8" width="12.85546875" style="258" bestFit="1" customWidth="1"/>
    <col min="9" max="11" width="13.140625" style="444" customWidth="1"/>
    <col min="12" max="12" width="12.5703125" style="445" customWidth="1"/>
    <col min="13" max="13" width="13.5703125" style="445" customWidth="1"/>
    <col min="14" max="14" width="8.5703125" style="258" bestFit="1" customWidth="1"/>
    <col min="15" max="15" width="9.5703125" style="446" customWidth="1"/>
    <col min="16" max="16" width="11.85546875" style="446" customWidth="1"/>
    <col min="17" max="18" width="11.42578125" style="257"/>
    <col min="19" max="19" width="12.7109375" style="258" customWidth="1"/>
    <col min="20" max="16384" width="11.42578125" style="258"/>
  </cols>
  <sheetData>
    <row r="1" spans="1:17" s="223" customFormat="1" ht="14.25">
      <c r="A1" s="212"/>
      <c r="B1" s="213"/>
      <c r="C1" s="214" t="s">
        <v>87</v>
      </c>
      <c r="D1" s="215"/>
      <c r="E1" s="216" t="s">
        <v>4</v>
      </c>
      <c r="F1" s="217"/>
      <c r="G1" s="216" t="s">
        <v>8</v>
      </c>
      <c r="H1" s="218"/>
      <c r="I1" s="219"/>
      <c r="J1" s="219"/>
      <c r="K1" s="219"/>
      <c r="L1" s="220"/>
      <c r="M1" s="216" t="s">
        <v>15</v>
      </c>
      <c r="N1" s="220"/>
      <c r="O1" s="221" t="s">
        <v>16</v>
      </c>
      <c r="P1" s="220"/>
      <c r="Q1" s="222"/>
    </row>
    <row r="2" spans="1:17" s="92" customFormat="1" ht="47.25" customHeight="1" thickBot="1">
      <c r="A2" s="176"/>
      <c r="B2" s="177"/>
      <c r="C2" s="178" t="s">
        <v>84</v>
      </c>
      <c r="D2" s="179"/>
      <c r="E2" s="178" t="s">
        <v>85</v>
      </c>
      <c r="F2" s="179"/>
      <c r="G2" s="178" t="s">
        <v>86</v>
      </c>
      <c r="H2" s="180"/>
      <c r="I2" s="180"/>
      <c r="J2" s="180"/>
      <c r="K2" s="180"/>
      <c r="L2" s="179"/>
      <c r="M2" s="181" t="s">
        <v>62</v>
      </c>
      <c r="N2" s="182"/>
      <c r="O2" s="183">
        <v>43101</v>
      </c>
      <c r="P2" s="184"/>
      <c r="Q2" s="93"/>
    </row>
    <row r="3" spans="1:17" s="227" customFormat="1">
      <c r="A3" s="224"/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6"/>
    </row>
    <row r="4" spans="1:17" s="227" customFormat="1" ht="39" thickBot="1">
      <c r="A4" s="228" t="s">
        <v>21</v>
      </c>
      <c r="B4" s="229"/>
      <c r="C4" s="230" t="s">
        <v>0</v>
      </c>
      <c r="D4" s="231" t="s">
        <v>19</v>
      </c>
      <c r="E4" s="231" t="s">
        <v>1</v>
      </c>
      <c r="F4" s="232" t="s">
        <v>22</v>
      </c>
      <c r="G4" s="233" t="s">
        <v>5</v>
      </c>
      <c r="H4" s="234" t="s">
        <v>23</v>
      </c>
      <c r="I4" s="235" t="s">
        <v>24</v>
      </c>
      <c r="J4" s="236" t="s">
        <v>25</v>
      </c>
      <c r="K4" s="236" t="s">
        <v>26</v>
      </c>
      <c r="L4" s="237" t="s">
        <v>49</v>
      </c>
      <c r="M4" s="238" t="s">
        <v>6</v>
      </c>
      <c r="N4" s="239" t="s">
        <v>20</v>
      </c>
      <c r="O4" s="234"/>
      <c r="P4" s="240"/>
      <c r="Q4" s="226"/>
    </row>
    <row r="5" spans="1:17" ht="15.75" outlineLevel="1">
      <c r="A5" s="241"/>
      <c r="B5" s="242"/>
      <c r="C5" s="243" t="s">
        <v>40</v>
      </c>
      <c r="D5" s="244"/>
      <c r="E5" s="244"/>
      <c r="F5" s="245"/>
      <c r="G5" s="246"/>
      <c r="H5" s="247"/>
      <c r="I5" s="248"/>
      <c r="J5" s="249"/>
      <c r="K5" s="250"/>
      <c r="L5" s="251"/>
      <c r="M5" s="252"/>
      <c r="N5" s="253"/>
      <c r="O5" s="254"/>
      <c r="P5" s="255"/>
      <c r="Q5" s="256"/>
    </row>
    <row r="6" spans="1:17" ht="31.5" outlineLevel="1">
      <c r="A6" s="259" t="s">
        <v>88</v>
      </c>
      <c r="B6" s="242"/>
      <c r="C6" s="447" t="str">
        <f>IFERROR(VLOOKUP(A6,[2]Feuil1!$A3:$E5000,2,FALSE),"")</f>
        <v>ADU-EQ-PFM-7M3-CSA</v>
      </c>
      <c r="D6" s="263">
        <f>VLOOKUP(A6,[2]Feuil1!$A3:$E5000,3,FALSE)</f>
        <v>0</v>
      </c>
      <c r="E6" s="449">
        <f>VLOOKUP(A6,[2]Feuil1!$A3:$E5000,4,FALSE)</f>
        <v>0</v>
      </c>
      <c r="F6" s="450">
        <f>VLOOKUP(A6,[2]Feuil1!$A3:$E5000,5,FALSE)</f>
        <v>0</v>
      </c>
      <c r="G6" s="246"/>
      <c r="H6" s="247"/>
      <c r="I6" s="248"/>
      <c r="J6" s="249"/>
      <c r="K6" s="250"/>
      <c r="L6" s="251">
        <f>G6*H6</f>
        <v>0</v>
      </c>
      <c r="M6" s="252">
        <f t="shared" ref="M6:M386" si="0">G6*I6+G6*K6</f>
        <v>0</v>
      </c>
      <c r="N6" s="253"/>
      <c r="O6" s="254"/>
      <c r="P6" s="255"/>
      <c r="Q6" s="256"/>
    </row>
    <row r="7" spans="1:17" ht="25.5" outlineLevel="1">
      <c r="A7" s="448" t="s">
        <v>89</v>
      </c>
      <c r="B7" s="261"/>
      <c r="C7" s="447" t="str">
        <f>IFERROR(VLOOKUP(A7,[2]Feuil1!$A4:$E5001,2,FALSE),"")</f>
        <v>PFM64-73: 7,3M FULL MOTION PEDESTAL</v>
      </c>
      <c r="D7" s="263">
        <f>VLOOKUP(A7,[2]Feuil1!$A4:$E5001,3,FALSE)</f>
        <v>0</v>
      </c>
      <c r="E7" s="449" t="str">
        <f>VLOOKUP(A7,[2]Feuil1!$A4:$E5001,4,FALSE)</f>
        <v>S/E MECA ADU PFM</v>
      </c>
      <c r="F7" s="450">
        <f>VLOOKUP(A7,[2]Feuil1!$A4:$E5001,5,FALSE)</f>
        <v>0</v>
      </c>
      <c r="G7" s="264"/>
      <c r="H7" s="265"/>
      <c r="I7" s="266"/>
      <c r="J7" s="267"/>
      <c r="K7" s="268"/>
      <c r="L7" s="251">
        <f>G7*H7</f>
        <v>0</v>
      </c>
      <c r="M7" s="252">
        <f t="shared" si="0"/>
        <v>0</v>
      </c>
      <c r="N7" s="253"/>
      <c r="O7" s="254"/>
      <c r="P7" s="255"/>
      <c r="Q7" s="256"/>
    </row>
    <row r="8" spans="1:17" ht="25.5" outlineLevel="1">
      <c r="A8" s="448" t="s">
        <v>90</v>
      </c>
      <c r="B8" s="261"/>
      <c r="C8" s="447" t="str">
        <f>IFERROR(VLOOKUP(A8,[2]Feuil1!$A5:$E5002,2,FALSE),"")</f>
        <v>PFM64-73: 7,3M FULL MOTION PEDESTAL</v>
      </c>
      <c r="D8" s="263">
        <f>VLOOKUP(A8,[2]Feuil1!$A5:$E5002,3,FALSE)</f>
        <v>0</v>
      </c>
      <c r="E8" s="449" t="str">
        <f>VLOOKUP(A8,[2]Feuil1!$A5:$E5002,4,FALSE)</f>
        <v>REPRISE ARMOIRE ADU</v>
      </c>
      <c r="F8" s="450">
        <f>VLOOKUP(A8,[2]Feuil1!$A5:$E5002,5,FALSE)</f>
        <v>0</v>
      </c>
      <c r="G8" s="264"/>
      <c r="H8" s="269"/>
      <c r="I8" s="270"/>
      <c r="J8" s="271"/>
      <c r="K8" s="272"/>
      <c r="L8" s="251">
        <f t="shared" ref="L8:L349" si="1">G8*H8</f>
        <v>0</v>
      </c>
      <c r="M8" s="252">
        <f t="shared" si="0"/>
        <v>0</v>
      </c>
      <c r="N8" s="253"/>
      <c r="O8" s="254"/>
      <c r="P8" s="255"/>
      <c r="Q8" s="256"/>
    </row>
    <row r="9" spans="1:17" ht="25.5" outlineLevel="1">
      <c r="A9" s="448" t="s">
        <v>91</v>
      </c>
      <c r="B9" s="261"/>
      <c r="C9" s="447" t="str">
        <f>IFERROR(VLOOKUP(A9,[2]Feuil1!$A6:$E5003,2,FALSE),"")</f>
        <v>COFFRET</v>
      </c>
      <c r="D9" s="263" t="str">
        <f>VLOOKUP(A9,[2]Feuil1!$A6:$E5003,3,FALSE)</f>
        <v>RITTAL</v>
      </c>
      <c r="E9" s="449" t="str">
        <f>VLOOKUP(A9,[2]Feuil1!$A6:$E5003,4,FALSE)</f>
        <v>9784540</v>
      </c>
      <c r="F9" s="450" t="str">
        <f>VLOOKUP(A9,[2]Feuil1!$A6:$E5003,5,FALSE)</f>
        <v>REXEL</v>
      </c>
      <c r="G9" s="264"/>
      <c r="H9" s="269"/>
      <c r="I9" s="270"/>
      <c r="J9" s="271"/>
      <c r="K9" s="272"/>
      <c r="L9" s="251">
        <f t="shared" si="1"/>
        <v>0</v>
      </c>
      <c r="M9" s="252">
        <f t="shared" si="0"/>
        <v>0</v>
      </c>
      <c r="N9" s="253"/>
      <c r="O9" s="254"/>
      <c r="P9" s="255"/>
      <c r="Q9" s="256"/>
    </row>
    <row r="10" spans="1:17" ht="25.5" outlineLevel="1">
      <c r="A10" s="448" t="s">
        <v>92</v>
      </c>
      <c r="B10" s="261"/>
      <c r="C10" s="447" t="str">
        <f>IFERROR(VLOOKUP(A10,[2]Feuil1!$A7:$E5004,2,FALSE),"")</f>
        <v>PLAN REPRISE ARMOIRE ADU 2AXES</v>
      </c>
      <c r="D10" s="263">
        <f>VLOOKUP(A10,[2]Feuil1!$A7:$E5004,3,FALSE)</f>
        <v>0</v>
      </c>
      <c r="E10" s="449" t="str">
        <f>VLOOKUP(A10,[2]Feuil1!$A7:$E5004,4,FALSE)</f>
        <v>PERCAGE ARMOIRE ADU</v>
      </c>
      <c r="F10" s="450" t="str">
        <f>VLOOKUP(A10,[2]Feuil1!$A7:$E5004,5,FALSE)</f>
        <v>ATELIER</v>
      </c>
      <c r="G10" s="264"/>
      <c r="H10" s="269"/>
      <c r="I10" s="270"/>
      <c r="J10" s="271"/>
      <c r="K10" s="272"/>
      <c r="L10" s="251">
        <f t="shared" si="1"/>
        <v>0</v>
      </c>
      <c r="M10" s="252">
        <f t="shared" si="0"/>
        <v>0</v>
      </c>
      <c r="N10" s="253"/>
      <c r="O10" s="254"/>
      <c r="P10" s="255"/>
      <c r="Q10" s="256"/>
    </row>
    <row r="11" spans="1:17" ht="25.5" outlineLevel="1">
      <c r="A11" s="448" t="s">
        <v>93</v>
      </c>
      <c r="B11" s="261"/>
      <c r="C11" s="447" t="str">
        <f>IFERROR(VLOOKUP(A11,[2]Feuil1!$A8:$E5005,2,FALSE),"")</f>
        <v>THERMOMETRE DIGITAL 250V IP54</v>
      </c>
      <c r="D11" s="263" t="str">
        <f>VLOOKUP(A11,[2]Feuil1!$A8:$E5005,3,FALSE)</f>
        <v>RITTAL</v>
      </c>
      <c r="E11" s="449" t="str">
        <f>VLOOKUP(A11,[2]Feuil1!$A8:$E5005,4,FALSE)</f>
        <v>3114200</v>
      </c>
      <c r="F11" s="450" t="str">
        <f>VLOOKUP(A11,[2]Feuil1!$A8:$E5005,5,FALSE)</f>
        <v>REXEL</v>
      </c>
      <c r="G11" s="264"/>
      <c r="H11" s="269"/>
      <c r="I11" s="270"/>
      <c r="J11" s="271"/>
      <c r="K11" s="272"/>
      <c r="L11" s="251">
        <f t="shared" si="1"/>
        <v>0</v>
      </c>
      <c r="M11" s="252">
        <f t="shared" si="0"/>
        <v>0</v>
      </c>
      <c r="N11" s="253"/>
      <c r="O11" s="254"/>
      <c r="P11" s="255"/>
      <c r="Q11" s="256"/>
    </row>
    <row r="12" spans="1:17" ht="25.5" outlineLevel="1">
      <c r="A12" s="448" t="s">
        <v>94</v>
      </c>
      <c r="B12" s="242"/>
      <c r="C12" s="447" t="str">
        <f>IFERROR(VLOOKUP(A12,[2]Feuil1!$A9:$E5006,2,FALSE),"")</f>
        <v>VENTILATEUR A FILTRE RAL 7035 230V 230-250 M3/H</v>
      </c>
      <c r="D12" s="263" t="str">
        <f>VLOOKUP(A12,[2]Feuil1!$A9:$E5006,3,FALSE)</f>
        <v>RITTAL</v>
      </c>
      <c r="E12" s="449" t="str">
        <f>VLOOKUP(A12,[2]Feuil1!$A9:$E5006,4,FALSE)</f>
        <v>3241100</v>
      </c>
      <c r="F12" s="450" t="str">
        <f>VLOOKUP(A12,[2]Feuil1!$A9:$E5006,5,FALSE)</f>
        <v>REXEL</v>
      </c>
      <c r="G12" s="246"/>
      <c r="H12" s="247"/>
      <c r="I12" s="248"/>
      <c r="J12" s="249"/>
      <c r="K12" s="250"/>
      <c r="L12" s="251">
        <f>G12*H12</f>
        <v>0</v>
      </c>
      <c r="M12" s="252">
        <f t="shared" ref="M12:M23" si="2">G12*I12+G12*K12</f>
        <v>0</v>
      </c>
      <c r="N12" s="253"/>
      <c r="O12" s="254"/>
      <c r="P12" s="255"/>
      <c r="Q12" s="256"/>
    </row>
    <row r="13" spans="1:17" ht="25.5" outlineLevel="1">
      <c r="A13" s="448" t="s">
        <v>95</v>
      </c>
      <c r="B13" s="261"/>
      <c r="C13" s="447" t="str">
        <f>IFERROR(VLOOKUP(A13,[2]Feuil1!$A10:$E5007,2,FALSE),"")</f>
        <v>THERMOVENTILATEUR 400/550W 230V THERMOSTAT 0/+60°</v>
      </c>
      <c r="D13" s="263" t="str">
        <f>VLOOKUP(A13,[2]Feuil1!$A10:$E5007,3,FALSE)</f>
        <v>SCHNEIDER</v>
      </c>
      <c r="E13" s="449" t="str">
        <f>VLOOKUP(A13,[2]Feuil1!$A10:$E5007,4,FALSE)</f>
        <v>NSYCRP1W230VTVC</v>
      </c>
      <c r="F13" s="450" t="str">
        <f>VLOOKUP(A13,[2]Feuil1!$A10:$E5007,5,FALSE)</f>
        <v>REXEL</v>
      </c>
      <c r="G13" s="264"/>
      <c r="H13" s="265"/>
      <c r="I13" s="266"/>
      <c r="J13" s="267"/>
      <c r="K13" s="268"/>
      <c r="L13" s="251">
        <f>G13*H13</f>
        <v>0</v>
      </c>
      <c r="M13" s="252">
        <f t="shared" si="2"/>
        <v>0</v>
      </c>
      <c r="N13" s="253"/>
      <c r="O13" s="254"/>
      <c r="P13" s="255"/>
      <c r="Q13" s="256"/>
    </row>
    <row r="14" spans="1:17" ht="25.5" outlineLevel="1">
      <c r="A14" s="448" t="s">
        <v>96</v>
      </c>
      <c r="B14" s="261"/>
      <c r="C14" s="447" t="str">
        <f>IFERROR(VLOOKUP(A14,[2]Feuil1!$A11:$E5008,2,FALSE),"")</f>
        <v>FILTRE DE SORTIE RAL 7035</v>
      </c>
      <c r="D14" s="263" t="str">
        <f>VLOOKUP(A14,[2]Feuil1!$A11:$E5008,3,FALSE)</f>
        <v>RITTAL</v>
      </c>
      <c r="E14" s="449" t="str">
        <f>VLOOKUP(A14,[2]Feuil1!$A11:$E5008,4,FALSE)</f>
        <v>3240200</v>
      </c>
      <c r="F14" s="450" t="str">
        <f>VLOOKUP(A14,[2]Feuil1!$A11:$E5008,5,FALSE)</f>
        <v>REXEL</v>
      </c>
      <c r="G14" s="264"/>
      <c r="H14" s="269"/>
      <c r="I14" s="270"/>
      <c r="J14" s="271"/>
      <c r="K14" s="272"/>
      <c r="L14" s="251">
        <f t="shared" ref="L14:L17" si="3">G14*H14</f>
        <v>0</v>
      </c>
      <c r="M14" s="252">
        <f t="shared" si="2"/>
        <v>0</v>
      </c>
      <c r="N14" s="253"/>
      <c r="O14" s="254"/>
      <c r="P14" s="255"/>
      <c r="Q14" s="256"/>
    </row>
    <row r="15" spans="1:17" ht="25.5" outlineLevel="1">
      <c r="A15" s="448" t="s">
        <v>97</v>
      </c>
      <c r="B15" s="261"/>
      <c r="C15" s="447" t="str">
        <f>IFERROR(VLOOKUP(A15,[2]Feuil1!$A12:$E5009,2,FALSE),"")</f>
        <v>FILTRES DE RECHANGE</v>
      </c>
      <c r="D15" s="263" t="str">
        <f>VLOOKUP(A15,[2]Feuil1!$A12:$E5009,3,FALSE)</f>
        <v>RITTAL</v>
      </c>
      <c r="E15" s="449">
        <f>VLOOKUP(A15,[2]Feuil1!$A12:$E5009,4,FALSE)</f>
        <v>3172100</v>
      </c>
      <c r="F15" s="450" t="str">
        <f>VLOOKUP(A15,[2]Feuil1!$A12:$E5009,5,FALSE)</f>
        <v>REXEL</v>
      </c>
      <c r="G15" s="264"/>
      <c r="H15" s="269"/>
      <c r="I15" s="270"/>
      <c r="J15" s="271"/>
      <c r="K15" s="272"/>
      <c r="L15" s="251">
        <f t="shared" si="3"/>
        <v>0</v>
      </c>
      <c r="M15" s="252">
        <f t="shared" si="2"/>
        <v>0</v>
      </c>
      <c r="N15" s="253"/>
      <c r="O15" s="254"/>
      <c r="P15" s="255"/>
      <c r="Q15" s="256"/>
    </row>
    <row r="16" spans="1:17" ht="25.5" outlineLevel="1">
      <c r="A16" s="448" t="s">
        <v>98</v>
      </c>
      <c r="B16" s="261"/>
      <c r="C16" s="447" t="str">
        <f>IFERROR(VLOOKUP(A16,[2]Feuil1!$A13:$E5010,2,FALSE),"")</f>
        <v>ECROUS CAGE M6</v>
      </c>
      <c r="D16" s="263" t="str">
        <f>VLOOKUP(A16,[2]Feuil1!$A13:$E5010,3,FALSE)</f>
        <v>RITTAL</v>
      </c>
      <c r="E16" s="449" t="str">
        <f>VLOOKUP(A16,[2]Feuil1!$A13:$E5010,4,FALSE)</f>
        <v>4164.000</v>
      </c>
      <c r="F16" s="450" t="str">
        <f>VLOOKUP(A16,[2]Feuil1!$A13:$E5010,5,FALSE)</f>
        <v>STOCK</v>
      </c>
      <c r="G16" s="264"/>
      <c r="H16" s="269"/>
      <c r="I16" s="270"/>
      <c r="J16" s="271"/>
      <c r="K16" s="272"/>
      <c r="L16" s="251">
        <f t="shared" si="3"/>
        <v>0</v>
      </c>
      <c r="M16" s="252">
        <f t="shared" si="2"/>
        <v>0</v>
      </c>
      <c r="N16" s="253"/>
      <c r="O16" s="254"/>
      <c r="P16" s="255"/>
      <c r="Q16" s="256"/>
    </row>
    <row r="17" spans="1:17" ht="25.5" outlineLevel="1">
      <c r="A17" s="448" t="s">
        <v>99</v>
      </c>
      <c r="B17" s="261"/>
      <c r="C17" s="447" t="str">
        <f>IFERROR(VLOOKUP(A17,[2]Feuil1!$A14:$E5011,2,FALSE),"")</f>
        <v>VIGITHERME A OUVERTURE</v>
      </c>
      <c r="D17" s="263" t="str">
        <f>VLOOKUP(A17,[2]Feuil1!$A14:$E5011,3,FALSE)</f>
        <v>HEITO</v>
      </c>
      <c r="E17" s="449" t="str">
        <f>VLOOKUP(A17,[2]Feuil1!$A14:$E5011,4,FALSE)</f>
        <v>VIGI M16 0 10/5 +-3° V6 HD</v>
      </c>
      <c r="F17" s="450" t="str">
        <f>VLOOKUP(A17,[2]Feuil1!$A14:$E5011,5,FALSE)</f>
        <v>ELECSYSTEM</v>
      </c>
      <c r="G17" s="264"/>
      <c r="H17" s="269"/>
      <c r="I17" s="270"/>
      <c r="J17" s="271"/>
      <c r="K17" s="272"/>
      <c r="L17" s="251">
        <f t="shared" si="3"/>
        <v>0</v>
      </c>
      <c r="M17" s="252">
        <f t="shared" si="2"/>
        <v>0</v>
      </c>
      <c r="N17" s="253"/>
      <c r="O17" s="254"/>
      <c r="P17" s="255"/>
      <c r="Q17" s="256"/>
    </row>
    <row r="18" spans="1:17" ht="25.5" outlineLevel="1">
      <c r="A18" s="448" t="s">
        <v>100</v>
      </c>
      <c r="B18" s="242"/>
      <c r="C18" s="447" t="str">
        <f>IFERROR(VLOOKUP(A18,[2]Feuil1!$A15:$E5012,2,FALSE),"")</f>
        <v>ETIQUETTE ADHESIVE 230/400V 50HZ</v>
      </c>
      <c r="D18" s="263" t="str">
        <f>VLOOKUP(A18,[2]Feuil1!$A15:$E5012,3,FALSE)</f>
        <v>SETON</v>
      </c>
      <c r="E18" s="449" t="str">
        <f>VLOOKUP(A18,[2]Feuil1!$A15:$E5012,4,FALSE)</f>
        <v>AFT10</v>
      </c>
      <c r="F18" s="450" t="str">
        <f>VLOOKUP(A18,[2]Feuil1!$A15:$E5012,5,FALSE)</f>
        <v>STOCK</v>
      </c>
      <c r="G18" s="246"/>
      <c r="H18" s="247"/>
      <c r="I18" s="248"/>
      <c r="J18" s="249"/>
      <c r="K18" s="250"/>
      <c r="L18" s="251">
        <f>G18*H18</f>
        <v>0</v>
      </c>
      <c r="M18" s="252">
        <f t="shared" si="2"/>
        <v>0</v>
      </c>
      <c r="N18" s="253"/>
      <c r="O18" s="254"/>
      <c r="P18" s="255"/>
      <c r="Q18" s="256"/>
    </row>
    <row r="19" spans="1:17" ht="25.5" outlineLevel="1">
      <c r="A19" s="448" t="s">
        <v>101</v>
      </c>
      <c r="B19" s="261"/>
      <c r="C19" s="447" t="str">
        <f>IFERROR(VLOOKUP(A19,[2]Feuil1!$A16:$E5013,2,FALSE),"")</f>
        <v>GENERIQUE</v>
      </c>
      <c r="D19" s="263">
        <f>VLOOKUP(A19,[2]Feuil1!$A16:$E5013,3,FALSE)</f>
        <v>0</v>
      </c>
      <c r="E19" s="449" t="str">
        <f>VLOOKUP(A19,[2]Feuil1!$A16:$E5013,4,FALSE)</f>
        <v>AUTOCOLLANT ZDS 100 x 19,8</v>
      </c>
      <c r="F19" s="450" t="str">
        <f>VLOOKUP(A19,[2]Feuil1!$A16:$E5013,5,FALSE)</f>
        <v>ZDS</v>
      </c>
      <c r="G19" s="264"/>
      <c r="H19" s="265"/>
      <c r="I19" s="266"/>
      <c r="J19" s="267"/>
      <c r="K19" s="268"/>
      <c r="L19" s="251">
        <f>G19*H19</f>
        <v>0</v>
      </c>
      <c r="M19" s="252">
        <f t="shared" si="2"/>
        <v>0</v>
      </c>
      <c r="N19" s="253"/>
      <c r="O19" s="254"/>
      <c r="P19" s="255"/>
      <c r="Q19" s="256"/>
    </row>
    <row r="20" spans="1:17" ht="25.5" outlineLevel="1">
      <c r="A20" s="448" t="s">
        <v>102</v>
      </c>
      <c r="B20" s="261"/>
      <c r="C20" s="447" t="str">
        <f>IFERROR(VLOOKUP(A20,[2]Feuil1!$A17:$E5014,2,FALSE),"")</f>
        <v>SYSTEME DE PASSAGE DE CABLES KDL/E16/8</v>
      </c>
      <c r="D20" s="263" t="str">
        <f>VLOOKUP(A20,[2]Feuil1!$A17:$E5014,3,FALSE)</f>
        <v>MURRPLASTIK</v>
      </c>
      <c r="E20" s="449">
        <f>VLOOKUP(A20,[2]Feuil1!$A17:$E5014,4,FALSE)</f>
        <v>87121014</v>
      </c>
      <c r="F20" s="450" t="str">
        <f>VLOOKUP(A20,[2]Feuil1!$A17:$E5014,5,FALSE)</f>
        <v>ELECSYSTEM</v>
      </c>
      <c r="G20" s="264"/>
      <c r="H20" s="269"/>
      <c r="I20" s="270"/>
      <c r="J20" s="271"/>
      <c r="K20" s="272"/>
      <c r="L20" s="251">
        <f t="shared" ref="L20:L23" si="4">G20*H20</f>
        <v>0</v>
      </c>
      <c r="M20" s="252">
        <f t="shared" si="2"/>
        <v>0</v>
      </c>
      <c r="N20" s="253"/>
      <c r="O20" s="254"/>
      <c r="P20" s="255"/>
      <c r="Q20" s="256"/>
    </row>
    <row r="21" spans="1:17" ht="25.5" outlineLevel="1">
      <c r="A21" s="448" t="s">
        <v>103</v>
      </c>
      <c r="B21" s="261"/>
      <c r="C21" s="447" t="str">
        <f>IFERROR(VLOOKUP(A21,[2]Feuil1!$A18:$E5015,2,FALSE),"")</f>
        <v>JOINT POUR CABLE Ø18/19MM KDT/ZE18</v>
      </c>
      <c r="D21" s="263" t="str">
        <f>VLOOKUP(A21,[2]Feuil1!$A18:$E5015,3,FALSE)</f>
        <v>MURRPLASTIK</v>
      </c>
      <c r="E21" s="449">
        <f>VLOOKUP(A21,[2]Feuil1!$A18:$E5015,4,FALSE)</f>
        <v>87121240</v>
      </c>
      <c r="F21" s="450" t="str">
        <f>VLOOKUP(A21,[2]Feuil1!$A18:$E5015,5,FALSE)</f>
        <v>ELECSYSTEM</v>
      </c>
      <c r="G21" s="264"/>
      <c r="H21" s="269"/>
      <c r="I21" s="270"/>
      <c r="J21" s="271"/>
      <c r="K21" s="272"/>
      <c r="L21" s="251">
        <f t="shared" si="4"/>
        <v>0</v>
      </c>
      <c r="M21" s="252">
        <f t="shared" si="2"/>
        <v>0</v>
      </c>
      <c r="N21" s="253"/>
      <c r="O21" s="254"/>
      <c r="P21" s="255"/>
      <c r="Q21" s="256"/>
    </row>
    <row r="22" spans="1:17" ht="25.5" outlineLevel="1">
      <c r="A22" s="448" t="s">
        <v>104</v>
      </c>
      <c r="B22" s="261"/>
      <c r="C22" s="447" t="str">
        <f>IFERROR(VLOOKUP(A22,[2]Feuil1!$A19:$E5016,2,FALSE),"")</f>
        <v>JOINT POUR CABLE Ø14/15MM KDT/ZE14</v>
      </c>
      <c r="D22" s="263" t="str">
        <f>VLOOKUP(A22,[2]Feuil1!$A19:$E5016,3,FALSE)</f>
        <v>MURRPLASTIK</v>
      </c>
      <c r="E22" s="449" t="str">
        <f>VLOOKUP(A22,[2]Feuil1!$A19:$E5016,4,FALSE)</f>
        <v>87121232</v>
      </c>
      <c r="F22" s="450" t="str">
        <f>VLOOKUP(A22,[2]Feuil1!$A19:$E5016,5,FALSE)</f>
        <v>ELECSYSTEM</v>
      </c>
      <c r="G22" s="264"/>
      <c r="H22" s="269"/>
      <c r="I22" s="270"/>
      <c r="J22" s="271"/>
      <c r="K22" s="272"/>
      <c r="L22" s="251">
        <f t="shared" si="4"/>
        <v>0</v>
      </c>
      <c r="M22" s="252">
        <f t="shared" si="2"/>
        <v>0</v>
      </c>
      <c r="N22" s="253"/>
      <c r="O22" s="254"/>
      <c r="P22" s="255"/>
      <c r="Q22" s="256"/>
    </row>
    <row r="23" spans="1:17" ht="25.5" outlineLevel="1">
      <c r="A23" s="448" t="s">
        <v>105</v>
      </c>
      <c r="B23" s="261"/>
      <c r="C23" s="447" t="str">
        <f>IFERROR(VLOOKUP(A23,[2]Feuil1!$A20:$E5017,2,FALSE),"")</f>
        <v>JOINT POUR CABLE Ø10/11MM KDT/ZE 10</v>
      </c>
      <c r="D23" s="263" t="str">
        <f>VLOOKUP(A23,[2]Feuil1!$A20:$E5017,3,FALSE)</f>
        <v>MURRPLASTIK</v>
      </c>
      <c r="E23" s="449">
        <f>VLOOKUP(A23,[2]Feuil1!$A20:$E5017,4,FALSE)</f>
        <v>87121224</v>
      </c>
      <c r="F23" s="450" t="str">
        <f>VLOOKUP(A23,[2]Feuil1!$A20:$E5017,5,FALSE)</f>
        <v>ELECSYSTEM</v>
      </c>
      <c r="G23" s="264"/>
      <c r="H23" s="269"/>
      <c r="I23" s="270"/>
      <c r="J23" s="271"/>
      <c r="K23" s="272"/>
      <c r="L23" s="251">
        <f t="shared" si="4"/>
        <v>0</v>
      </c>
      <c r="M23" s="252">
        <f t="shared" si="2"/>
        <v>0</v>
      </c>
      <c r="N23" s="253"/>
      <c r="O23" s="254"/>
      <c r="P23" s="255"/>
      <c r="Q23" s="256"/>
    </row>
    <row r="24" spans="1:17" ht="15.75" outlineLevel="1">
      <c r="A24" s="259"/>
      <c r="B24" s="242"/>
      <c r="C24" s="447" t="str">
        <f>IFERROR(VLOOKUP(A24,[2]Feuil1!$A21:$E5018,2,FALSE),"")</f>
        <v/>
      </c>
      <c r="D24" s="263" t="e">
        <f>VLOOKUP(A24,[2]Feuil1!$A21:$E5018,3,FALSE)</f>
        <v>#N/A</v>
      </c>
      <c r="E24" s="449" t="e">
        <f>VLOOKUP(A24,[2]Feuil1!$A21:$E5018,4,FALSE)</f>
        <v>#N/A</v>
      </c>
      <c r="F24" s="450" t="e">
        <f>VLOOKUP(A24,[2]Feuil1!$A21:$E5018,5,FALSE)</f>
        <v>#N/A</v>
      </c>
      <c r="G24" s="246"/>
      <c r="H24" s="247"/>
      <c r="I24" s="248"/>
      <c r="J24" s="249"/>
      <c r="K24" s="250"/>
      <c r="L24" s="251">
        <f>G24*H24</f>
        <v>0</v>
      </c>
      <c r="M24" s="252">
        <f t="shared" ref="M24:M47" si="5">G24*I24+G24*K24</f>
        <v>0</v>
      </c>
      <c r="N24" s="253"/>
      <c r="O24" s="254"/>
      <c r="P24" s="255"/>
      <c r="Q24" s="256"/>
    </row>
    <row r="25" spans="1:17" ht="15.75" outlineLevel="1">
      <c r="A25" s="260"/>
      <c r="B25" s="261"/>
      <c r="C25" s="447" t="str">
        <f>IFERROR(VLOOKUP(A25,[2]Feuil1!$A22:$E5019,2,FALSE),"")</f>
        <v/>
      </c>
      <c r="D25" s="263" t="e">
        <f>VLOOKUP(A25,[2]Feuil1!$A22:$E5019,3,FALSE)</f>
        <v>#N/A</v>
      </c>
      <c r="E25" s="449" t="e">
        <f>VLOOKUP(A25,[2]Feuil1!$A22:$E5019,4,FALSE)</f>
        <v>#N/A</v>
      </c>
      <c r="F25" s="450" t="e">
        <f>VLOOKUP(A25,[2]Feuil1!$A22:$E5019,5,FALSE)</f>
        <v>#N/A</v>
      </c>
      <c r="G25" s="264"/>
      <c r="H25" s="265"/>
      <c r="I25" s="266"/>
      <c r="J25" s="267"/>
      <c r="K25" s="268"/>
      <c r="L25" s="251">
        <f>G25*H25</f>
        <v>0</v>
      </c>
      <c r="M25" s="252">
        <f t="shared" si="5"/>
        <v>0</v>
      </c>
      <c r="N25" s="253"/>
      <c r="O25" s="254"/>
      <c r="P25" s="255"/>
      <c r="Q25" s="256"/>
    </row>
    <row r="26" spans="1:17" ht="15.75" outlineLevel="1">
      <c r="A26" s="260"/>
      <c r="B26" s="261"/>
      <c r="C26" s="447" t="str">
        <f>IFERROR(VLOOKUP(A26,[2]Feuil1!$A23:$E5020,2,FALSE),"")</f>
        <v/>
      </c>
      <c r="D26" s="263" t="e">
        <f>VLOOKUP(A26,[2]Feuil1!$A23:$E5020,3,FALSE)</f>
        <v>#N/A</v>
      </c>
      <c r="E26" s="449" t="e">
        <f>VLOOKUP(A26,[2]Feuil1!$A23:$E5020,4,FALSE)</f>
        <v>#N/A</v>
      </c>
      <c r="F26" s="450" t="e">
        <f>VLOOKUP(A26,[2]Feuil1!$A23:$E5020,5,FALSE)</f>
        <v>#N/A</v>
      </c>
      <c r="G26" s="264"/>
      <c r="H26" s="269"/>
      <c r="I26" s="270"/>
      <c r="J26" s="271"/>
      <c r="K26" s="272"/>
      <c r="L26" s="251">
        <f t="shared" ref="L26:L29" si="6">G26*H26</f>
        <v>0</v>
      </c>
      <c r="M26" s="252">
        <f t="shared" si="5"/>
        <v>0</v>
      </c>
      <c r="N26" s="253"/>
      <c r="O26" s="254"/>
      <c r="P26" s="255"/>
      <c r="Q26" s="256"/>
    </row>
    <row r="27" spans="1:17" ht="15.75" outlineLevel="1">
      <c r="A27" s="260"/>
      <c r="B27" s="261"/>
      <c r="C27" s="447" t="str">
        <f>IFERROR(VLOOKUP(A27,[2]Feuil1!$A24:$E5021,2,FALSE),"")</f>
        <v/>
      </c>
      <c r="D27" s="263" t="e">
        <f>VLOOKUP(A27,[2]Feuil1!$A24:$E5021,3,FALSE)</f>
        <v>#N/A</v>
      </c>
      <c r="E27" s="449" t="e">
        <f>VLOOKUP(A27,[2]Feuil1!$A24:$E5021,4,FALSE)</f>
        <v>#N/A</v>
      </c>
      <c r="F27" s="450" t="e">
        <f>VLOOKUP(A27,[2]Feuil1!$A24:$E5021,5,FALSE)</f>
        <v>#N/A</v>
      </c>
      <c r="G27" s="264"/>
      <c r="H27" s="269"/>
      <c r="I27" s="270"/>
      <c r="J27" s="271"/>
      <c r="K27" s="272"/>
      <c r="L27" s="251">
        <f t="shared" si="6"/>
        <v>0</v>
      </c>
      <c r="M27" s="252">
        <f t="shared" si="5"/>
        <v>0</v>
      </c>
      <c r="N27" s="253"/>
      <c r="O27" s="254"/>
      <c r="P27" s="255"/>
      <c r="Q27" s="256"/>
    </row>
    <row r="28" spans="1:17" ht="15.75" outlineLevel="1">
      <c r="A28" s="260"/>
      <c r="B28" s="261"/>
      <c r="C28" s="447" t="str">
        <f>IFERROR(VLOOKUP(A28,[2]Feuil1!$A25:$E5022,2,FALSE),"")</f>
        <v/>
      </c>
      <c r="D28" s="263" t="e">
        <f>VLOOKUP(A28,[2]Feuil1!$A25:$E5022,3,FALSE)</f>
        <v>#N/A</v>
      </c>
      <c r="E28" s="449" t="e">
        <f>VLOOKUP(A28,[2]Feuil1!$A25:$E5022,4,FALSE)</f>
        <v>#N/A</v>
      </c>
      <c r="F28" s="450" t="e">
        <f>VLOOKUP(A28,[2]Feuil1!$A25:$E5022,5,FALSE)</f>
        <v>#N/A</v>
      </c>
      <c r="G28" s="264"/>
      <c r="H28" s="269"/>
      <c r="I28" s="270"/>
      <c r="J28" s="271"/>
      <c r="K28" s="272"/>
      <c r="L28" s="251">
        <f t="shared" si="6"/>
        <v>0</v>
      </c>
      <c r="M28" s="252">
        <f t="shared" si="5"/>
        <v>0</v>
      </c>
      <c r="N28" s="253"/>
      <c r="O28" s="254"/>
      <c r="P28" s="255"/>
      <c r="Q28" s="256"/>
    </row>
    <row r="29" spans="1:17" ht="15.75" outlineLevel="1">
      <c r="A29" s="260"/>
      <c r="B29" s="261"/>
      <c r="C29" s="447" t="str">
        <f>IFERROR(VLOOKUP(A29,[2]Feuil1!$A26:$E5023,2,FALSE),"")</f>
        <v/>
      </c>
      <c r="D29" s="263" t="e">
        <f>VLOOKUP(A29,[2]Feuil1!$A26:$E5023,3,FALSE)</f>
        <v>#N/A</v>
      </c>
      <c r="E29" s="449" t="e">
        <f>VLOOKUP(A29,[2]Feuil1!$A26:$E5023,4,FALSE)</f>
        <v>#N/A</v>
      </c>
      <c r="F29" s="450" t="e">
        <f>VLOOKUP(A29,[2]Feuil1!$A26:$E5023,5,FALSE)</f>
        <v>#N/A</v>
      </c>
      <c r="G29" s="264"/>
      <c r="H29" s="269"/>
      <c r="I29" s="270"/>
      <c r="J29" s="271"/>
      <c r="K29" s="272"/>
      <c r="L29" s="251">
        <f t="shared" si="6"/>
        <v>0</v>
      </c>
      <c r="M29" s="252">
        <f t="shared" si="5"/>
        <v>0</v>
      </c>
      <c r="N29" s="253"/>
      <c r="O29" s="254"/>
      <c r="P29" s="255"/>
      <c r="Q29" s="256"/>
    </row>
    <row r="30" spans="1:17" ht="15.75" outlineLevel="1">
      <c r="A30" s="259"/>
      <c r="B30" s="242"/>
      <c r="C30" s="447" t="str">
        <f>IFERROR(VLOOKUP(A30,[2]Feuil1!$A27:$E5024,2,FALSE),"")</f>
        <v/>
      </c>
      <c r="D30" s="263" t="e">
        <f>VLOOKUP(A30,[2]Feuil1!$A27:$E5024,3,FALSE)</f>
        <v>#N/A</v>
      </c>
      <c r="E30" s="449" t="e">
        <f>VLOOKUP(A30,[2]Feuil1!$A27:$E5024,4,FALSE)</f>
        <v>#N/A</v>
      </c>
      <c r="F30" s="450" t="e">
        <f>VLOOKUP(A30,[2]Feuil1!$A27:$E5024,5,FALSE)</f>
        <v>#N/A</v>
      </c>
      <c r="G30" s="246"/>
      <c r="H30" s="247"/>
      <c r="I30" s="248"/>
      <c r="J30" s="249"/>
      <c r="K30" s="250"/>
      <c r="L30" s="251">
        <f>G30*H30</f>
        <v>0</v>
      </c>
      <c r="M30" s="252">
        <f t="shared" si="5"/>
        <v>0</v>
      </c>
      <c r="N30" s="253"/>
      <c r="O30" s="254"/>
      <c r="P30" s="255"/>
      <c r="Q30" s="256"/>
    </row>
    <row r="31" spans="1:17" ht="15.75" outlineLevel="1">
      <c r="A31" s="260"/>
      <c r="B31" s="261"/>
      <c r="C31" s="447" t="str">
        <f>IFERROR(VLOOKUP(A31,[2]Feuil1!$A28:$E5025,2,FALSE),"")</f>
        <v/>
      </c>
      <c r="D31" s="263" t="e">
        <f>VLOOKUP(A31,[2]Feuil1!$A28:$E5025,3,FALSE)</f>
        <v>#N/A</v>
      </c>
      <c r="E31" s="449" t="e">
        <f>VLOOKUP(A31,[2]Feuil1!$A28:$E5025,4,FALSE)</f>
        <v>#N/A</v>
      </c>
      <c r="F31" s="450" t="e">
        <f>VLOOKUP(A31,[2]Feuil1!$A28:$E5025,5,FALSE)</f>
        <v>#N/A</v>
      </c>
      <c r="G31" s="264"/>
      <c r="H31" s="265"/>
      <c r="I31" s="266"/>
      <c r="J31" s="267"/>
      <c r="K31" s="268"/>
      <c r="L31" s="251">
        <f>G31*H31</f>
        <v>0</v>
      </c>
      <c r="M31" s="252">
        <f t="shared" si="5"/>
        <v>0</v>
      </c>
      <c r="N31" s="253"/>
      <c r="O31" s="254"/>
      <c r="P31" s="255"/>
      <c r="Q31" s="256"/>
    </row>
    <row r="32" spans="1:17" ht="15.75" outlineLevel="1">
      <c r="A32" s="260"/>
      <c r="B32" s="261"/>
      <c r="C32" s="447" t="str">
        <f>IFERROR(VLOOKUP(A32,[2]Feuil1!$A29:$E5026,2,FALSE),"")</f>
        <v/>
      </c>
      <c r="D32" s="263" t="e">
        <f>VLOOKUP(A32,[2]Feuil1!$A29:$E5026,3,FALSE)</f>
        <v>#N/A</v>
      </c>
      <c r="E32" s="449" t="e">
        <f>VLOOKUP(A32,[2]Feuil1!$A29:$E5026,4,FALSE)</f>
        <v>#N/A</v>
      </c>
      <c r="F32" s="450" t="e">
        <f>VLOOKUP(A32,[2]Feuil1!$A29:$E5026,5,FALSE)</f>
        <v>#N/A</v>
      </c>
      <c r="G32" s="264"/>
      <c r="H32" s="269"/>
      <c r="I32" s="270"/>
      <c r="J32" s="271"/>
      <c r="K32" s="272"/>
      <c r="L32" s="251">
        <f t="shared" ref="L32:L35" si="7">G32*H32</f>
        <v>0</v>
      </c>
      <c r="M32" s="252">
        <f t="shared" si="5"/>
        <v>0</v>
      </c>
      <c r="N32" s="253"/>
      <c r="O32" s="254"/>
      <c r="P32" s="255"/>
      <c r="Q32" s="256"/>
    </row>
    <row r="33" spans="1:17" ht="15.75" outlineLevel="1">
      <c r="A33" s="260"/>
      <c r="B33" s="261"/>
      <c r="C33" s="447" t="str">
        <f>IFERROR(VLOOKUP(A33,[2]Feuil1!$A30:$E5027,2,FALSE),"")</f>
        <v/>
      </c>
      <c r="D33" s="263" t="e">
        <f>VLOOKUP(A33,[2]Feuil1!$A30:$E5027,3,FALSE)</f>
        <v>#N/A</v>
      </c>
      <c r="E33" s="449" t="e">
        <f>VLOOKUP(A33,[2]Feuil1!$A30:$E5027,4,FALSE)</f>
        <v>#N/A</v>
      </c>
      <c r="F33" s="450" t="e">
        <f>VLOOKUP(A33,[2]Feuil1!$A30:$E5027,5,FALSE)</f>
        <v>#N/A</v>
      </c>
      <c r="G33" s="264"/>
      <c r="H33" s="269"/>
      <c r="I33" s="270"/>
      <c r="J33" s="271"/>
      <c r="K33" s="272"/>
      <c r="L33" s="251">
        <f t="shared" si="7"/>
        <v>0</v>
      </c>
      <c r="M33" s="252">
        <f t="shared" si="5"/>
        <v>0</v>
      </c>
      <c r="N33" s="253"/>
      <c r="O33" s="254"/>
      <c r="P33" s="255"/>
      <c r="Q33" s="256"/>
    </row>
    <row r="34" spans="1:17" ht="15.75" outlineLevel="1">
      <c r="A34" s="260"/>
      <c r="B34" s="261"/>
      <c r="C34" s="447" t="str">
        <f>IFERROR(VLOOKUP(A34,[2]Feuil1!$A31:$E5028,2,FALSE),"")</f>
        <v/>
      </c>
      <c r="D34" s="263" t="e">
        <f>VLOOKUP(A34,[2]Feuil1!$A31:$E5028,3,FALSE)</f>
        <v>#N/A</v>
      </c>
      <c r="E34" s="449" t="e">
        <f>VLOOKUP(A34,[2]Feuil1!$A31:$E5028,4,FALSE)</f>
        <v>#N/A</v>
      </c>
      <c r="F34" s="450" t="e">
        <f>VLOOKUP(A34,[2]Feuil1!$A31:$E5028,5,FALSE)</f>
        <v>#N/A</v>
      </c>
      <c r="G34" s="264"/>
      <c r="H34" s="269"/>
      <c r="I34" s="270"/>
      <c r="J34" s="271"/>
      <c r="K34" s="272"/>
      <c r="L34" s="251">
        <f t="shared" si="7"/>
        <v>0</v>
      </c>
      <c r="M34" s="252">
        <f t="shared" si="5"/>
        <v>0</v>
      </c>
      <c r="N34" s="253"/>
      <c r="O34" s="254"/>
      <c r="P34" s="255"/>
      <c r="Q34" s="256"/>
    </row>
    <row r="35" spans="1:17" ht="15.75" outlineLevel="1">
      <c r="A35" s="260"/>
      <c r="B35" s="261"/>
      <c r="C35" s="447" t="str">
        <f>IFERROR(VLOOKUP(A35,[2]Feuil1!$A32:$E5029,2,FALSE),"")</f>
        <v/>
      </c>
      <c r="D35" s="263" t="e">
        <f>VLOOKUP(A35,[2]Feuil1!$A32:$E5029,3,FALSE)</f>
        <v>#N/A</v>
      </c>
      <c r="E35" s="449" t="e">
        <f>VLOOKUP(A35,[2]Feuil1!$A32:$E5029,4,FALSE)</f>
        <v>#N/A</v>
      </c>
      <c r="F35" s="450" t="e">
        <f>VLOOKUP(A35,[2]Feuil1!$A32:$E5029,5,FALSE)</f>
        <v>#N/A</v>
      </c>
      <c r="G35" s="264"/>
      <c r="H35" s="269"/>
      <c r="I35" s="270"/>
      <c r="J35" s="271"/>
      <c r="K35" s="272"/>
      <c r="L35" s="251">
        <f t="shared" si="7"/>
        <v>0</v>
      </c>
      <c r="M35" s="252">
        <f t="shared" si="5"/>
        <v>0</v>
      </c>
      <c r="N35" s="253"/>
      <c r="O35" s="254"/>
      <c r="P35" s="255"/>
      <c r="Q35" s="256"/>
    </row>
    <row r="36" spans="1:17" ht="15.75" outlineLevel="1">
      <c r="A36" s="259"/>
      <c r="B36" s="242"/>
      <c r="C36" s="447" t="str">
        <f>IFERROR(VLOOKUP(A36,[2]Feuil1!$A33:$E5030,2,FALSE),"")</f>
        <v/>
      </c>
      <c r="D36" s="263" t="e">
        <f>VLOOKUP(A36,[2]Feuil1!$A33:$E5030,3,FALSE)</f>
        <v>#N/A</v>
      </c>
      <c r="E36" s="449" t="e">
        <f>VLOOKUP(A36,[2]Feuil1!$A33:$E5030,4,FALSE)</f>
        <v>#N/A</v>
      </c>
      <c r="F36" s="450" t="e">
        <f>VLOOKUP(A36,[2]Feuil1!$A33:$E5030,5,FALSE)</f>
        <v>#N/A</v>
      </c>
      <c r="G36" s="246"/>
      <c r="H36" s="247"/>
      <c r="I36" s="248"/>
      <c r="J36" s="249"/>
      <c r="K36" s="250"/>
      <c r="L36" s="251">
        <f>G36*H36</f>
        <v>0</v>
      </c>
      <c r="M36" s="252">
        <f t="shared" si="5"/>
        <v>0</v>
      </c>
      <c r="N36" s="253"/>
      <c r="O36" s="254"/>
      <c r="P36" s="255"/>
      <c r="Q36" s="256"/>
    </row>
    <row r="37" spans="1:17" ht="15.75" outlineLevel="1">
      <c r="A37" s="260"/>
      <c r="B37" s="261"/>
      <c r="C37" s="447" t="str">
        <f>IFERROR(VLOOKUP(A37,[2]Feuil1!$A34:$E5031,2,FALSE),"")</f>
        <v/>
      </c>
      <c r="D37" s="263" t="e">
        <f>VLOOKUP(A37,[2]Feuil1!$A34:$E5031,3,FALSE)</f>
        <v>#N/A</v>
      </c>
      <c r="E37" s="449" t="e">
        <f>VLOOKUP(A37,[2]Feuil1!$A34:$E5031,4,FALSE)</f>
        <v>#N/A</v>
      </c>
      <c r="F37" s="450" t="e">
        <f>VLOOKUP(A37,[2]Feuil1!$A34:$E5031,5,FALSE)</f>
        <v>#N/A</v>
      </c>
      <c r="G37" s="264"/>
      <c r="H37" s="265"/>
      <c r="I37" s="266"/>
      <c r="J37" s="267"/>
      <c r="K37" s="268"/>
      <c r="L37" s="251">
        <f>G37*H37</f>
        <v>0</v>
      </c>
      <c r="M37" s="252">
        <f t="shared" si="5"/>
        <v>0</v>
      </c>
      <c r="N37" s="253"/>
      <c r="O37" s="254"/>
      <c r="P37" s="255"/>
      <c r="Q37" s="256"/>
    </row>
    <row r="38" spans="1:17" ht="15.75" outlineLevel="1">
      <c r="A38" s="260"/>
      <c r="B38" s="261"/>
      <c r="C38" s="447" t="str">
        <f>IFERROR(VLOOKUP(A38,[2]Feuil1!$A35:$E5032,2,FALSE),"")</f>
        <v/>
      </c>
      <c r="D38" s="263" t="e">
        <f>VLOOKUP(A38,[2]Feuil1!$A35:$E5032,3,FALSE)</f>
        <v>#N/A</v>
      </c>
      <c r="E38" s="449" t="e">
        <f>VLOOKUP(A38,[2]Feuil1!$A35:$E5032,4,FALSE)</f>
        <v>#N/A</v>
      </c>
      <c r="F38" s="450" t="e">
        <f>VLOOKUP(A38,[2]Feuil1!$A35:$E5032,5,FALSE)</f>
        <v>#N/A</v>
      </c>
      <c r="G38" s="264"/>
      <c r="H38" s="269"/>
      <c r="I38" s="270"/>
      <c r="J38" s="271"/>
      <c r="K38" s="272"/>
      <c r="L38" s="251">
        <f t="shared" ref="L38:L41" si="8">G38*H38</f>
        <v>0</v>
      </c>
      <c r="M38" s="252">
        <f t="shared" si="5"/>
        <v>0</v>
      </c>
      <c r="N38" s="253"/>
      <c r="O38" s="254"/>
      <c r="P38" s="255"/>
      <c r="Q38" s="256"/>
    </row>
    <row r="39" spans="1:17" ht="15.75" outlineLevel="1">
      <c r="A39" s="260"/>
      <c r="B39" s="261"/>
      <c r="C39" s="447" t="str">
        <f>IFERROR(VLOOKUP(A39,[2]Feuil1!$A36:$E5033,2,FALSE),"")</f>
        <v/>
      </c>
      <c r="D39" s="263" t="e">
        <f>VLOOKUP(A39,[2]Feuil1!$A36:$E5033,3,FALSE)</f>
        <v>#N/A</v>
      </c>
      <c r="E39" s="449" t="e">
        <f>VLOOKUP(A39,[2]Feuil1!$A36:$E5033,4,FALSE)</f>
        <v>#N/A</v>
      </c>
      <c r="F39" s="450" t="e">
        <f>VLOOKUP(A39,[2]Feuil1!$A36:$E5033,5,FALSE)</f>
        <v>#N/A</v>
      </c>
      <c r="G39" s="264"/>
      <c r="H39" s="269"/>
      <c r="I39" s="270"/>
      <c r="J39" s="271"/>
      <c r="K39" s="272"/>
      <c r="L39" s="251">
        <f t="shared" si="8"/>
        <v>0</v>
      </c>
      <c r="M39" s="252">
        <f t="shared" si="5"/>
        <v>0</v>
      </c>
      <c r="N39" s="253"/>
      <c r="O39" s="254"/>
      <c r="P39" s="255"/>
      <c r="Q39" s="256"/>
    </row>
    <row r="40" spans="1:17" ht="15.75" outlineLevel="1">
      <c r="A40" s="260"/>
      <c r="B40" s="261"/>
      <c r="C40" s="447" t="str">
        <f>IFERROR(VLOOKUP(A40,[2]Feuil1!$A37:$E5034,2,FALSE),"")</f>
        <v/>
      </c>
      <c r="D40" s="263" t="e">
        <f>VLOOKUP(A40,[2]Feuil1!$A37:$E5034,3,FALSE)</f>
        <v>#N/A</v>
      </c>
      <c r="E40" s="449" t="e">
        <f>VLOOKUP(A40,[2]Feuil1!$A37:$E5034,4,FALSE)</f>
        <v>#N/A</v>
      </c>
      <c r="F40" s="450" t="e">
        <f>VLOOKUP(A40,[2]Feuil1!$A37:$E5034,5,FALSE)</f>
        <v>#N/A</v>
      </c>
      <c r="G40" s="264"/>
      <c r="H40" s="269"/>
      <c r="I40" s="270"/>
      <c r="J40" s="271"/>
      <c r="K40" s="272"/>
      <c r="L40" s="251">
        <f t="shared" si="8"/>
        <v>0</v>
      </c>
      <c r="M40" s="252">
        <f t="shared" si="5"/>
        <v>0</v>
      </c>
      <c r="N40" s="253"/>
      <c r="O40" s="254"/>
      <c r="P40" s="255"/>
      <c r="Q40" s="256"/>
    </row>
    <row r="41" spans="1:17" ht="15.75" outlineLevel="1">
      <c r="A41" s="260"/>
      <c r="B41" s="261"/>
      <c r="C41" s="447" t="str">
        <f>IFERROR(VLOOKUP(A41,[2]Feuil1!$A38:$E5035,2,FALSE),"")</f>
        <v/>
      </c>
      <c r="D41" s="263" t="e">
        <f>VLOOKUP(A41,[2]Feuil1!$A38:$E5035,3,FALSE)</f>
        <v>#N/A</v>
      </c>
      <c r="E41" s="449" t="e">
        <f>VLOOKUP(A41,[2]Feuil1!$A38:$E5035,4,FALSE)</f>
        <v>#N/A</v>
      </c>
      <c r="F41" s="450" t="e">
        <f>VLOOKUP(A41,[2]Feuil1!$A38:$E5035,5,FALSE)</f>
        <v>#N/A</v>
      </c>
      <c r="G41" s="264"/>
      <c r="H41" s="269"/>
      <c r="I41" s="270"/>
      <c r="J41" s="271"/>
      <c r="K41" s="272"/>
      <c r="L41" s="251">
        <f t="shared" si="8"/>
        <v>0</v>
      </c>
      <c r="M41" s="252">
        <f t="shared" si="5"/>
        <v>0</v>
      </c>
      <c r="N41" s="253"/>
      <c r="O41" s="254"/>
      <c r="P41" s="255"/>
      <c r="Q41" s="256"/>
    </row>
    <row r="42" spans="1:17" ht="15.75" outlineLevel="1">
      <c r="A42" s="259"/>
      <c r="B42" s="242"/>
      <c r="C42" s="447" t="str">
        <f>IFERROR(VLOOKUP(A42,[2]Feuil1!$A39:$E5036,2,FALSE),"")</f>
        <v/>
      </c>
      <c r="D42" s="263" t="e">
        <f>VLOOKUP(A42,[2]Feuil1!$A39:$E5036,3,FALSE)</f>
        <v>#N/A</v>
      </c>
      <c r="E42" s="449" t="e">
        <f>VLOOKUP(A42,[2]Feuil1!$A39:$E5036,4,FALSE)</f>
        <v>#N/A</v>
      </c>
      <c r="F42" s="450" t="e">
        <f>VLOOKUP(A42,[2]Feuil1!$A39:$E5036,5,FALSE)</f>
        <v>#N/A</v>
      </c>
      <c r="G42" s="246"/>
      <c r="H42" s="247"/>
      <c r="I42" s="248"/>
      <c r="J42" s="249"/>
      <c r="K42" s="250"/>
      <c r="L42" s="251">
        <f>G42*H42</f>
        <v>0</v>
      </c>
      <c r="M42" s="252">
        <f t="shared" si="5"/>
        <v>0</v>
      </c>
      <c r="N42" s="253"/>
      <c r="O42" s="254"/>
      <c r="P42" s="255"/>
      <c r="Q42" s="256"/>
    </row>
    <row r="43" spans="1:17" ht="15.75" outlineLevel="1">
      <c r="A43" s="260"/>
      <c r="B43" s="261"/>
      <c r="C43" s="447" t="str">
        <f>IFERROR(VLOOKUP(A43,[2]Feuil1!$A40:$E5037,2,FALSE),"")</f>
        <v/>
      </c>
      <c r="D43" s="263" t="e">
        <f>VLOOKUP(A43,[2]Feuil1!$A40:$E5037,3,FALSE)</f>
        <v>#N/A</v>
      </c>
      <c r="E43" s="449" t="e">
        <f>VLOOKUP(A43,[2]Feuil1!$A40:$E5037,4,FALSE)</f>
        <v>#N/A</v>
      </c>
      <c r="F43" s="450" t="e">
        <f>VLOOKUP(A43,[2]Feuil1!$A40:$E5037,5,FALSE)</f>
        <v>#N/A</v>
      </c>
      <c r="G43" s="264"/>
      <c r="H43" s="265"/>
      <c r="I43" s="266"/>
      <c r="J43" s="267"/>
      <c r="K43" s="268"/>
      <c r="L43" s="251">
        <f>G43*H43</f>
        <v>0</v>
      </c>
      <c r="M43" s="252">
        <f t="shared" si="5"/>
        <v>0</v>
      </c>
      <c r="N43" s="253"/>
      <c r="O43" s="254"/>
      <c r="P43" s="255"/>
      <c r="Q43" s="256"/>
    </row>
    <row r="44" spans="1:17" ht="15.75" outlineLevel="1">
      <c r="A44" s="260"/>
      <c r="B44" s="261"/>
      <c r="C44" s="447" t="str">
        <f>IFERROR(VLOOKUP(A44,[2]Feuil1!$A41:$E5038,2,FALSE),"")</f>
        <v/>
      </c>
      <c r="D44" s="263" t="e">
        <f>VLOOKUP(A44,[2]Feuil1!$A41:$E5038,3,FALSE)</f>
        <v>#N/A</v>
      </c>
      <c r="E44" s="449" t="e">
        <f>VLOOKUP(A44,[2]Feuil1!$A41:$E5038,4,FALSE)</f>
        <v>#N/A</v>
      </c>
      <c r="F44" s="450" t="e">
        <f>VLOOKUP(A44,[2]Feuil1!$A41:$E5038,5,FALSE)</f>
        <v>#N/A</v>
      </c>
      <c r="G44" s="264"/>
      <c r="H44" s="269"/>
      <c r="I44" s="270"/>
      <c r="J44" s="271"/>
      <c r="K44" s="272"/>
      <c r="L44" s="251">
        <f t="shared" ref="L44:L47" si="9">G44*H44</f>
        <v>0</v>
      </c>
      <c r="M44" s="252">
        <f t="shared" si="5"/>
        <v>0</v>
      </c>
      <c r="N44" s="253"/>
      <c r="O44" s="254"/>
      <c r="P44" s="255"/>
      <c r="Q44" s="256"/>
    </row>
    <row r="45" spans="1:17" ht="15.75" outlineLevel="1">
      <c r="A45" s="260"/>
      <c r="B45" s="261"/>
      <c r="C45" s="447" t="str">
        <f>IFERROR(VLOOKUP(A45,[2]Feuil1!$A42:$E5039,2,FALSE),"")</f>
        <v/>
      </c>
      <c r="D45" s="263" t="e">
        <f>VLOOKUP(A45,[2]Feuil1!$A42:$E5039,3,FALSE)</f>
        <v>#N/A</v>
      </c>
      <c r="E45" s="449" t="e">
        <f>VLOOKUP(A45,[2]Feuil1!$A42:$E5039,4,FALSE)</f>
        <v>#N/A</v>
      </c>
      <c r="F45" s="450" t="e">
        <f>VLOOKUP(A45,[2]Feuil1!$A42:$E5039,5,FALSE)</f>
        <v>#N/A</v>
      </c>
      <c r="G45" s="264"/>
      <c r="H45" s="269"/>
      <c r="I45" s="270"/>
      <c r="J45" s="271"/>
      <c r="K45" s="272"/>
      <c r="L45" s="251">
        <f t="shared" si="9"/>
        <v>0</v>
      </c>
      <c r="M45" s="252">
        <f t="shared" si="5"/>
        <v>0</v>
      </c>
      <c r="N45" s="253"/>
      <c r="O45" s="254"/>
      <c r="P45" s="255"/>
      <c r="Q45" s="256"/>
    </row>
    <row r="46" spans="1:17" ht="15.75" outlineLevel="1">
      <c r="A46" s="260"/>
      <c r="B46" s="261"/>
      <c r="C46" s="447" t="str">
        <f>IFERROR(VLOOKUP(A46,[2]Feuil1!$A43:$E5040,2,FALSE),"")</f>
        <v/>
      </c>
      <c r="D46" s="263" t="e">
        <f>VLOOKUP(A46,[2]Feuil1!$A43:$E5040,3,FALSE)</f>
        <v>#N/A</v>
      </c>
      <c r="E46" s="449" t="e">
        <f>VLOOKUP(A46,[2]Feuil1!$A43:$E5040,4,FALSE)</f>
        <v>#N/A</v>
      </c>
      <c r="F46" s="450" t="e">
        <f>VLOOKUP(A46,[2]Feuil1!$A43:$E5040,5,FALSE)</f>
        <v>#N/A</v>
      </c>
      <c r="G46" s="264"/>
      <c r="H46" s="269"/>
      <c r="I46" s="270"/>
      <c r="J46" s="271"/>
      <c r="K46" s="272"/>
      <c r="L46" s="251">
        <f t="shared" si="9"/>
        <v>0</v>
      </c>
      <c r="M46" s="252">
        <f t="shared" si="5"/>
        <v>0</v>
      </c>
      <c r="N46" s="253"/>
      <c r="O46" s="254"/>
      <c r="P46" s="255"/>
      <c r="Q46" s="256"/>
    </row>
    <row r="47" spans="1:17" ht="15.75" outlineLevel="1">
      <c r="A47" s="260"/>
      <c r="B47" s="261"/>
      <c r="C47" s="447" t="str">
        <f>IFERROR(VLOOKUP(A47,[2]Feuil1!$A44:$E5041,2,FALSE),"")</f>
        <v/>
      </c>
      <c r="D47" s="263" t="e">
        <f>VLOOKUP(A47,[2]Feuil1!$A44:$E5041,3,FALSE)</f>
        <v>#N/A</v>
      </c>
      <c r="E47" s="449" t="e">
        <f>VLOOKUP(A47,[2]Feuil1!$A44:$E5041,4,FALSE)</f>
        <v>#N/A</v>
      </c>
      <c r="F47" s="450" t="e">
        <f>VLOOKUP(A47,[2]Feuil1!$A44:$E5041,5,FALSE)</f>
        <v>#N/A</v>
      </c>
      <c r="G47" s="264"/>
      <c r="H47" s="269"/>
      <c r="I47" s="270"/>
      <c r="J47" s="271"/>
      <c r="K47" s="272"/>
      <c r="L47" s="251">
        <f t="shared" si="9"/>
        <v>0</v>
      </c>
      <c r="M47" s="252">
        <f t="shared" si="5"/>
        <v>0</v>
      </c>
      <c r="N47" s="253"/>
      <c r="O47" s="254"/>
      <c r="P47" s="255"/>
      <c r="Q47" s="256"/>
    </row>
    <row r="48" spans="1:17" ht="15.75" outlineLevel="1">
      <c r="A48" s="259"/>
      <c r="B48" s="242"/>
      <c r="C48" s="447" t="str">
        <f>IFERROR(VLOOKUP(A48,[2]Feuil1!$A45:$E5042,2,FALSE),"")</f>
        <v/>
      </c>
      <c r="D48" s="263" t="e">
        <f>VLOOKUP(A48,[2]Feuil1!$A45:$E5042,3,FALSE)</f>
        <v>#N/A</v>
      </c>
      <c r="E48" s="449" t="e">
        <f>VLOOKUP(A48,[2]Feuil1!$A45:$E5042,4,FALSE)</f>
        <v>#N/A</v>
      </c>
      <c r="F48" s="450" t="e">
        <f>VLOOKUP(A48,[2]Feuil1!$A45:$E5042,5,FALSE)</f>
        <v>#N/A</v>
      </c>
      <c r="G48" s="246"/>
      <c r="H48" s="247"/>
      <c r="I48" s="248"/>
      <c r="J48" s="249"/>
      <c r="K48" s="250"/>
      <c r="L48" s="251">
        <f>G48*H48</f>
        <v>0</v>
      </c>
      <c r="M48" s="252">
        <f t="shared" ref="M48:M95" si="10">G48*I48+G48*K48</f>
        <v>0</v>
      </c>
      <c r="N48" s="253"/>
      <c r="O48" s="254"/>
      <c r="P48" s="255"/>
      <c r="Q48" s="256"/>
    </row>
    <row r="49" spans="1:17" ht="15.75" outlineLevel="1">
      <c r="A49" s="260"/>
      <c r="B49" s="261"/>
      <c r="C49" s="447" t="str">
        <f>IFERROR(VLOOKUP(A49,[2]Feuil1!$A46:$E5043,2,FALSE),"")</f>
        <v/>
      </c>
      <c r="D49" s="263" t="e">
        <f>VLOOKUP(A49,[2]Feuil1!$A46:$E5043,3,FALSE)</f>
        <v>#N/A</v>
      </c>
      <c r="E49" s="449" t="e">
        <f>VLOOKUP(A49,[2]Feuil1!$A46:$E5043,4,FALSE)</f>
        <v>#N/A</v>
      </c>
      <c r="F49" s="450" t="e">
        <f>VLOOKUP(A49,[2]Feuil1!$A46:$E5043,5,FALSE)</f>
        <v>#N/A</v>
      </c>
      <c r="G49" s="264"/>
      <c r="H49" s="265"/>
      <c r="I49" s="266"/>
      <c r="J49" s="267"/>
      <c r="K49" s="268"/>
      <c r="L49" s="251">
        <f>G49*H49</f>
        <v>0</v>
      </c>
      <c r="M49" s="252">
        <f t="shared" si="10"/>
        <v>0</v>
      </c>
      <c r="N49" s="253"/>
      <c r="O49" s="254"/>
      <c r="P49" s="255"/>
      <c r="Q49" s="256"/>
    </row>
    <row r="50" spans="1:17" ht="15.75" outlineLevel="1">
      <c r="A50" s="260"/>
      <c r="B50" s="261"/>
      <c r="C50" s="447" t="str">
        <f>IFERROR(VLOOKUP(A50,[2]Feuil1!$A47:$E5044,2,FALSE),"")</f>
        <v/>
      </c>
      <c r="D50" s="263" t="e">
        <f>VLOOKUP(A50,[2]Feuil1!$A47:$E5044,3,FALSE)</f>
        <v>#N/A</v>
      </c>
      <c r="E50" s="449" t="e">
        <f>VLOOKUP(A50,[2]Feuil1!$A47:$E5044,4,FALSE)</f>
        <v>#N/A</v>
      </c>
      <c r="F50" s="450" t="e">
        <f>VLOOKUP(A50,[2]Feuil1!$A47:$E5044,5,FALSE)</f>
        <v>#N/A</v>
      </c>
      <c r="G50" s="264"/>
      <c r="H50" s="269"/>
      <c r="I50" s="270"/>
      <c r="J50" s="271"/>
      <c r="K50" s="272"/>
      <c r="L50" s="251">
        <f t="shared" ref="L50:L53" si="11">G50*H50</f>
        <v>0</v>
      </c>
      <c r="M50" s="252">
        <f t="shared" si="10"/>
        <v>0</v>
      </c>
      <c r="N50" s="253"/>
      <c r="O50" s="254"/>
      <c r="P50" s="255"/>
      <c r="Q50" s="256"/>
    </row>
    <row r="51" spans="1:17" ht="15.75" outlineLevel="1">
      <c r="A51" s="260"/>
      <c r="B51" s="261"/>
      <c r="C51" s="447" t="str">
        <f>IFERROR(VLOOKUP(A51,[2]Feuil1!$A48:$E5045,2,FALSE),"")</f>
        <v/>
      </c>
      <c r="D51" s="263" t="e">
        <f>VLOOKUP(A51,[2]Feuil1!$A48:$E5045,3,FALSE)</f>
        <v>#N/A</v>
      </c>
      <c r="E51" s="449" t="e">
        <f>VLOOKUP(A51,[2]Feuil1!$A48:$E5045,4,FALSE)</f>
        <v>#N/A</v>
      </c>
      <c r="F51" s="450" t="e">
        <f>VLOOKUP(A51,[2]Feuil1!$A48:$E5045,5,FALSE)</f>
        <v>#N/A</v>
      </c>
      <c r="G51" s="264"/>
      <c r="H51" s="269"/>
      <c r="I51" s="270"/>
      <c r="J51" s="271"/>
      <c r="K51" s="272"/>
      <c r="L51" s="251">
        <f t="shared" si="11"/>
        <v>0</v>
      </c>
      <c r="M51" s="252">
        <f t="shared" si="10"/>
        <v>0</v>
      </c>
      <c r="N51" s="253"/>
      <c r="O51" s="254"/>
      <c r="P51" s="255"/>
      <c r="Q51" s="256"/>
    </row>
    <row r="52" spans="1:17" ht="15.75" outlineLevel="1">
      <c r="A52" s="260"/>
      <c r="B52" s="261"/>
      <c r="C52" s="447" t="str">
        <f>IFERROR(VLOOKUP(A52,[2]Feuil1!$A49:$E5046,2,FALSE),"")</f>
        <v/>
      </c>
      <c r="D52" s="263" t="e">
        <f>VLOOKUP(A52,[2]Feuil1!$A49:$E5046,3,FALSE)</f>
        <v>#N/A</v>
      </c>
      <c r="E52" s="449" t="e">
        <f>VLOOKUP(A52,[2]Feuil1!$A49:$E5046,4,FALSE)</f>
        <v>#N/A</v>
      </c>
      <c r="F52" s="450" t="e">
        <f>VLOOKUP(A52,[2]Feuil1!$A49:$E5046,5,FALSE)</f>
        <v>#N/A</v>
      </c>
      <c r="G52" s="264"/>
      <c r="H52" s="269"/>
      <c r="I52" s="270"/>
      <c r="J52" s="271"/>
      <c r="K52" s="272"/>
      <c r="L52" s="251">
        <f t="shared" si="11"/>
        <v>0</v>
      </c>
      <c r="M52" s="252">
        <f t="shared" si="10"/>
        <v>0</v>
      </c>
      <c r="N52" s="253"/>
      <c r="O52" s="254"/>
      <c r="P52" s="255"/>
      <c r="Q52" s="256"/>
    </row>
    <row r="53" spans="1:17" ht="15.75" outlineLevel="1">
      <c r="A53" s="260"/>
      <c r="B53" s="261"/>
      <c r="C53" s="447" t="str">
        <f>IFERROR(VLOOKUP(A53,[2]Feuil1!$A50:$E5047,2,FALSE),"")</f>
        <v/>
      </c>
      <c r="D53" s="263" t="e">
        <f>VLOOKUP(A53,[2]Feuil1!$A50:$E5047,3,FALSE)</f>
        <v>#N/A</v>
      </c>
      <c r="E53" s="449" t="e">
        <f>VLOOKUP(A53,[2]Feuil1!$A50:$E5047,4,FALSE)</f>
        <v>#N/A</v>
      </c>
      <c r="F53" s="450" t="e">
        <f>VLOOKUP(A53,[2]Feuil1!$A50:$E5047,5,FALSE)</f>
        <v>#N/A</v>
      </c>
      <c r="G53" s="264"/>
      <c r="H53" s="269"/>
      <c r="I53" s="270"/>
      <c r="J53" s="271"/>
      <c r="K53" s="272"/>
      <c r="L53" s="251">
        <f t="shared" si="11"/>
        <v>0</v>
      </c>
      <c r="M53" s="252">
        <f t="shared" si="10"/>
        <v>0</v>
      </c>
      <c r="N53" s="253"/>
      <c r="O53" s="254"/>
      <c r="P53" s="255"/>
      <c r="Q53" s="256"/>
    </row>
    <row r="54" spans="1:17" ht="15.75" outlineLevel="1">
      <c r="A54" s="259"/>
      <c r="B54" s="242"/>
      <c r="C54" s="447" t="str">
        <f>IFERROR(VLOOKUP(A54,[2]Feuil1!$A51:$E5048,2,FALSE),"")</f>
        <v/>
      </c>
      <c r="D54" s="263" t="e">
        <f>VLOOKUP(A54,[2]Feuil1!$A51:$E5048,3,FALSE)</f>
        <v>#N/A</v>
      </c>
      <c r="E54" s="449" t="e">
        <f>VLOOKUP(A54,[2]Feuil1!$A51:$E5048,4,FALSE)</f>
        <v>#N/A</v>
      </c>
      <c r="F54" s="450" t="e">
        <f>VLOOKUP(A54,[2]Feuil1!$A51:$E5048,5,FALSE)</f>
        <v>#N/A</v>
      </c>
      <c r="G54" s="246"/>
      <c r="H54" s="247"/>
      <c r="I54" s="248"/>
      <c r="J54" s="249"/>
      <c r="K54" s="250"/>
      <c r="L54" s="251">
        <f>G54*H54</f>
        <v>0</v>
      </c>
      <c r="M54" s="252">
        <f t="shared" si="10"/>
        <v>0</v>
      </c>
      <c r="N54" s="253"/>
      <c r="O54" s="254"/>
      <c r="P54" s="255"/>
      <c r="Q54" s="256"/>
    </row>
    <row r="55" spans="1:17" ht="15.75" outlineLevel="1">
      <c r="A55" s="260"/>
      <c r="B55" s="261"/>
      <c r="C55" s="447" t="str">
        <f>IFERROR(VLOOKUP(A55,[2]Feuil1!$A52:$E5049,2,FALSE),"")</f>
        <v/>
      </c>
      <c r="D55" s="263" t="e">
        <f>VLOOKUP(A55,[2]Feuil1!$A52:$E5049,3,FALSE)</f>
        <v>#N/A</v>
      </c>
      <c r="E55" s="449" t="e">
        <f>VLOOKUP(A55,[2]Feuil1!$A52:$E5049,4,FALSE)</f>
        <v>#N/A</v>
      </c>
      <c r="F55" s="450" t="e">
        <f>VLOOKUP(A55,[2]Feuil1!$A52:$E5049,5,FALSE)</f>
        <v>#N/A</v>
      </c>
      <c r="G55" s="264"/>
      <c r="H55" s="265"/>
      <c r="I55" s="266"/>
      <c r="J55" s="267"/>
      <c r="K55" s="268"/>
      <c r="L55" s="251">
        <f>G55*H55</f>
        <v>0</v>
      </c>
      <c r="M55" s="252">
        <f t="shared" si="10"/>
        <v>0</v>
      </c>
      <c r="N55" s="253"/>
      <c r="O55" s="254"/>
      <c r="P55" s="255"/>
      <c r="Q55" s="256"/>
    </row>
    <row r="56" spans="1:17" ht="15.75" outlineLevel="1">
      <c r="A56" s="260"/>
      <c r="B56" s="261"/>
      <c r="C56" s="447" t="str">
        <f>IFERROR(VLOOKUP(A56,[2]Feuil1!$A53:$E5050,2,FALSE),"")</f>
        <v/>
      </c>
      <c r="D56" s="263" t="e">
        <f>VLOOKUP(A56,[2]Feuil1!$A53:$E5050,3,FALSE)</f>
        <v>#N/A</v>
      </c>
      <c r="E56" s="449" t="e">
        <f>VLOOKUP(A56,[2]Feuil1!$A53:$E5050,4,FALSE)</f>
        <v>#N/A</v>
      </c>
      <c r="F56" s="450" t="e">
        <f>VLOOKUP(A56,[2]Feuil1!$A53:$E5050,5,FALSE)</f>
        <v>#N/A</v>
      </c>
      <c r="G56" s="264"/>
      <c r="H56" s="269"/>
      <c r="I56" s="270"/>
      <c r="J56" s="271"/>
      <c r="K56" s="272"/>
      <c r="L56" s="251">
        <f t="shared" ref="L56:L59" si="12">G56*H56</f>
        <v>0</v>
      </c>
      <c r="M56" s="252">
        <f t="shared" si="10"/>
        <v>0</v>
      </c>
      <c r="N56" s="253"/>
      <c r="O56" s="254"/>
      <c r="P56" s="255"/>
      <c r="Q56" s="256"/>
    </row>
    <row r="57" spans="1:17" ht="15.75" outlineLevel="1">
      <c r="A57" s="260"/>
      <c r="B57" s="261"/>
      <c r="C57" s="447" t="str">
        <f>IFERROR(VLOOKUP(A57,[2]Feuil1!$A54:$E5051,2,FALSE),"")</f>
        <v/>
      </c>
      <c r="D57" s="263" t="e">
        <f>VLOOKUP(A57,[2]Feuil1!$A54:$E5051,3,FALSE)</f>
        <v>#N/A</v>
      </c>
      <c r="E57" s="449" t="e">
        <f>VLOOKUP(A57,[2]Feuil1!$A54:$E5051,4,FALSE)</f>
        <v>#N/A</v>
      </c>
      <c r="F57" s="450" t="e">
        <f>VLOOKUP(A57,[2]Feuil1!$A54:$E5051,5,FALSE)</f>
        <v>#N/A</v>
      </c>
      <c r="G57" s="264"/>
      <c r="H57" s="269"/>
      <c r="I57" s="270"/>
      <c r="J57" s="271"/>
      <c r="K57" s="272"/>
      <c r="L57" s="251">
        <f t="shared" si="12"/>
        <v>0</v>
      </c>
      <c r="M57" s="252">
        <f t="shared" si="10"/>
        <v>0</v>
      </c>
      <c r="N57" s="253"/>
      <c r="O57" s="254"/>
      <c r="P57" s="255"/>
      <c r="Q57" s="256"/>
    </row>
    <row r="58" spans="1:17" ht="15.75" outlineLevel="1">
      <c r="A58" s="260"/>
      <c r="B58" s="261"/>
      <c r="C58" s="447" t="str">
        <f>IFERROR(VLOOKUP(A58,[2]Feuil1!$A55:$E5052,2,FALSE),"")</f>
        <v/>
      </c>
      <c r="D58" s="263" t="e">
        <f>VLOOKUP(A58,[2]Feuil1!$A55:$E5052,3,FALSE)</f>
        <v>#N/A</v>
      </c>
      <c r="E58" s="449" t="e">
        <f>VLOOKUP(A58,[2]Feuil1!$A55:$E5052,4,FALSE)</f>
        <v>#N/A</v>
      </c>
      <c r="F58" s="450" t="e">
        <f>VLOOKUP(A58,[2]Feuil1!$A55:$E5052,5,FALSE)</f>
        <v>#N/A</v>
      </c>
      <c r="G58" s="264"/>
      <c r="H58" s="269"/>
      <c r="I58" s="270"/>
      <c r="J58" s="271"/>
      <c r="K58" s="272"/>
      <c r="L58" s="251">
        <f t="shared" si="12"/>
        <v>0</v>
      </c>
      <c r="M58" s="252">
        <f t="shared" si="10"/>
        <v>0</v>
      </c>
      <c r="N58" s="253"/>
      <c r="O58" s="254"/>
      <c r="P58" s="255"/>
      <c r="Q58" s="256"/>
    </row>
    <row r="59" spans="1:17" ht="15.75" outlineLevel="1">
      <c r="A59" s="260"/>
      <c r="B59" s="261"/>
      <c r="C59" s="447" t="str">
        <f>IFERROR(VLOOKUP(A59,[2]Feuil1!$A56:$E5053,2,FALSE),"")</f>
        <v/>
      </c>
      <c r="D59" s="263" t="e">
        <f>VLOOKUP(A59,[2]Feuil1!$A56:$E5053,3,FALSE)</f>
        <v>#N/A</v>
      </c>
      <c r="E59" s="449" t="e">
        <f>VLOOKUP(A59,[2]Feuil1!$A56:$E5053,4,FALSE)</f>
        <v>#N/A</v>
      </c>
      <c r="F59" s="450" t="e">
        <f>VLOOKUP(A59,[2]Feuil1!$A56:$E5053,5,FALSE)</f>
        <v>#N/A</v>
      </c>
      <c r="G59" s="264"/>
      <c r="H59" s="269"/>
      <c r="I59" s="270"/>
      <c r="J59" s="271"/>
      <c r="K59" s="272"/>
      <c r="L59" s="251">
        <f t="shared" si="12"/>
        <v>0</v>
      </c>
      <c r="M59" s="252">
        <f t="shared" si="10"/>
        <v>0</v>
      </c>
      <c r="N59" s="253"/>
      <c r="O59" s="254"/>
      <c r="P59" s="255"/>
      <c r="Q59" s="256"/>
    </row>
    <row r="60" spans="1:17" ht="15.75" outlineLevel="1">
      <c r="A60" s="259"/>
      <c r="B60" s="242"/>
      <c r="C60" s="447" t="str">
        <f>IFERROR(VLOOKUP(A60,[2]Feuil1!$A57:$E5054,2,FALSE),"")</f>
        <v/>
      </c>
      <c r="D60" s="263" t="e">
        <f>VLOOKUP(A60,[2]Feuil1!$A57:$E5054,3,FALSE)</f>
        <v>#N/A</v>
      </c>
      <c r="E60" s="449" t="e">
        <f>VLOOKUP(A60,[2]Feuil1!$A57:$E5054,4,FALSE)</f>
        <v>#N/A</v>
      </c>
      <c r="F60" s="450" t="e">
        <f>VLOOKUP(A60,[2]Feuil1!$A57:$E5054,5,FALSE)</f>
        <v>#N/A</v>
      </c>
      <c r="G60" s="246"/>
      <c r="H60" s="247"/>
      <c r="I60" s="248"/>
      <c r="J60" s="249"/>
      <c r="K60" s="250"/>
      <c r="L60" s="251">
        <f>G60*H60</f>
        <v>0</v>
      </c>
      <c r="M60" s="252">
        <f t="shared" si="10"/>
        <v>0</v>
      </c>
      <c r="N60" s="253"/>
      <c r="O60" s="254"/>
      <c r="P60" s="255"/>
      <c r="Q60" s="256"/>
    </row>
    <row r="61" spans="1:17" ht="15.75" outlineLevel="1">
      <c r="A61" s="260"/>
      <c r="B61" s="261"/>
      <c r="C61" s="447" t="str">
        <f>IFERROR(VLOOKUP(A61,[2]Feuil1!$A58:$E5055,2,FALSE),"")</f>
        <v/>
      </c>
      <c r="D61" s="263" t="e">
        <f>VLOOKUP(A61,[2]Feuil1!$A58:$E5055,3,FALSE)</f>
        <v>#N/A</v>
      </c>
      <c r="E61" s="449" t="e">
        <f>VLOOKUP(A61,[2]Feuil1!$A58:$E5055,4,FALSE)</f>
        <v>#N/A</v>
      </c>
      <c r="F61" s="450" t="e">
        <f>VLOOKUP(A61,[2]Feuil1!$A58:$E5055,5,FALSE)</f>
        <v>#N/A</v>
      </c>
      <c r="G61" s="264"/>
      <c r="H61" s="265"/>
      <c r="I61" s="266"/>
      <c r="J61" s="267"/>
      <c r="K61" s="268"/>
      <c r="L61" s="251">
        <f>G61*H61</f>
        <v>0</v>
      </c>
      <c r="M61" s="252">
        <f t="shared" si="10"/>
        <v>0</v>
      </c>
      <c r="N61" s="253"/>
      <c r="O61" s="254"/>
      <c r="P61" s="255"/>
      <c r="Q61" s="256"/>
    </row>
    <row r="62" spans="1:17" ht="15.75" outlineLevel="1">
      <c r="A62" s="260"/>
      <c r="B62" s="261"/>
      <c r="C62" s="447" t="str">
        <f>IFERROR(VLOOKUP(A62,[2]Feuil1!$A59:$E5056,2,FALSE),"")</f>
        <v/>
      </c>
      <c r="D62" s="263" t="e">
        <f>VLOOKUP(A62,[2]Feuil1!$A59:$E5056,3,FALSE)</f>
        <v>#N/A</v>
      </c>
      <c r="E62" s="449" t="e">
        <f>VLOOKUP(A62,[2]Feuil1!$A59:$E5056,4,FALSE)</f>
        <v>#N/A</v>
      </c>
      <c r="F62" s="450" t="e">
        <f>VLOOKUP(A62,[2]Feuil1!$A59:$E5056,5,FALSE)</f>
        <v>#N/A</v>
      </c>
      <c r="G62" s="264"/>
      <c r="H62" s="269"/>
      <c r="I62" s="270"/>
      <c r="J62" s="271"/>
      <c r="K62" s="272"/>
      <c r="L62" s="251">
        <f t="shared" ref="L62:L65" si="13">G62*H62</f>
        <v>0</v>
      </c>
      <c r="M62" s="252">
        <f t="shared" si="10"/>
        <v>0</v>
      </c>
      <c r="N62" s="253"/>
      <c r="O62" s="254"/>
      <c r="P62" s="255"/>
      <c r="Q62" s="256"/>
    </row>
    <row r="63" spans="1:17" ht="15.75" outlineLevel="1">
      <c r="A63" s="260"/>
      <c r="B63" s="261"/>
      <c r="C63" s="447" t="str">
        <f>IFERROR(VLOOKUP(A63,[2]Feuil1!$A60:$E5057,2,FALSE),"")</f>
        <v/>
      </c>
      <c r="D63" s="263" t="e">
        <f>VLOOKUP(A63,[2]Feuil1!$A60:$E5057,3,FALSE)</f>
        <v>#N/A</v>
      </c>
      <c r="E63" s="449" t="e">
        <f>VLOOKUP(A63,[2]Feuil1!$A60:$E5057,4,FALSE)</f>
        <v>#N/A</v>
      </c>
      <c r="F63" s="450" t="e">
        <f>VLOOKUP(A63,[2]Feuil1!$A60:$E5057,5,FALSE)</f>
        <v>#N/A</v>
      </c>
      <c r="G63" s="264"/>
      <c r="H63" s="269"/>
      <c r="I63" s="270"/>
      <c r="J63" s="271"/>
      <c r="K63" s="272"/>
      <c r="L63" s="251">
        <f t="shared" si="13"/>
        <v>0</v>
      </c>
      <c r="M63" s="252">
        <f t="shared" si="10"/>
        <v>0</v>
      </c>
      <c r="N63" s="253"/>
      <c r="O63" s="254"/>
      <c r="P63" s="255"/>
      <c r="Q63" s="256"/>
    </row>
    <row r="64" spans="1:17" ht="15.75" outlineLevel="1">
      <c r="A64" s="260"/>
      <c r="B64" s="261"/>
      <c r="C64" s="447" t="str">
        <f>IFERROR(VLOOKUP(A64,[2]Feuil1!$A61:$E5058,2,FALSE),"")</f>
        <v/>
      </c>
      <c r="D64" s="263" t="e">
        <f>VLOOKUP(A64,[2]Feuil1!$A61:$E5058,3,FALSE)</f>
        <v>#N/A</v>
      </c>
      <c r="E64" s="449" t="e">
        <f>VLOOKUP(A64,[2]Feuil1!$A61:$E5058,4,FALSE)</f>
        <v>#N/A</v>
      </c>
      <c r="F64" s="450" t="e">
        <f>VLOOKUP(A64,[2]Feuil1!$A61:$E5058,5,FALSE)</f>
        <v>#N/A</v>
      </c>
      <c r="G64" s="264"/>
      <c r="H64" s="269"/>
      <c r="I64" s="270"/>
      <c r="J64" s="271"/>
      <c r="K64" s="272"/>
      <c r="L64" s="251">
        <f t="shared" si="13"/>
        <v>0</v>
      </c>
      <c r="M64" s="252">
        <f t="shared" si="10"/>
        <v>0</v>
      </c>
      <c r="N64" s="253"/>
      <c r="O64" s="254"/>
      <c r="P64" s="255"/>
      <c r="Q64" s="256"/>
    </row>
    <row r="65" spans="1:17" ht="15.75" outlineLevel="1">
      <c r="A65" s="260"/>
      <c r="B65" s="261"/>
      <c r="C65" s="447" t="str">
        <f>IFERROR(VLOOKUP(A65,[2]Feuil1!$A62:$E5059,2,FALSE),"")</f>
        <v/>
      </c>
      <c r="D65" s="263" t="e">
        <f>VLOOKUP(A65,[2]Feuil1!$A62:$E5059,3,FALSE)</f>
        <v>#N/A</v>
      </c>
      <c r="E65" s="449" t="e">
        <f>VLOOKUP(A65,[2]Feuil1!$A62:$E5059,4,FALSE)</f>
        <v>#N/A</v>
      </c>
      <c r="F65" s="450" t="e">
        <f>VLOOKUP(A65,[2]Feuil1!$A62:$E5059,5,FALSE)</f>
        <v>#N/A</v>
      </c>
      <c r="G65" s="264"/>
      <c r="H65" s="269"/>
      <c r="I65" s="270"/>
      <c r="J65" s="271"/>
      <c r="K65" s="272"/>
      <c r="L65" s="251">
        <f t="shared" si="13"/>
        <v>0</v>
      </c>
      <c r="M65" s="252">
        <f t="shared" si="10"/>
        <v>0</v>
      </c>
      <c r="N65" s="253"/>
      <c r="O65" s="254"/>
      <c r="P65" s="255"/>
      <c r="Q65" s="256"/>
    </row>
    <row r="66" spans="1:17" ht="15.75" outlineLevel="1">
      <c r="A66" s="259"/>
      <c r="B66" s="242"/>
      <c r="C66" s="447" t="str">
        <f>IFERROR(VLOOKUP(A66,[2]Feuil1!$A63:$E5060,2,FALSE),"")</f>
        <v/>
      </c>
      <c r="D66" s="263" t="e">
        <f>VLOOKUP(A66,[2]Feuil1!$A63:$E5060,3,FALSE)</f>
        <v>#N/A</v>
      </c>
      <c r="E66" s="449" t="e">
        <f>VLOOKUP(A66,[2]Feuil1!$A63:$E5060,4,FALSE)</f>
        <v>#N/A</v>
      </c>
      <c r="F66" s="450" t="e">
        <f>VLOOKUP(A66,[2]Feuil1!$A63:$E5060,5,FALSE)</f>
        <v>#N/A</v>
      </c>
      <c r="G66" s="246"/>
      <c r="H66" s="247"/>
      <c r="I66" s="248"/>
      <c r="J66" s="249"/>
      <c r="K66" s="250"/>
      <c r="L66" s="251">
        <f>G66*H66</f>
        <v>0</v>
      </c>
      <c r="M66" s="252">
        <f t="shared" si="10"/>
        <v>0</v>
      </c>
      <c r="N66" s="253"/>
      <c r="O66" s="254"/>
      <c r="P66" s="255"/>
      <c r="Q66" s="256"/>
    </row>
    <row r="67" spans="1:17" ht="15.75" outlineLevel="1">
      <c r="A67" s="260"/>
      <c r="B67" s="261"/>
      <c r="C67" s="447" t="str">
        <f>IFERROR(VLOOKUP(A67,[2]Feuil1!$A64:$E5061,2,FALSE),"")</f>
        <v/>
      </c>
      <c r="D67" s="263" t="e">
        <f>VLOOKUP(A67,[2]Feuil1!$A64:$E5061,3,FALSE)</f>
        <v>#N/A</v>
      </c>
      <c r="E67" s="449" t="e">
        <f>VLOOKUP(A67,[2]Feuil1!$A64:$E5061,4,FALSE)</f>
        <v>#N/A</v>
      </c>
      <c r="F67" s="450" t="e">
        <f>VLOOKUP(A67,[2]Feuil1!$A64:$E5061,5,FALSE)</f>
        <v>#N/A</v>
      </c>
      <c r="G67" s="264"/>
      <c r="H67" s="265"/>
      <c r="I67" s="266"/>
      <c r="J67" s="267"/>
      <c r="K67" s="268"/>
      <c r="L67" s="251">
        <f>G67*H67</f>
        <v>0</v>
      </c>
      <c r="M67" s="252">
        <f t="shared" si="10"/>
        <v>0</v>
      </c>
      <c r="N67" s="253"/>
      <c r="O67" s="254"/>
      <c r="P67" s="255"/>
      <c r="Q67" s="256"/>
    </row>
    <row r="68" spans="1:17" ht="15.75" outlineLevel="1">
      <c r="A68" s="260"/>
      <c r="B68" s="261"/>
      <c r="C68" s="447" t="str">
        <f>IFERROR(VLOOKUP(A68,[2]Feuil1!$A65:$E5062,2,FALSE),"")</f>
        <v/>
      </c>
      <c r="D68" s="263" t="e">
        <f>VLOOKUP(A68,[2]Feuil1!$A65:$E5062,3,FALSE)</f>
        <v>#N/A</v>
      </c>
      <c r="E68" s="449" t="e">
        <f>VLOOKUP(A68,[2]Feuil1!$A65:$E5062,4,FALSE)</f>
        <v>#N/A</v>
      </c>
      <c r="F68" s="450" t="e">
        <f>VLOOKUP(A68,[2]Feuil1!$A65:$E5062,5,FALSE)</f>
        <v>#N/A</v>
      </c>
      <c r="G68" s="264"/>
      <c r="H68" s="269"/>
      <c r="I68" s="270"/>
      <c r="J68" s="271"/>
      <c r="K68" s="272"/>
      <c r="L68" s="251">
        <f t="shared" ref="L68:L71" si="14">G68*H68</f>
        <v>0</v>
      </c>
      <c r="M68" s="252">
        <f t="shared" si="10"/>
        <v>0</v>
      </c>
      <c r="N68" s="253"/>
      <c r="O68" s="254"/>
      <c r="P68" s="255"/>
      <c r="Q68" s="256"/>
    </row>
    <row r="69" spans="1:17" ht="15.75" outlineLevel="1">
      <c r="A69" s="260"/>
      <c r="B69" s="261"/>
      <c r="C69" s="447" t="str">
        <f>IFERROR(VLOOKUP(A69,[2]Feuil1!$A66:$E5063,2,FALSE),"")</f>
        <v/>
      </c>
      <c r="D69" s="263" t="e">
        <f>VLOOKUP(A69,[2]Feuil1!$A66:$E5063,3,FALSE)</f>
        <v>#N/A</v>
      </c>
      <c r="E69" s="449" t="e">
        <f>VLOOKUP(A69,[2]Feuil1!$A66:$E5063,4,FALSE)</f>
        <v>#N/A</v>
      </c>
      <c r="F69" s="450" t="e">
        <f>VLOOKUP(A69,[2]Feuil1!$A66:$E5063,5,FALSE)</f>
        <v>#N/A</v>
      </c>
      <c r="G69" s="264"/>
      <c r="H69" s="269"/>
      <c r="I69" s="270"/>
      <c r="J69" s="271"/>
      <c r="K69" s="272"/>
      <c r="L69" s="251">
        <f t="shared" si="14"/>
        <v>0</v>
      </c>
      <c r="M69" s="252">
        <f t="shared" si="10"/>
        <v>0</v>
      </c>
      <c r="N69" s="253"/>
      <c r="O69" s="254"/>
      <c r="P69" s="255"/>
      <c r="Q69" s="256"/>
    </row>
    <row r="70" spans="1:17" ht="15.75" outlineLevel="1">
      <c r="A70" s="260"/>
      <c r="B70" s="261"/>
      <c r="C70" s="447" t="str">
        <f>IFERROR(VLOOKUP(A70,[2]Feuil1!$A67:$E5064,2,FALSE),"")</f>
        <v/>
      </c>
      <c r="D70" s="263" t="e">
        <f>VLOOKUP(A70,[2]Feuil1!$A67:$E5064,3,FALSE)</f>
        <v>#N/A</v>
      </c>
      <c r="E70" s="449" t="e">
        <f>VLOOKUP(A70,[2]Feuil1!$A67:$E5064,4,FALSE)</f>
        <v>#N/A</v>
      </c>
      <c r="F70" s="450" t="e">
        <f>VLOOKUP(A70,[2]Feuil1!$A67:$E5064,5,FALSE)</f>
        <v>#N/A</v>
      </c>
      <c r="G70" s="264"/>
      <c r="H70" s="269"/>
      <c r="I70" s="270"/>
      <c r="J70" s="271"/>
      <c r="K70" s="272"/>
      <c r="L70" s="251">
        <f t="shared" si="14"/>
        <v>0</v>
      </c>
      <c r="M70" s="252">
        <f t="shared" si="10"/>
        <v>0</v>
      </c>
      <c r="N70" s="253"/>
      <c r="O70" s="254"/>
      <c r="P70" s="255"/>
      <c r="Q70" s="256"/>
    </row>
    <row r="71" spans="1:17" ht="15.75" outlineLevel="1">
      <c r="A71" s="260"/>
      <c r="B71" s="261"/>
      <c r="C71" s="447" t="str">
        <f>IFERROR(VLOOKUP(A71,[2]Feuil1!$A68:$E5065,2,FALSE),"")</f>
        <v/>
      </c>
      <c r="D71" s="263" t="e">
        <f>VLOOKUP(A71,[2]Feuil1!$A68:$E5065,3,FALSE)</f>
        <v>#N/A</v>
      </c>
      <c r="E71" s="449" t="e">
        <f>VLOOKUP(A71,[2]Feuil1!$A68:$E5065,4,FALSE)</f>
        <v>#N/A</v>
      </c>
      <c r="F71" s="450" t="e">
        <f>VLOOKUP(A71,[2]Feuil1!$A68:$E5065,5,FALSE)</f>
        <v>#N/A</v>
      </c>
      <c r="G71" s="264"/>
      <c r="H71" s="269"/>
      <c r="I71" s="270"/>
      <c r="J71" s="271"/>
      <c r="K71" s="272"/>
      <c r="L71" s="251">
        <f t="shared" si="14"/>
        <v>0</v>
      </c>
      <c r="M71" s="252">
        <f t="shared" si="10"/>
        <v>0</v>
      </c>
      <c r="N71" s="253"/>
      <c r="O71" s="254"/>
      <c r="P71" s="255"/>
      <c r="Q71" s="256"/>
    </row>
    <row r="72" spans="1:17" ht="15.75" outlineLevel="1">
      <c r="A72" s="259"/>
      <c r="B72" s="242"/>
      <c r="C72" s="447" t="str">
        <f>IFERROR(VLOOKUP(A72,[2]Feuil1!$A69:$E5066,2,FALSE),"")</f>
        <v/>
      </c>
      <c r="D72" s="263" t="e">
        <f>VLOOKUP(A72,[2]Feuil1!$A69:$E5066,3,FALSE)</f>
        <v>#N/A</v>
      </c>
      <c r="E72" s="449" t="e">
        <f>VLOOKUP(A72,[2]Feuil1!$A69:$E5066,4,FALSE)</f>
        <v>#N/A</v>
      </c>
      <c r="F72" s="450" t="e">
        <f>VLOOKUP(A72,[2]Feuil1!$A69:$E5066,5,FALSE)</f>
        <v>#N/A</v>
      </c>
      <c r="G72" s="246"/>
      <c r="H72" s="247"/>
      <c r="I72" s="248"/>
      <c r="J72" s="249"/>
      <c r="K72" s="250"/>
      <c r="L72" s="251">
        <f>G72*H72</f>
        <v>0</v>
      </c>
      <c r="M72" s="252">
        <f t="shared" si="10"/>
        <v>0</v>
      </c>
      <c r="N72" s="253"/>
      <c r="O72" s="254"/>
      <c r="P72" s="255"/>
      <c r="Q72" s="256"/>
    </row>
    <row r="73" spans="1:17" ht="15.75" outlineLevel="1">
      <c r="A73" s="260"/>
      <c r="B73" s="261"/>
      <c r="C73" s="447" t="str">
        <f>IFERROR(VLOOKUP(A73,[2]Feuil1!$A70:$E5067,2,FALSE),"")</f>
        <v/>
      </c>
      <c r="D73" s="263" t="e">
        <f>VLOOKUP(A73,[2]Feuil1!$A70:$E5067,3,FALSE)</f>
        <v>#N/A</v>
      </c>
      <c r="E73" s="449" t="e">
        <f>VLOOKUP(A73,[2]Feuil1!$A70:$E5067,4,FALSE)</f>
        <v>#N/A</v>
      </c>
      <c r="F73" s="450" t="e">
        <f>VLOOKUP(A73,[2]Feuil1!$A70:$E5067,5,FALSE)</f>
        <v>#N/A</v>
      </c>
      <c r="G73" s="264"/>
      <c r="H73" s="265"/>
      <c r="I73" s="266"/>
      <c r="J73" s="267"/>
      <c r="K73" s="268"/>
      <c r="L73" s="251">
        <f>G73*H73</f>
        <v>0</v>
      </c>
      <c r="M73" s="252">
        <f t="shared" si="10"/>
        <v>0</v>
      </c>
      <c r="N73" s="253"/>
      <c r="O73" s="254"/>
      <c r="P73" s="255"/>
      <c r="Q73" s="256"/>
    </row>
    <row r="74" spans="1:17" ht="15.75" outlineLevel="1">
      <c r="A74" s="260"/>
      <c r="B74" s="261"/>
      <c r="C74" s="447" t="str">
        <f>IFERROR(VLOOKUP(A74,[2]Feuil1!$A71:$E5068,2,FALSE),"")</f>
        <v/>
      </c>
      <c r="D74" s="263" t="e">
        <f>VLOOKUP(A74,[2]Feuil1!$A71:$E5068,3,FALSE)</f>
        <v>#N/A</v>
      </c>
      <c r="E74" s="449" t="e">
        <f>VLOOKUP(A74,[2]Feuil1!$A71:$E5068,4,FALSE)</f>
        <v>#N/A</v>
      </c>
      <c r="F74" s="450" t="e">
        <f>VLOOKUP(A74,[2]Feuil1!$A71:$E5068,5,FALSE)</f>
        <v>#N/A</v>
      </c>
      <c r="G74" s="264"/>
      <c r="H74" s="269"/>
      <c r="I74" s="270"/>
      <c r="J74" s="271"/>
      <c r="K74" s="272"/>
      <c r="L74" s="251">
        <f t="shared" ref="L74:L77" si="15">G74*H74</f>
        <v>0</v>
      </c>
      <c r="M74" s="252">
        <f t="shared" si="10"/>
        <v>0</v>
      </c>
      <c r="N74" s="253"/>
      <c r="O74" s="254"/>
      <c r="P74" s="255"/>
      <c r="Q74" s="256"/>
    </row>
    <row r="75" spans="1:17" ht="15.75" outlineLevel="1">
      <c r="A75" s="260"/>
      <c r="B75" s="261"/>
      <c r="C75" s="447" t="str">
        <f>IFERROR(VLOOKUP(A75,[2]Feuil1!$A72:$E5069,2,FALSE),"")</f>
        <v/>
      </c>
      <c r="D75" s="263" t="e">
        <f>VLOOKUP(A75,[2]Feuil1!$A72:$E5069,3,FALSE)</f>
        <v>#N/A</v>
      </c>
      <c r="E75" s="449" t="e">
        <f>VLOOKUP(A75,[2]Feuil1!$A72:$E5069,4,FALSE)</f>
        <v>#N/A</v>
      </c>
      <c r="F75" s="450" t="e">
        <f>VLOOKUP(A75,[2]Feuil1!$A72:$E5069,5,FALSE)</f>
        <v>#N/A</v>
      </c>
      <c r="G75" s="264"/>
      <c r="H75" s="269"/>
      <c r="I75" s="270"/>
      <c r="J75" s="271"/>
      <c r="K75" s="272"/>
      <c r="L75" s="251">
        <f t="shared" si="15"/>
        <v>0</v>
      </c>
      <c r="M75" s="252">
        <f t="shared" si="10"/>
        <v>0</v>
      </c>
      <c r="N75" s="253"/>
      <c r="O75" s="254"/>
      <c r="P75" s="255"/>
      <c r="Q75" s="256"/>
    </row>
    <row r="76" spans="1:17" ht="15.75" outlineLevel="1">
      <c r="A76" s="260"/>
      <c r="B76" s="261"/>
      <c r="C76" s="447" t="str">
        <f>IFERROR(VLOOKUP(A76,[2]Feuil1!$A73:$E5070,2,FALSE),"")</f>
        <v/>
      </c>
      <c r="D76" s="263" t="e">
        <f>VLOOKUP(A76,[2]Feuil1!$A73:$E5070,3,FALSE)</f>
        <v>#N/A</v>
      </c>
      <c r="E76" s="449" t="e">
        <f>VLOOKUP(A76,[2]Feuil1!$A73:$E5070,4,FALSE)</f>
        <v>#N/A</v>
      </c>
      <c r="F76" s="450" t="e">
        <f>VLOOKUP(A76,[2]Feuil1!$A73:$E5070,5,FALSE)</f>
        <v>#N/A</v>
      </c>
      <c r="G76" s="264"/>
      <c r="H76" s="269"/>
      <c r="I76" s="270"/>
      <c r="J76" s="271"/>
      <c r="K76" s="272"/>
      <c r="L76" s="251">
        <f t="shared" si="15"/>
        <v>0</v>
      </c>
      <c r="M76" s="252">
        <f t="shared" si="10"/>
        <v>0</v>
      </c>
      <c r="N76" s="253"/>
      <c r="O76" s="254"/>
      <c r="P76" s="255"/>
      <c r="Q76" s="256"/>
    </row>
    <row r="77" spans="1:17" ht="15.75" outlineLevel="1">
      <c r="A77" s="260"/>
      <c r="B77" s="261"/>
      <c r="C77" s="447" t="str">
        <f>IFERROR(VLOOKUP(A77,[2]Feuil1!$A74:$E5071,2,FALSE),"")</f>
        <v/>
      </c>
      <c r="D77" s="263" t="e">
        <f>VLOOKUP(A77,[2]Feuil1!$A74:$E5071,3,FALSE)</f>
        <v>#N/A</v>
      </c>
      <c r="E77" s="449" t="e">
        <f>VLOOKUP(A77,[2]Feuil1!$A74:$E5071,4,FALSE)</f>
        <v>#N/A</v>
      </c>
      <c r="F77" s="450" t="e">
        <f>VLOOKUP(A77,[2]Feuil1!$A74:$E5071,5,FALSE)</f>
        <v>#N/A</v>
      </c>
      <c r="G77" s="264"/>
      <c r="H77" s="269"/>
      <c r="I77" s="270"/>
      <c r="J77" s="271"/>
      <c r="K77" s="272"/>
      <c r="L77" s="251">
        <f t="shared" si="15"/>
        <v>0</v>
      </c>
      <c r="M77" s="252">
        <f t="shared" si="10"/>
        <v>0</v>
      </c>
      <c r="N77" s="253"/>
      <c r="O77" s="254"/>
      <c r="P77" s="255"/>
      <c r="Q77" s="256"/>
    </row>
    <row r="78" spans="1:17" ht="15.75" outlineLevel="1">
      <c r="A78" s="259"/>
      <c r="B78" s="242"/>
      <c r="C78" s="447" t="str">
        <f>IFERROR(VLOOKUP(A78,[2]Feuil1!$A75:$E5072,2,FALSE),"")</f>
        <v/>
      </c>
      <c r="D78" s="263" t="e">
        <f>VLOOKUP(A78,[2]Feuil1!$A75:$E5072,3,FALSE)</f>
        <v>#N/A</v>
      </c>
      <c r="E78" s="449" t="e">
        <f>VLOOKUP(A78,[2]Feuil1!$A75:$E5072,4,FALSE)</f>
        <v>#N/A</v>
      </c>
      <c r="F78" s="450" t="e">
        <f>VLOOKUP(A78,[2]Feuil1!$A75:$E5072,5,FALSE)</f>
        <v>#N/A</v>
      </c>
      <c r="G78" s="246"/>
      <c r="H78" s="247"/>
      <c r="I78" s="248"/>
      <c r="J78" s="249"/>
      <c r="K78" s="250"/>
      <c r="L78" s="251">
        <f>G78*H78</f>
        <v>0</v>
      </c>
      <c r="M78" s="252">
        <f t="shared" si="10"/>
        <v>0</v>
      </c>
      <c r="N78" s="253"/>
      <c r="O78" s="254"/>
      <c r="P78" s="255"/>
      <c r="Q78" s="256"/>
    </row>
    <row r="79" spans="1:17" ht="15.75" outlineLevel="1">
      <c r="A79" s="260"/>
      <c r="B79" s="261"/>
      <c r="C79" s="447" t="str">
        <f>IFERROR(VLOOKUP(A79,[2]Feuil1!$A76:$E5073,2,FALSE),"")</f>
        <v/>
      </c>
      <c r="D79" s="263" t="e">
        <f>VLOOKUP(A79,[2]Feuil1!$A76:$E5073,3,FALSE)</f>
        <v>#N/A</v>
      </c>
      <c r="E79" s="449" t="e">
        <f>VLOOKUP(A79,[2]Feuil1!$A76:$E5073,4,FALSE)</f>
        <v>#N/A</v>
      </c>
      <c r="F79" s="450" t="e">
        <f>VLOOKUP(A79,[2]Feuil1!$A76:$E5073,5,FALSE)</f>
        <v>#N/A</v>
      </c>
      <c r="G79" s="264"/>
      <c r="H79" s="265"/>
      <c r="I79" s="266"/>
      <c r="J79" s="267"/>
      <c r="K79" s="268"/>
      <c r="L79" s="251">
        <f>G79*H79</f>
        <v>0</v>
      </c>
      <c r="M79" s="252">
        <f t="shared" si="10"/>
        <v>0</v>
      </c>
      <c r="N79" s="253"/>
      <c r="O79" s="254"/>
      <c r="P79" s="255"/>
      <c r="Q79" s="256"/>
    </row>
    <row r="80" spans="1:17" ht="15.75" outlineLevel="1">
      <c r="A80" s="260"/>
      <c r="B80" s="261"/>
      <c r="C80" s="447" t="str">
        <f>IFERROR(VLOOKUP(A80,[2]Feuil1!$A77:$E5074,2,FALSE),"")</f>
        <v/>
      </c>
      <c r="D80" s="263" t="e">
        <f>VLOOKUP(A80,[2]Feuil1!$A77:$E5074,3,FALSE)</f>
        <v>#N/A</v>
      </c>
      <c r="E80" s="449" t="e">
        <f>VLOOKUP(A80,[2]Feuil1!$A77:$E5074,4,FALSE)</f>
        <v>#N/A</v>
      </c>
      <c r="F80" s="450" t="e">
        <f>VLOOKUP(A80,[2]Feuil1!$A77:$E5074,5,FALSE)</f>
        <v>#N/A</v>
      </c>
      <c r="G80" s="264"/>
      <c r="H80" s="269"/>
      <c r="I80" s="270"/>
      <c r="J80" s="271"/>
      <c r="K80" s="272"/>
      <c r="L80" s="251">
        <f t="shared" ref="L80:L83" si="16">G80*H80</f>
        <v>0</v>
      </c>
      <c r="M80" s="252">
        <f t="shared" si="10"/>
        <v>0</v>
      </c>
      <c r="N80" s="253"/>
      <c r="O80" s="254"/>
      <c r="P80" s="255"/>
      <c r="Q80" s="256"/>
    </row>
    <row r="81" spans="1:17" ht="15.75" outlineLevel="1">
      <c r="A81" s="260"/>
      <c r="B81" s="261"/>
      <c r="C81" s="447" t="str">
        <f>IFERROR(VLOOKUP(A81,[2]Feuil1!$A78:$E5075,2,FALSE),"")</f>
        <v/>
      </c>
      <c r="D81" s="263" t="e">
        <f>VLOOKUP(A81,[2]Feuil1!$A78:$E5075,3,FALSE)</f>
        <v>#N/A</v>
      </c>
      <c r="E81" s="449" t="e">
        <f>VLOOKUP(A81,[2]Feuil1!$A78:$E5075,4,FALSE)</f>
        <v>#N/A</v>
      </c>
      <c r="F81" s="450" t="e">
        <f>VLOOKUP(A81,[2]Feuil1!$A78:$E5075,5,FALSE)</f>
        <v>#N/A</v>
      </c>
      <c r="G81" s="264"/>
      <c r="H81" s="269"/>
      <c r="I81" s="270"/>
      <c r="J81" s="271"/>
      <c r="K81" s="272"/>
      <c r="L81" s="251">
        <f t="shared" si="16"/>
        <v>0</v>
      </c>
      <c r="M81" s="252">
        <f t="shared" si="10"/>
        <v>0</v>
      </c>
      <c r="N81" s="253"/>
      <c r="O81" s="254"/>
      <c r="P81" s="255"/>
      <c r="Q81" s="256"/>
    </row>
    <row r="82" spans="1:17" ht="15.75" outlineLevel="1">
      <c r="A82" s="260"/>
      <c r="B82" s="261"/>
      <c r="C82" s="447" t="str">
        <f>IFERROR(VLOOKUP(A82,[2]Feuil1!$A79:$E5076,2,FALSE),"")</f>
        <v/>
      </c>
      <c r="D82" s="263" t="e">
        <f>VLOOKUP(A82,[2]Feuil1!$A79:$E5076,3,FALSE)</f>
        <v>#N/A</v>
      </c>
      <c r="E82" s="449" t="e">
        <f>VLOOKUP(A82,[2]Feuil1!$A79:$E5076,4,FALSE)</f>
        <v>#N/A</v>
      </c>
      <c r="F82" s="450" t="e">
        <f>VLOOKUP(A82,[2]Feuil1!$A79:$E5076,5,FALSE)</f>
        <v>#N/A</v>
      </c>
      <c r="G82" s="264"/>
      <c r="H82" s="269"/>
      <c r="I82" s="270"/>
      <c r="J82" s="271"/>
      <c r="K82" s="272"/>
      <c r="L82" s="251">
        <f t="shared" si="16"/>
        <v>0</v>
      </c>
      <c r="M82" s="252">
        <f t="shared" si="10"/>
        <v>0</v>
      </c>
      <c r="N82" s="253"/>
      <c r="O82" s="254"/>
      <c r="P82" s="255"/>
      <c r="Q82" s="256"/>
    </row>
    <row r="83" spans="1:17" ht="15.75" outlineLevel="1">
      <c r="A83" s="260"/>
      <c r="B83" s="261"/>
      <c r="C83" s="447" t="str">
        <f>IFERROR(VLOOKUP(A83,[2]Feuil1!$A80:$E5077,2,FALSE),"")</f>
        <v/>
      </c>
      <c r="D83" s="263" t="e">
        <f>VLOOKUP(A83,[2]Feuil1!$A80:$E5077,3,FALSE)</f>
        <v>#N/A</v>
      </c>
      <c r="E83" s="449" t="e">
        <f>VLOOKUP(A83,[2]Feuil1!$A80:$E5077,4,FALSE)</f>
        <v>#N/A</v>
      </c>
      <c r="F83" s="450" t="e">
        <f>VLOOKUP(A83,[2]Feuil1!$A80:$E5077,5,FALSE)</f>
        <v>#N/A</v>
      </c>
      <c r="G83" s="264"/>
      <c r="H83" s="269"/>
      <c r="I83" s="270"/>
      <c r="J83" s="271"/>
      <c r="K83" s="272"/>
      <c r="L83" s="251">
        <f t="shared" si="16"/>
        <v>0</v>
      </c>
      <c r="M83" s="252">
        <f t="shared" si="10"/>
        <v>0</v>
      </c>
      <c r="N83" s="253"/>
      <c r="O83" s="254"/>
      <c r="P83" s="255"/>
      <c r="Q83" s="256"/>
    </row>
    <row r="84" spans="1:17" ht="15.75" outlineLevel="1">
      <c r="A84" s="259"/>
      <c r="B84" s="242"/>
      <c r="C84" s="447" t="str">
        <f>IFERROR(VLOOKUP(A84,[2]Feuil1!$A81:$E5078,2,FALSE),"")</f>
        <v/>
      </c>
      <c r="D84" s="263" t="e">
        <f>VLOOKUP(A84,[2]Feuil1!$A81:$E5078,3,FALSE)</f>
        <v>#N/A</v>
      </c>
      <c r="E84" s="449" t="e">
        <f>VLOOKUP(A84,[2]Feuil1!$A81:$E5078,4,FALSE)</f>
        <v>#N/A</v>
      </c>
      <c r="F84" s="450" t="e">
        <f>VLOOKUP(A84,[2]Feuil1!$A81:$E5078,5,FALSE)</f>
        <v>#N/A</v>
      </c>
      <c r="G84" s="246"/>
      <c r="H84" s="247"/>
      <c r="I84" s="248"/>
      <c r="J84" s="249"/>
      <c r="K84" s="250"/>
      <c r="L84" s="251">
        <f>G84*H84</f>
        <v>0</v>
      </c>
      <c r="M84" s="252">
        <f t="shared" si="10"/>
        <v>0</v>
      </c>
      <c r="N84" s="253"/>
      <c r="O84" s="254"/>
      <c r="P84" s="255"/>
      <c r="Q84" s="256"/>
    </row>
    <row r="85" spans="1:17" ht="15.75" outlineLevel="1">
      <c r="A85" s="260"/>
      <c r="B85" s="261"/>
      <c r="C85" s="447" t="str">
        <f>IFERROR(VLOOKUP(A85,[2]Feuil1!$A82:$E5079,2,FALSE),"")</f>
        <v/>
      </c>
      <c r="D85" s="263" t="e">
        <f>VLOOKUP(A85,[2]Feuil1!$A82:$E5079,3,FALSE)</f>
        <v>#N/A</v>
      </c>
      <c r="E85" s="449" t="e">
        <f>VLOOKUP(A85,[2]Feuil1!$A82:$E5079,4,FALSE)</f>
        <v>#N/A</v>
      </c>
      <c r="F85" s="450" t="e">
        <f>VLOOKUP(A85,[2]Feuil1!$A82:$E5079,5,FALSE)</f>
        <v>#N/A</v>
      </c>
      <c r="G85" s="264"/>
      <c r="H85" s="265"/>
      <c r="I85" s="266"/>
      <c r="J85" s="267"/>
      <c r="K85" s="268"/>
      <c r="L85" s="251">
        <f>G85*H85</f>
        <v>0</v>
      </c>
      <c r="M85" s="252">
        <f t="shared" si="10"/>
        <v>0</v>
      </c>
      <c r="N85" s="253"/>
      <c r="O85" s="254"/>
      <c r="P85" s="255"/>
      <c r="Q85" s="256"/>
    </row>
    <row r="86" spans="1:17" ht="15.75" outlineLevel="1">
      <c r="A86" s="260"/>
      <c r="B86" s="261"/>
      <c r="C86" s="447" t="str">
        <f>IFERROR(VLOOKUP(A86,[2]Feuil1!$A83:$E5080,2,FALSE),"")</f>
        <v/>
      </c>
      <c r="D86" s="263" t="e">
        <f>VLOOKUP(A86,[2]Feuil1!$A83:$E5080,3,FALSE)</f>
        <v>#N/A</v>
      </c>
      <c r="E86" s="449" t="e">
        <f>VLOOKUP(A86,[2]Feuil1!$A83:$E5080,4,FALSE)</f>
        <v>#N/A</v>
      </c>
      <c r="F86" s="450" t="e">
        <f>VLOOKUP(A86,[2]Feuil1!$A83:$E5080,5,FALSE)</f>
        <v>#N/A</v>
      </c>
      <c r="G86" s="264"/>
      <c r="H86" s="269"/>
      <c r="I86" s="270"/>
      <c r="J86" s="271"/>
      <c r="K86" s="272"/>
      <c r="L86" s="251">
        <f t="shared" ref="L86:L89" si="17">G86*H86</f>
        <v>0</v>
      </c>
      <c r="M86" s="252">
        <f t="shared" si="10"/>
        <v>0</v>
      </c>
      <c r="N86" s="253"/>
      <c r="O86" s="254"/>
      <c r="P86" s="255"/>
      <c r="Q86" s="256"/>
    </row>
    <row r="87" spans="1:17" ht="15.75" outlineLevel="1">
      <c r="A87" s="260"/>
      <c r="B87" s="261"/>
      <c r="C87" s="447" t="str">
        <f>IFERROR(VLOOKUP(A87,[2]Feuil1!$A84:$E5081,2,FALSE),"")</f>
        <v/>
      </c>
      <c r="D87" s="263" t="e">
        <f>VLOOKUP(A87,[2]Feuil1!$A84:$E5081,3,FALSE)</f>
        <v>#N/A</v>
      </c>
      <c r="E87" s="449" t="e">
        <f>VLOOKUP(A87,[2]Feuil1!$A84:$E5081,4,FALSE)</f>
        <v>#N/A</v>
      </c>
      <c r="F87" s="450" t="e">
        <f>VLOOKUP(A87,[2]Feuil1!$A84:$E5081,5,FALSE)</f>
        <v>#N/A</v>
      </c>
      <c r="G87" s="264"/>
      <c r="H87" s="269"/>
      <c r="I87" s="270"/>
      <c r="J87" s="271"/>
      <c r="K87" s="272"/>
      <c r="L87" s="251">
        <f t="shared" si="17"/>
        <v>0</v>
      </c>
      <c r="M87" s="252">
        <f t="shared" si="10"/>
        <v>0</v>
      </c>
      <c r="N87" s="253"/>
      <c r="O87" s="254"/>
      <c r="P87" s="255"/>
      <c r="Q87" s="256"/>
    </row>
    <row r="88" spans="1:17" ht="15.75" outlineLevel="1">
      <c r="A88" s="260"/>
      <c r="B88" s="261"/>
      <c r="C88" s="447" t="str">
        <f>IFERROR(VLOOKUP(A88,[2]Feuil1!$A85:$E5082,2,FALSE),"")</f>
        <v/>
      </c>
      <c r="D88" s="263" t="e">
        <f>VLOOKUP(A88,[2]Feuil1!$A85:$E5082,3,FALSE)</f>
        <v>#N/A</v>
      </c>
      <c r="E88" s="449" t="e">
        <f>VLOOKUP(A88,[2]Feuil1!$A85:$E5082,4,FALSE)</f>
        <v>#N/A</v>
      </c>
      <c r="F88" s="450" t="e">
        <f>VLOOKUP(A88,[2]Feuil1!$A85:$E5082,5,FALSE)</f>
        <v>#N/A</v>
      </c>
      <c r="G88" s="264"/>
      <c r="H88" s="269"/>
      <c r="I88" s="270"/>
      <c r="J88" s="271"/>
      <c r="K88" s="272"/>
      <c r="L88" s="251">
        <f t="shared" si="17"/>
        <v>0</v>
      </c>
      <c r="M88" s="252">
        <f t="shared" si="10"/>
        <v>0</v>
      </c>
      <c r="N88" s="253"/>
      <c r="O88" s="254"/>
      <c r="P88" s="255"/>
      <c r="Q88" s="256"/>
    </row>
    <row r="89" spans="1:17" ht="15.75" outlineLevel="1">
      <c r="A89" s="260"/>
      <c r="B89" s="261"/>
      <c r="C89" s="447" t="str">
        <f>IFERROR(VLOOKUP(A89,[2]Feuil1!$A86:$E5083,2,FALSE),"")</f>
        <v/>
      </c>
      <c r="D89" s="263" t="e">
        <f>VLOOKUP(A89,[2]Feuil1!$A86:$E5083,3,FALSE)</f>
        <v>#N/A</v>
      </c>
      <c r="E89" s="449" t="e">
        <f>VLOOKUP(A89,[2]Feuil1!$A86:$E5083,4,FALSE)</f>
        <v>#N/A</v>
      </c>
      <c r="F89" s="450" t="e">
        <f>VLOOKUP(A89,[2]Feuil1!$A86:$E5083,5,FALSE)</f>
        <v>#N/A</v>
      </c>
      <c r="G89" s="264"/>
      <c r="H89" s="269"/>
      <c r="I89" s="270"/>
      <c r="J89" s="271"/>
      <c r="K89" s="272"/>
      <c r="L89" s="251">
        <f t="shared" si="17"/>
        <v>0</v>
      </c>
      <c r="M89" s="252">
        <f t="shared" si="10"/>
        <v>0</v>
      </c>
      <c r="N89" s="253"/>
      <c r="O89" s="254"/>
      <c r="P89" s="255"/>
      <c r="Q89" s="256"/>
    </row>
    <row r="90" spans="1:17" ht="15.75" outlineLevel="1">
      <c r="A90" s="259"/>
      <c r="B90" s="242"/>
      <c r="C90" s="447" t="str">
        <f>IFERROR(VLOOKUP(A90,[2]Feuil1!$A87:$E5084,2,FALSE),"")</f>
        <v/>
      </c>
      <c r="D90" s="263" t="e">
        <f>VLOOKUP(A90,[2]Feuil1!$A87:$E5084,3,FALSE)</f>
        <v>#N/A</v>
      </c>
      <c r="E90" s="449" t="e">
        <f>VLOOKUP(A90,[2]Feuil1!$A87:$E5084,4,FALSE)</f>
        <v>#N/A</v>
      </c>
      <c r="F90" s="450" t="e">
        <f>VLOOKUP(A90,[2]Feuil1!$A87:$E5084,5,FALSE)</f>
        <v>#N/A</v>
      </c>
      <c r="G90" s="246"/>
      <c r="H90" s="247"/>
      <c r="I90" s="248"/>
      <c r="J90" s="249"/>
      <c r="K90" s="250"/>
      <c r="L90" s="251">
        <f>G90*H90</f>
        <v>0</v>
      </c>
      <c r="M90" s="252">
        <f t="shared" si="10"/>
        <v>0</v>
      </c>
      <c r="N90" s="253"/>
      <c r="O90" s="254"/>
      <c r="P90" s="255"/>
      <c r="Q90" s="256"/>
    </row>
    <row r="91" spans="1:17" ht="15.75" outlineLevel="1">
      <c r="A91" s="260"/>
      <c r="B91" s="261"/>
      <c r="C91" s="447" t="str">
        <f>IFERROR(VLOOKUP(A91,[2]Feuil1!$A88:$E5085,2,FALSE),"")</f>
        <v/>
      </c>
      <c r="D91" s="263" t="e">
        <f>VLOOKUP(A91,[2]Feuil1!$A88:$E5085,3,FALSE)</f>
        <v>#N/A</v>
      </c>
      <c r="E91" s="449" t="e">
        <f>VLOOKUP(A91,[2]Feuil1!$A88:$E5085,4,FALSE)</f>
        <v>#N/A</v>
      </c>
      <c r="F91" s="450" t="e">
        <f>VLOOKUP(A91,[2]Feuil1!$A88:$E5085,5,FALSE)</f>
        <v>#N/A</v>
      </c>
      <c r="G91" s="264"/>
      <c r="H91" s="265"/>
      <c r="I91" s="266"/>
      <c r="J91" s="267"/>
      <c r="K91" s="268"/>
      <c r="L91" s="251">
        <f>G91*H91</f>
        <v>0</v>
      </c>
      <c r="M91" s="252">
        <f t="shared" si="10"/>
        <v>0</v>
      </c>
      <c r="N91" s="253"/>
      <c r="O91" s="254"/>
      <c r="P91" s="255"/>
      <c r="Q91" s="256"/>
    </row>
    <row r="92" spans="1:17" ht="15.75" outlineLevel="1">
      <c r="A92" s="260"/>
      <c r="B92" s="261"/>
      <c r="C92" s="447" t="str">
        <f>IFERROR(VLOOKUP(A92,[2]Feuil1!$A89:$E5086,2,FALSE),"")</f>
        <v/>
      </c>
      <c r="D92" s="263" t="e">
        <f>VLOOKUP(A92,[2]Feuil1!$A89:$E5086,3,FALSE)</f>
        <v>#N/A</v>
      </c>
      <c r="E92" s="449" t="e">
        <f>VLOOKUP(A92,[2]Feuil1!$A89:$E5086,4,FALSE)</f>
        <v>#N/A</v>
      </c>
      <c r="F92" s="450" t="e">
        <f>VLOOKUP(A92,[2]Feuil1!$A89:$E5086,5,FALSE)</f>
        <v>#N/A</v>
      </c>
      <c r="G92" s="264"/>
      <c r="H92" s="269"/>
      <c r="I92" s="270"/>
      <c r="J92" s="271"/>
      <c r="K92" s="272"/>
      <c r="L92" s="251">
        <f t="shared" ref="L92:L95" si="18">G92*H92</f>
        <v>0</v>
      </c>
      <c r="M92" s="252">
        <f t="shared" si="10"/>
        <v>0</v>
      </c>
      <c r="N92" s="253"/>
      <c r="O92" s="254"/>
      <c r="P92" s="255"/>
      <c r="Q92" s="256"/>
    </row>
    <row r="93" spans="1:17" ht="15.75" outlineLevel="1">
      <c r="A93" s="260"/>
      <c r="B93" s="261"/>
      <c r="C93" s="447" t="str">
        <f>IFERROR(VLOOKUP(A93,[2]Feuil1!$A90:$E5087,2,FALSE),"")</f>
        <v/>
      </c>
      <c r="D93" s="263" t="e">
        <f>VLOOKUP(A93,[2]Feuil1!$A90:$E5087,3,FALSE)</f>
        <v>#N/A</v>
      </c>
      <c r="E93" s="449" t="e">
        <f>VLOOKUP(A93,[2]Feuil1!$A90:$E5087,4,FALSE)</f>
        <v>#N/A</v>
      </c>
      <c r="F93" s="450" t="e">
        <f>VLOOKUP(A93,[2]Feuil1!$A90:$E5087,5,FALSE)</f>
        <v>#N/A</v>
      </c>
      <c r="G93" s="264"/>
      <c r="H93" s="269"/>
      <c r="I93" s="270"/>
      <c r="J93" s="271"/>
      <c r="K93" s="272"/>
      <c r="L93" s="251">
        <f t="shared" si="18"/>
        <v>0</v>
      </c>
      <c r="M93" s="252">
        <f t="shared" si="10"/>
        <v>0</v>
      </c>
      <c r="N93" s="253"/>
      <c r="O93" s="254"/>
      <c r="P93" s="255"/>
      <c r="Q93" s="256"/>
    </row>
    <row r="94" spans="1:17" ht="15.75" outlineLevel="1">
      <c r="A94" s="260"/>
      <c r="B94" s="261"/>
      <c r="C94" s="447" t="str">
        <f>IFERROR(VLOOKUP(A94,[2]Feuil1!$A91:$E5088,2,FALSE),"")</f>
        <v/>
      </c>
      <c r="D94" s="263" t="e">
        <f>VLOOKUP(A94,[2]Feuil1!$A91:$E5088,3,FALSE)</f>
        <v>#N/A</v>
      </c>
      <c r="E94" s="449" t="e">
        <f>VLOOKUP(A94,[2]Feuil1!$A91:$E5088,4,FALSE)</f>
        <v>#N/A</v>
      </c>
      <c r="F94" s="450" t="e">
        <f>VLOOKUP(A94,[2]Feuil1!$A91:$E5088,5,FALSE)</f>
        <v>#N/A</v>
      </c>
      <c r="G94" s="264"/>
      <c r="H94" s="269"/>
      <c r="I94" s="270"/>
      <c r="J94" s="271"/>
      <c r="K94" s="272"/>
      <c r="L94" s="251">
        <f t="shared" si="18"/>
        <v>0</v>
      </c>
      <c r="M94" s="252">
        <f t="shared" si="10"/>
        <v>0</v>
      </c>
      <c r="N94" s="253"/>
      <c r="O94" s="254"/>
      <c r="P94" s="255"/>
      <c r="Q94" s="256"/>
    </row>
    <row r="95" spans="1:17" ht="15.75" outlineLevel="1">
      <c r="A95" s="260"/>
      <c r="B95" s="261"/>
      <c r="C95" s="447" t="str">
        <f>IFERROR(VLOOKUP(A95,[2]Feuil1!$A92:$E5089,2,FALSE),"")</f>
        <v/>
      </c>
      <c r="D95" s="263" t="e">
        <f>VLOOKUP(A95,[2]Feuil1!$A92:$E5089,3,FALSE)</f>
        <v>#N/A</v>
      </c>
      <c r="E95" s="449" t="e">
        <f>VLOOKUP(A95,[2]Feuil1!$A92:$E5089,4,FALSE)</f>
        <v>#N/A</v>
      </c>
      <c r="F95" s="450" t="e">
        <f>VLOOKUP(A95,[2]Feuil1!$A92:$E5089,5,FALSE)</f>
        <v>#N/A</v>
      </c>
      <c r="G95" s="264"/>
      <c r="H95" s="269"/>
      <c r="I95" s="270"/>
      <c r="J95" s="271"/>
      <c r="K95" s="272"/>
      <c r="L95" s="251">
        <f t="shared" si="18"/>
        <v>0</v>
      </c>
      <c r="M95" s="252">
        <f t="shared" si="10"/>
        <v>0</v>
      </c>
      <c r="N95" s="253"/>
      <c r="O95" s="254"/>
      <c r="P95" s="255"/>
      <c r="Q95" s="256"/>
    </row>
    <row r="96" spans="1:17" ht="15.75" outlineLevel="1">
      <c r="A96" s="259"/>
      <c r="B96" s="242"/>
      <c r="C96" s="447" t="str">
        <f>IFERROR(VLOOKUP(A96,[2]Feuil1!$A93:$E5090,2,FALSE),"")</f>
        <v/>
      </c>
      <c r="D96" s="263" t="e">
        <f>VLOOKUP(A96,[2]Feuil1!$A93:$E5090,3,FALSE)</f>
        <v>#N/A</v>
      </c>
      <c r="E96" s="449" t="e">
        <f>VLOOKUP(A96,[2]Feuil1!$A93:$E5090,4,FALSE)</f>
        <v>#N/A</v>
      </c>
      <c r="F96" s="450" t="e">
        <f>VLOOKUP(A96,[2]Feuil1!$A93:$E5090,5,FALSE)</f>
        <v>#N/A</v>
      </c>
      <c r="G96" s="246"/>
      <c r="H96" s="247"/>
      <c r="I96" s="248"/>
      <c r="J96" s="249"/>
      <c r="K96" s="250"/>
      <c r="L96" s="251">
        <f>G96*H96</f>
        <v>0</v>
      </c>
      <c r="M96" s="252">
        <f t="shared" ref="M96:M159" si="19">G96*I96+G96*K96</f>
        <v>0</v>
      </c>
      <c r="N96" s="253"/>
      <c r="O96" s="254"/>
      <c r="P96" s="255"/>
      <c r="Q96" s="256"/>
    </row>
    <row r="97" spans="1:17" ht="15.75" outlineLevel="1">
      <c r="A97" s="260"/>
      <c r="B97" s="261"/>
      <c r="C97" s="447" t="str">
        <f>IFERROR(VLOOKUP(A97,[2]Feuil1!$A94:$E5091,2,FALSE),"")</f>
        <v/>
      </c>
      <c r="D97" s="263" t="e">
        <f>VLOOKUP(A97,[2]Feuil1!$A94:$E5091,3,FALSE)</f>
        <v>#N/A</v>
      </c>
      <c r="E97" s="449" t="e">
        <f>VLOOKUP(A97,[2]Feuil1!$A94:$E5091,4,FALSE)</f>
        <v>#N/A</v>
      </c>
      <c r="F97" s="450" t="e">
        <f>VLOOKUP(A97,[2]Feuil1!$A94:$E5091,5,FALSE)</f>
        <v>#N/A</v>
      </c>
      <c r="G97" s="264"/>
      <c r="H97" s="265"/>
      <c r="I97" s="266"/>
      <c r="J97" s="267"/>
      <c r="K97" s="268"/>
      <c r="L97" s="251">
        <f>G97*H97</f>
        <v>0</v>
      </c>
      <c r="M97" s="252">
        <f t="shared" si="19"/>
        <v>0</v>
      </c>
      <c r="N97" s="253"/>
      <c r="O97" s="254"/>
      <c r="P97" s="255"/>
      <c r="Q97" s="256"/>
    </row>
    <row r="98" spans="1:17" ht="15.75" outlineLevel="1">
      <c r="A98" s="260"/>
      <c r="B98" s="261"/>
      <c r="C98" s="447" t="str">
        <f>IFERROR(VLOOKUP(A98,[2]Feuil1!$A95:$E5092,2,FALSE),"")</f>
        <v/>
      </c>
      <c r="D98" s="263" t="e">
        <f>VLOOKUP(A98,[2]Feuil1!$A95:$E5092,3,FALSE)</f>
        <v>#N/A</v>
      </c>
      <c r="E98" s="449" t="e">
        <f>VLOOKUP(A98,[2]Feuil1!$A95:$E5092,4,FALSE)</f>
        <v>#N/A</v>
      </c>
      <c r="F98" s="450" t="e">
        <f>VLOOKUP(A98,[2]Feuil1!$A95:$E5092,5,FALSE)</f>
        <v>#N/A</v>
      </c>
      <c r="G98" s="264"/>
      <c r="H98" s="269"/>
      <c r="I98" s="270"/>
      <c r="J98" s="271"/>
      <c r="K98" s="272"/>
      <c r="L98" s="251">
        <f t="shared" ref="L98:L105" si="20">G98*H98</f>
        <v>0</v>
      </c>
      <c r="M98" s="252">
        <f t="shared" si="19"/>
        <v>0</v>
      </c>
      <c r="N98" s="253"/>
      <c r="O98" s="254"/>
      <c r="P98" s="255"/>
      <c r="Q98" s="256"/>
    </row>
    <row r="99" spans="1:17" ht="15.75" outlineLevel="1">
      <c r="A99" s="260"/>
      <c r="B99" s="261"/>
      <c r="C99" s="447" t="str">
        <f>IFERROR(VLOOKUP(A99,[2]Feuil1!$A96:$E5093,2,FALSE),"")</f>
        <v/>
      </c>
      <c r="D99" s="263" t="e">
        <f>VLOOKUP(A99,[2]Feuil1!$A96:$E5093,3,FALSE)</f>
        <v>#N/A</v>
      </c>
      <c r="E99" s="449" t="e">
        <f>VLOOKUP(A99,[2]Feuil1!$A96:$E5093,4,FALSE)</f>
        <v>#N/A</v>
      </c>
      <c r="F99" s="450" t="e">
        <f>VLOOKUP(A99,[2]Feuil1!$A96:$E5093,5,FALSE)</f>
        <v>#N/A</v>
      </c>
      <c r="G99" s="264"/>
      <c r="H99" s="269"/>
      <c r="I99" s="270"/>
      <c r="J99" s="271"/>
      <c r="K99" s="272"/>
      <c r="L99" s="251">
        <f t="shared" si="20"/>
        <v>0</v>
      </c>
      <c r="M99" s="252">
        <f t="shared" si="19"/>
        <v>0</v>
      </c>
      <c r="N99" s="253"/>
      <c r="O99" s="254"/>
      <c r="P99" s="255"/>
      <c r="Q99" s="256"/>
    </row>
    <row r="100" spans="1:17" ht="15.75" outlineLevel="1">
      <c r="A100" s="260"/>
      <c r="B100" s="261"/>
      <c r="C100" s="447" t="str">
        <f>IFERROR(VLOOKUP(A100,[2]Feuil1!$A97:$E5094,2,FALSE),"")</f>
        <v/>
      </c>
      <c r="D100" s="263" t="e">
        <f>VLOOKUP(A100,[2]Feuil1!$A97:$E5094,3,FALSE)</f>
        <v>#N/A</v>
      </c>
      <c r="E100" s="449" t="e">
        <f>VLOOKUP(A100,[2]Feuil1!$A97:$E5094,4,FALSE)</f>
        <v>#N/A</v>
      </c>
      <c r="F100" s="450" t="e">
        <f>VLOOKUP(A100,[2]Feuil1!$A97:$E5094,5,FALSE)</f>
        <v>#N/A</v>
      </c>
      <c r="G100" s="264"/>
      <c r="H100" s="269"/>
      <c r="I100" s="270"/>
      <c r="J100" s="271"/>
      <c r="K100" s="272"/>
      <c r="L100" s="251">
        <f t="shared" si="20"/>
        <v>0</v>
      </c>
      <c r="M100" s="252">
        <f t="shared" si="19"/>
        <v>0</v>
      </c>
      <c r="N100" s="253"/>
      <c r="O100" s="254"/>
      <c r="P100" s="255"/>
      <c r="Q100" s="256"/>
    </row>
    <row r="101" spans="1:17" ht="15.75" outlineLevel="1">
      <c r="A101" s="260"/>
      <c r="B101" s="261"/>
      <c r="C101" s="447" t="str">
        <f>IFERROR(VLOOKUP(A101,[2]Feuil1!$A98:$E5095,2,FALSE),"")</f>
        <v/>
      </c>
      <c r="D101" s="263" t="e">
        <f>VLOOKUP(A101,[2]Feuil1!$A98:$E5095,3,FALSE)</f>
        <v>#N/A</v>
      </c>
      <c r="E101" s="449" t="e">
        <f>VLOOKUP(A101,[2]Feuil1!$A98:$E5095,4,FALSE)</f>
        <v>#N/A</v>
      </c>
      <c r="F101" s="450" t="e">
        <f>VLOOKUP(A101,[2]Feuil1!$A98:$E5095,5,FALSE)</f>
        <v>#N/A</v>
      </c>
      <c r="G101" s="264"/>
      <c r="H101" s="269"/>
      <c r="I101" s="270"/>
      <c r="J101" s="271"/>
      <c r="K101" s="272"/>
      <c r="L101" s="251">
        <f t="shared" si="20"/>
        <v>0</v>
      </c>
      <c r="M101" s="252">
        <f t="shared" si="19"/>
        <v>0</v>
      </c>
      <c r="N101" s="253"/>
      <c r="O101" s="254"/>
      <c r="P101" s="255"/>
      <c r="Q101" s="256"/>
    </row>
    <row r="102" spans="1:17" ht="15.75" outlineLevel="1">
      <c r="A102" s="260"/>
      <c r="B102" s="261"/>
      <c r="C102" s="447" t="str">
        <f>IFERROR(VLOOKUP(A102,[2]Feuil1!$A99:$E5096,2,FALSE),"")</f>
        <v/>
      </c>
      <c r="D102" s="263" t="e">
        <f>VLOOKUP(A102,[2]Feuil1!$A99:$E5096,3,FALSE)</f>
        <v>#N/A</v>
      </c>
      <c r="E102" s="449" t="e">
        <f>VLOOKUP(A102,[2]Feuil1!$A99:$E5096,4,FALSE)</f>
        <v>#N/A</v>
      </c>
      <c r="F102" s="450" t="e">
        <f>VLOOKUP(A102,[2]Feuil1!$A99:$E5096,5,FALSE)</f>
        <v>#N/A</v>
      </c>
      <c r="G102" s="264"/>
      <c r="H102" s="269"/>
      <c r="I102" s="270"/>
      <c r="J102" s="271"/>
      <c r="K102" s="272"/>
      <c r="L102" s="251">
        <f t="shared" si="20"/>
        <v>0</v>
      </c>
      <c r="M102" s="252">
        <f t="shared" si="19"/>
        <v>0</v>
      </c>
      <c r="N102" s="253"/>
      <c r="O102" s="254"/>
      <c r="P102" s="255"/>
      <c r="Q102" s="256"/>
    </row>
    <row r="103" spans="1:17" ht="15.75" outlineLevel="1">
      <c r="A103" s="260"/>
      <c r="B103" s="261"/>
      <c r="C103" s="447" t="str">
        <f>IFERROR(VLOOKUP(A103,[2]Feuil1!$A100:$E5097,2,FALSE),"")</f>
        <v/>
      </c>
      <c r="D103" s="263" t="e">
        <f>VLOOKUP(A103,[2]Feuil1!$A100:$E5097,3,FALSE)</f>
        <v>#N/A</v>
      </c>
      <c r="E103" s="449" t="e">
        <f>VLOOKUP(A103,[2]Feuil1!$A100:$E5097,4,FALSE)</f>
        <v>#N/A</v>
      </c>
      <c r="F103" s="450" t="e">
        <f>VLOOKUP(A103,[2]Feuil1!$A100:$E5097,5,FALSE)</f>
        <v>#N/A</v>
      </c>
      <c r="G103" s="264"/>
      <c r="H103" s="269"/>
      <c r="I103" s="270"/>
      <c r="J103" s="271"/>
      <c r="K103" s="272"/>
      <c r="L103" s="251">
        <f t="shared" si="20"/>
        <v>0</v>
      </c>
      <c r="M103" s="252">
        <f t="shared" si="19"/>
        <v>0</v>
      </c>
      <c r="N103" s="253"/>
      <c r="O103" s="254"/>
      <c r="P103" s="255"/>
      <c r="Q103" s="256"/>
    </row>
    <row r="104" spans="1:17" ht="15.75" outlineLevel="1">
      <c r="A104" s="260"/>
      <c r="B104" s="261"/>
      <c r="C104" s="447" t="str">
        <f>IFERROR(VLOOKUP(A104,[2]Feuil1!$A101:$E5098,2,FALSE),"")</f>
        <v/>
      </c>
      <c r="D104" s="263" t="e">
        <f>VLOOKUP(A104,[2]Feuil1!$A101:$E5098,3,FALSE)</f>
        <v>#N/A</v>
      </c>
      <c r="E104" s="449" t="e">
        <f>VLOOKUP(A104,[2]Feuil1!$A101:$E5098,4,FALSE)</f>
        <v>#N/A</v>
      </c>
      <c r="F104" s="450" t="e">
        <f>VLOOKUP(A104,[2]Feuil1!$A101:$E5098,5,FALSE)</f>
        <v>#N/A</v>
      </c>
      <c r="G104" s="264"/>
      <c r="H104" s="269"/>
      <c r="I104" s="270"/>
      <c r="J104" s="271"/>
      <c r="K104" s="272"/>
      <c r="L104" s="251">
        <f t="shared" si="20"/>
        <v>0</v>
      </c>
      <c r="M104" s="252">
        <f t="shared" si="19"/>
        <v>0</v>
      </c>
      <c r="N104" s="253"/>
      <c r="O104" s="254"/>
      <c r="P104" s="255"/>
      <c r="Q104" s="256"/>
    </row>
    <row r="105" spans="1:17" ht="15.75" outlineLevel="1">
      <c r="A105" s="260"/>
      <c r="B105" s="261"/>
      <c r="C105" s="447" t="str">
        <f>IFERROR(VLOOKUP(A105,[2]Feuil1!$A102:$E5099,2,FALSE),"")</f>
        <v/>
      </c>
      <c r="D105" s="263" t="e">
        <f>VLOOKUP(A105,[2]Feuil1!$A102:$E5099,3,FALSE)</f>
        <v>#N/A</v>
      </c>
      <c r="E105" s="449" t="e">
        <f>VLOOKUP(A105,[2]Feuil1!$A102:$E5099,4,FALSE)</f>
        <v>#N/A</v>
      </c>
      <c r="F105" s="450" t="e">
        <f>VLOOKUP(A105,[2]Feuil1!$A102:$E5099,5,FALSE)</f>
        <v>#N/A</v>
      </c>
      <c r="G105" s="264"/>
      <c r="H105" s="269"/>
      <c r="I105" s="270"/>
      <c r="J105" s="271"/>
      <c r="K105" s="272"/>
      <c r="L105" s="251">
        <f t="shared" si="20"/>
        <v>0</v>
      </c>
      <c r="M105" s="252">
        <f t="shared" si="19"/>
        <v>0</v>
      </c>
      <c r="N105" s="253"/>
      <c r="O105" s="254"/>
      <c r="P105" s="255"/>
      <c r="Q105" s="256"/>
    </row>
    <row r="106" spans="1:17" ht="15.75" outlineLevel="1">
      <c r="A106" s="259"/>
      <c r="B106" s="242"/>
      <c r="C106" s="447" t="str">
        <f>IFERROR(VLOOKUP(A106,[2]Feuil1!$A103:$E5100,2,FALSE),"")</f>
        <v/>
      </c>
      <c r="D106" s="263" t="e">
        <f>VLOOKUP(A106,[2]Feuil1!$A103:$E5100,3,FALSE)</f>
        <v>#N/A</v>
      </c>
      <c r="E106" s="449" t="e">
        <f>VLOOKUP(A106,[2]Feuil1!$A103:$E5100,4,FALSE)</f>
        <v>#N/A</v>
      </c>
      <c r="F106" s="450" t="e">
        <f>VLOOKUP(A106,[2]Feuil1!$A103:$E5100,5,FALSE)</f>
        <v>#N/A</v>
      </c>
      <c r="G106" s="246"/>
      <c r="H106" s="247"/>
      <c r="I106" s="248"/>
      <c r="J106" s="249"/>
      <c r="K106" s="250"/>
      <c r="L106" s="251">
        <f>G106*H106</f>
        <v>0</v>
      </c>
      <c r="M106" s="252">
        <f t="shared" si="19"/>
        <v>0</v>
      </c>
      <c r="N106" s="253"/>
      <c r="O106" s="254"/>
      <c r="P106" s="255"/>
      <c r="Q106" s="256"/>
    </row>
    <row r="107" spans="1:17" ht="15.75" outlineLevel="1">
      <c r="A107" s="260"/>
      <c r="B107" s="261"/>
      <c r="C107" s="447" t="str">
        <f>IFERROR(VLOOKUP(A107,[2]Feuil1!$A104:$E5101,2,FALSE),"")</f>
        <v/>
      </c>
      <c r="D107" s="263" t="e">
        <f>VLOOKUP(A107,[2]Feuil1!$A104:$E5101,3,FALSE)</f>
        <v>#N/A</v>
      </c>
      <c r="E107" s="449" t="e">
        <f>VLOOKUP(A107,[2]Feuil1!$A104:$E5101,4,FALSE)</f>
        <v>#N/A</v>
      </c>
      <c r="F107" s="450" t="e">
        <f>VLOOKUP(A107,[2]Feuil1!$A104:$E5101,5,FALSE)</f>
        <v>#N/A</v>
      </c>
      <c r="G107" s="264"/>
      <c r="H107" s="265"/>
      <c r="I107" s="266"/>
      <c r="J107" s="267"/>
      <c r="K107" s="268"/>
      <c r="L107" s="251">
        <f>G107*H107</f>
        <v>0</v>
      </c>
      <c r="M107" s="252">
        <f t="shared" si="19"/>
        <v>0</v>
      </c>
      <c r="N107" s="253"/>
      <c r="O107" s="254"/>
      <c r="P107" s="255"/>
      <c r="Q107" s="256"/>
    </row>
    <row r="108" spans="1:17" ht="15.75" outlineLevel="1">
      <c r="A108" s="260"/>
      <c r="B108" s="261"/>
      <c r="C108" s="447" t="str">
        <f>IFERROR(VLOOKUP(A108,[2]Feuil1!$A105:$E5102,2,FALSE),"")</f>
        <v/>
      </c>
      <c r="D108" s="263" t="e">
        <f>VLOOKUP(A108,[2]Feuil1!$A105:$E5102,3,FALSE)</f>
        <v>#N/A</v>
      </c>
      <c r="E108" s="449" t="e">
        <f>VLOOKUP(A108,[2]Feuil1!$A105:$E5102,4,FALSE)</f>
        <v>#N/A</v>
      </c>
      <c r="F108" s="450" t="e">
        <f>VLOOKUP(A108,[2]Feuil1!$A105:$E5102,5,FALSE)</f>
        <v>#N/A</v>
      </c>
      <c r="G108" s="264"/>
      <c r="H108" s="269"/>
      <c r="I108" s="270"/>
      <c r="J108" s="271"/>
      <c r="K108" s="272"/>
      <c r="L108" s="251">
        <f t="shared" ref="L108:L111" si="21">G108*H108</f>
        <v>0</v>
      </c>
      <c r="M108" s="252">
        <f t="shared" si="19"/>
        <v>0</v>
      </c>
      <c r="N108" s="253"/>
      <c r="O108" s="254"/>
      <c r="P108" s="255"/>
      <c r="Q108" s="256"/>
    </row>
    <row r="109" spans="1:17" ht="15.75" outlineLevel="1">
      <c r="A109" s="260"/>
      <c r="B109" s="261"/>
      <c r="C109" s="447" t="str">
        <f>IFERROR(VLOOKUP(A109,[2]Feuil1!$A106:$E5103,2,FALSE),"")</f>
        <v/>
      </c>
      <c r="D109" s="263" t="e">
        <f>VLOOKUP(A109,[2]Feuil1!$A106:$E5103,3,FALSE)</f>
        <v>#N/A</v>
      </c>
      <c r="E109" s="449" t="e">
        <f>VLOOKUP(A109,[2]Feuil1!$A106:$E5103,4,FALSE)</f>
        <v>#N/A</v>
      </c>
      <c r="F109" s="450" t="e">
        <f>VLOOKUP(A109,[2]Feuil1!$A106:$E5103,5,FALSE)</f>
        <v>#N/A</v>
      </c>
      <c r="G109" s="264"/>
      <c r="H109" s="269"/>
      <c r="I109" s="270"/>
      <c r="J109" s="271"/>
      <c r="K109" s="272"/>
      <c r="L109" s="251">
        <f t="shared" si="21"/>
        <v>0</v>
      </c>
      <c r="M109" s="252">
        <f t="shared" si="19"/>
        <v>0</v>
      </c>
      <c r="N109" s="253"/>
      <c r="O109" s="254"/>
      <c r="P109" s="255"/>
      <c r="Q109" s="256"/>
    </row>
    <row r="110" spans="1:17" ht="15.75" outlineLevel="1">
      <c r="A110" s="260"/>
      <c r="B110" s="261"/>
      <c r="C110" s="447" t="str">
        <f>IFERROR(VLOOKUP(A110,[2]Feuil1!$A107:$E5104,2,FALSE),"")</f>
        <v/>
      </c>
      <c r="D110" s="263" t="e">
        <f>VLOOKUP(A110,[2]Feuil1!$A107:$E5104,3,FALSE)</f>
        <v>#N/A</v>
      </c>
      <c r="E110" s="449" t="e">
        <f>VLOOKUP(A110,[2]Feuil1!$A107:$E5104,4,FALSE)</f>
        <v>#N/A</v>
      </c>
      <c r="F110" s="450" t="e">
        <f>VLOOKUP(A110,[2]Feuil1!$A107:$E5104,5,FALSE)</f>
        <v>#N/A</v>
      </c>
      <c r="G110" s="264"/>
      <c r="H110" s="269"/>
      <c r="I110" s="270"/>
      <c r="J110" s="271"/>
      <c r="K110" s="272"/>
      <c r="L110" s="251">
        <f t="shared" si="21"/>
        <v>0</v>
      </c>
      <c r="M110" s="252">
        <f t="shared" si="19"/>
        <v>0</v>
      </c>
      <c r="N110" s="253"/>
      <c r="O110" s="254"/>
      <c r="P110" s="255"/>
      <c r="Q110" s="256"/>
    </row>
    <row r="111" spans="1:17" ht="15.75" outlineLevel="1">
      <c r="A111" s="260"/>
      <c r="B111" s="261"/>
      <c r="C111" s="447" t="str">
        <f>IFERROR(VLOOKUP(A111,[2]Feuil1!$A108:$E5105,2,FALSE),"")</f>
        <v/>
      </c>
      <c r="D111" s="263" t="e">
        <f>VLOOKUP(A111,[2]Feuil1!$A108:$E5105,3,FALSE)</f>
        <v>#N/A</v>
      </c>
      <c r="E111" s="449" t="e">
        <f>VLOOKUP(A111,[2]Feuil1!$A108:$E5105,4,FALSE)</f>
        <v>#N/A</v>
      </c>
      <c r="F111" s="450" t="e">
        <f>VLOOKUP(A111,[2]Feuil1!$A108:$E5105,5,FALSE)</f>
        <v>#N/A</v>
      </c>
      <c r="G111" s="264"/>
      <c r="H111" s="269"/>
      <c r="I111" s="270"/>
      <c r="J111" s="271"/>
      <c r="K111" s="272"/>
      <c r="L111" s="251">
        <f t="shared" si="21"/>
        <v>0</v>
      </c>
      <c r="M111" s="252">
        <f t="shared" si="19"/>
        <v>0</v>
      </c>
      <c r="N111" s="253"/>
      <c r="O111" s="254"/>
      <c r="P111" s="255"/>
      <c r="Q111" s="256"/>
    </row>
    <row r="112" spans="1:17" ht="15.75" outlineLevel="1">
      <c r="A112" s="259"/>
      <c r="B112" s="242"/>
      <c r="C112" s="447" t="str">
        <f>IFERROR(VLOOKUP(A112,[2]Feuil1!$A109:$E5106,2,FALSE),"")</f>
        <v/>
      </c>
      <c r="D112" s="263" t="e">
        <f>VLOOKUP(A112,[2]Feuil1!$A109:$E5106,3,FALSE)</f>
        <v>#N/A</v>
      </c>
      <c r="E112" s="449" t="e">
        <f>VLOOKUP(A112,[2]Feuil1!$A109:$E5106,4,FALSE)</f>
        <v>#N/A</v>
      </c>
      <c r="F112" s="450" t="e">
        <f>VLOOKUP(A112,[2]Feuil1!$A109:$E5106,5,FALSE)</f>
        <v>#N/A</v>
      </c>
      <c r="G112" s="246"/>
      <c r="H112" s="247"/>
      <c r="I112" s="248"/>
      <c r="J112" s="249"/>
      <c r="K112" s="250"/>
      <c r="L112" s="251">
        <f>G112*H112</f>
        <v>0</v>
      </c>
      <c r="M112" s="252">
        <f t="shared" si="19"/>
        <v>0</v>
      </c>
      <c r="N112" s="253"/>
      <c r="O112" s="254"/>
      <c r="P112" s="255"/>
      <c r="Q112" s="256"/>
    </row>
    <row r="113" spans="1:17" ht="15.75" outlineLevel="1">
      <c r="A113" s="260"/>
      <c r="B113" s="261"/>
      <c r="C113" s="447" t="str">
        <f>IFERROR(VLOOKUP(A113,[2]Feuil1!$A110:$E5107,2,FALSE),"")</f>
        <v/>
      </c>
      <c r="D113" s="263" t="e">
        <f>VLOOKUP(A113,[2]Feuil1!$A110:$E5107,3,FALSE)</f>
        <v>#N/A</v>
      </c>
      <c r="E113" s="449" t="e">
        <f>VLOOKUP(A113,[2]Feuil1!$A110:$E5107,4,FALSE)</f>
        <v>#N/A</v>
      </c>
      <c r="F113" s="450" t="e">
        <f>VLOOKUP(A113,[2]Feuil1!$A110:$E5107,5,FALSE)</f>
        <v>#N/A</v>
      </c>
      <c r="G113" s="264"/>
      <c r="H113" s="265"/>
      <c r="I113" s="266"/>
      <c r="J113" s="267"/>
      <c r="K113" s="268"/>
      <c r="L113" s="251">
        <f>G113*H113</f>
        <v>0</v>
      </c>
      <c r="M113" s="252">
        <f t="shared" si="19"/>
        <v>0</v>
      </c>
      <c r="N113" s="253"/>
      <c r="O113" s="254"/>
      <c r="P113" s="255"/>
      <c r="Q113" s="256"/>
    </row>
    <row r="114" spans="1:17" ht="15.75" outlineLevel="1">
      <c r="A114" s="260"/>
      <c r="B114" s="261"/>
      <c r="C114" s="447" t="str">
        <f>IFERROR(VLOOKUP(A114,[2]Feuil1!$A111:$E5108,2,FALSE),"")</f>
        <v/>
      </c>
      <c r="D114" s="263" t="e">
        <f>VLOOKUP(A114,[2]Feuil1!$A111:$E5108,3,FALSE)</f>
        <v>#N/A</v>
      </c>
      <c r="E114" s="449" t="e">
        <f>VLOOKUP(A114,[2]Feuil1!$A111:$E5108,4,FALSE)</f>
        <v>#N/A</v>
      </c>
      <c r="F114" s="450" t="e">
        <f>VLOOKUP(A114,[2]Feuil1!$A111:$E5108,5,FALSE)</f>
        <v>#N/A</v>
      </c>
      <c r="G114" s="264"/>
      <c r="H114" s="269"/>
      <c r="I114" s="270"/>
      <c r="J114" s="271"/>
      <c r="K114" s="272"/>
      <c r="L114" s="251">
        <f t="shared" ref="L114:L117" si="22">G114*H114</f>
        <v>0</v>
      </c>
      <c r="M114" s="252">
        <f t="shared" si="19"/>
        <v>0</v>
      </c>
      <c r="N114" s="253"/>
      <c r="O114" s="254"/>
      <c r="P114" s="255"/>
      <c r="Q114" s="256"/>
    </row>
    <row r="115" spans="1:17" ht="15.75" outlineLevel="1">
      <c r="A115" s="260"/>
      <c r="B115" s="261"/>
      <c r="C115" s="447" t="str">
        <f>IFERROR(VLOOKUP(A115,[2]Feuil1!$A112:$E5109,2,FALSE),"")</f>
        <v/>
      </c>
      <c r="D115" s="263" t="e">
        <f>VLOOKUP(A115,[2]Feuil1!$A112:$E5109,3,FALSE)</f>
        <v>#N/A</v>
      </c>
      <c r="E115" s="449" t="e">
        <f>VLOOKUP(A115,[2]Feuil1!$A112:$E5109,4,FALSE)</f>
        <v>#N/A</v>
      </c>
      <c r="F115" s="450" t="e">
        <f>VLOOKUP(A115,[2]Feuil1!$A112:$E5109,5,FALSE)</f>
        <v>#N/A</v>
      </c>
      <c r="G115" s="264"/>
      <c r="H115" s="269"/>
      <c r="I115" s="270"/>
      <c r="J115" s="271"/>
      <c r="K115" s="272"/>
      <c r="L115" s="251">
        <f t="shared" si="22"/>
        <v>0</v>
      </c>
      <c r="M115" s="252">
        <f t="shared" si="19"/>
        <v>0</v>
      </c>
      <c r="N115" s="253"/>
      <c r="O115" s="254"/>
      <c r="P115" s="255"/>
      <c r="Q115" s="256"/>
    </row>
    <row r="116" spans="1:17" ht="15.75" outlineLevel="1">
      <c r="A116" s="260"/>
      <c r="B116" s="261"/>
      <c r="C116" s="447" t="str">
        <f>IFERROR(VLOOKUP(A116,[2]Feuil1!$A113:$E5110,2,FALSE),"")</f>
        <v/>
      </c>
      <c r="D116" s="263" t="e">
        <f>VLOOKUP(A116,[2]Feuil1!$A113:$E5110,3,FALSE)</f>
        <v>#N/A</v>
      </c>
      <c r="E116" s="449" t="e">
        <f>VLOOKUP(A116,[2]Feuil1!$A113:$E5110,4,FALSE)</f>
        <v>#N/A</v>
      </c>
      <c r="F116" s="450" t="e">
        <f>VLOOKUP(A116,[2]Feuil1!$A113:$E5110,5,FALSE)</f>
        <v>#N/A</v>
      </c>
      <c r="G116" s="264"/>
      <c r="H116" s="269"/>
      <c r="I116" s="270"/>
      <c r="J116" s="271"/>
      <c r="K116" s="272"/>
      <c r="L116" s="251">
        <f t="shared" si="22"/>
        <v>0</v>
      </c>
      <c r="M116" s="252">
        <f t="shared" si="19"/>
        <v>0</v>
      </c>
      <c r="N116" s="253"/>
      <c r="O116" s="254"/>
      <c r="P116" s="255"/>
      <c r="Q116" s="256"/>
    </row>
    <row r="117" spans="1:17" ht="15.75" outlineLevel="1">
      <c r="A117" s="260"/>
      <c r="B117" s="261"/>
      <c r="C117" s="447" t="str">
        <f>IFERROR(VLOOKUP(A117,[2]Feuil1!$A114:$E5111,2,FALSE),"")</f>
        <v/>
      </c>
      <c r="D117" s="263" t="e">
        <f>VLOOKUP(A117,[2]Feuil1!$A114:$E5111,3,FALSE)</f>
        <v>#N/A</v>
      </c>
      <c r="E117" s="449" t="e">
        <f>VLOOKUP(A117,[2]Feuil1!$A114:$E5111,4,FALSE)</f>
        <v>#N/A</v>
      </c>
      <c r="F117" s="450" t="e">
        <f>VLOOKUP(A117,[2]Feuil1!$A114:$E5111,5,FALSE)</f>
        <v>#N/A</v>
      </c>
      <c r="G117" s="264"/>
      <c r="H117" s="269"/>
      <c r="I117" s="270"/>
      <c r="J117" s="271"/>
      <c r="K117" s="272"/>
      <c r="L117" s="251">
        <f t="shared" si="22"/>
        <v>0</v>
      </c>
      <c r="M117" s="252">
        <f t="shared" si="19"/>
        <v>0</v>
      </c>
      <c r="N117" s="253"/>
      <c r="O117" s="254"/>
      <c r="P117" s="255"/>
      <c r="Q117" s="256"/>
    </row>
    <row r="118" spans="1:17" ht="15.75" outlineLevel="1">
      <c r="A118" s="259"/>
      <c r="B118" s="242"/>
      <c r="C118" s="447" t="str">
        <f>IFERROR(VLOOKUP(A118,[2]Feuil1!$A115:$E5112,2,FALSE),"")</f>
        <v/>
      </c>
      <c r="D118" s="263" t="e">
        <f>VLOOKUP(A118,[2]Feuil1!$A115:$E5112,3,FALSE)</f>
        <v>#N/A</v>
      </c>
      <c r="E118" s="449" t="e">
        <f>VLOOKUP(A118,[2]Feuil1!$A115:$E5112,4,FALSE)</f>
        <v>#N/A</v>
      </c>
      <c r="F118" s="450" t="e">
        <f>VLOOKUP(A118,[2]Feuil1!$A115:$E5112,5,FALSE)</f>
        <v>#N/A</v>
      </c>
      <c r="G118" s="246"/>
      <c r="H118" s="247"/>
      <c r="I118" s="248"/>
      <c r="J118" s="249"/>
      <c r="K118" s="250"/>
      <c r="L118" s="251">
        <f>G118*H118</f>
        <v>0</v>
      </c>
      <c r="M118" s="252">
        <f t="shared" si="19"/>
        <v>0</v>
      </c>
      <c r="N118" s="253"/>
      <c r="O118" s="254"/>
      <c r="P118" s="255"/>
      <c r="Q118" s="256"/>
    </row>
    <row r="119" spans="1:17" ht="15.75" outlineLevel="1">
      <c r="A119" s="260"/>
      <c r="B119" s="261"/>
      <c r="C119" s="447" t="str">
        <f>IFERROR(VLOOKUP(A119,[2]Feuil1!$A116:$E5113,2,FALSE),"")</f>
        <v/>
      </c>
      <c r="D119" s="263" t="e">
        <f>VLOOKUP(A119,[2]Feuil1!$A116:$E5113,3,FALSE)</f>
        <v>#N/A</v>
      </c>
      <c r="E119" s="449" t="e">
        <f>VLOOKUP(A119,[2]Feuil1!$A116:$E5113,4,FALSE)</f>
        <v>#N/A</v>
      </c>
      <c r="F119" s="450" t="e">
        <f>VLOOKUP(A119,[2]Feuil1!$A116:$E5113,5,FALSE)</f>
        <v>#N/A</v>
      </c>
      <c r="G119" s="264"/>
      <c r="H119" s="265"/>
      <c r="I119" s="266"/>
      <c r="J119" s="267"/>
      <c r="K119" s="268"/>
      <c r="L119" s="251">
        <f>G119*H119</f>
        <v>0</v>
      </c>
      <c r="M119" s="252">
        <f t="shared" si="19"/>
        <v>0</v>
      </c>
      <c r="N119" s="253"/>
      <c r="O119" s="254"/>
      <c r="P119" s="255"/>
      <c r="Q119" s="256"/>
    </row>
    <row r="120" spans="1:17" ht="15.75" outlineLevel="1">
      <c r="A120" s="260"/>
      <c r="B120" s="261"/>
      <c r="C120" s="447" t="str">
        <f>IFERROR(VLOOKUP(A120,[2]Feuil1!$A117:$E5114,2,FALSE),"")</f>
        <v/>
      </c>
      <c r="D120" s="263" t="e">
        <f>VLOOKUP(A120,[2]Feuil1!$A117:$E5114,3,FALSE)</f>
        <v>#N/A</v>
      </c>
      <c r="E120" s="449" t="e">
        <f>VLOOKUP(A120,[2]Feuil1!$A117:$E5114,4,FALSE)</f>
        <v>#N/A</v>
      </c>
      <c r="F120" s="450" t="e">
        <f>VLOOKUP(A120,[2]Feuil1!$A117:$E5114,5,FALSE)</f>
        <v>#N/A</v>
      </c>
      <c r="G120" s="264"/>
      <c r="H120" s="269"/>
      <c r="I120" s="270"/>
      <c r="J120" s="271"/>
      <c r="K120" s="272"/>
      <c r="L120" s="251">
        <f t="shared" ref="L120:L123" si="23">G120*H120</f>
        <v>0</v>
      </c>
      <c r="M120" s="252">
        <f t="shared" si="19"/>
        <v>0</v>
      </c>
      <c r="N120" s="253"/>
      <c r="O120" s="254"/>
      <c r="P120" s="255"/>
      <c r="Q120" s="256"/>
    </row>
    <row r="121" spans="1:17" ht="15.75" outlineLevel="1">
      <c r="A121" s="260"/>
      <c r="B121" s="261"/>
      <c r="C121" s="447" t="str">
        <f>IFERROR(VLOOKUP(A121,[2]Feuil1!$A118:$E5115,2,FALSE),"")</f>
        <v/>
      </c>
      <c r="D121" s="263" t="e">
        <f>VLOOKUP(A121,[2]Feuil1!$A118:$E5115,3,FALSE)</f>
        <v>#N/A</v>
      </c>
      <c r="E121" s="449" t="e">
        <f>VLOOKUP(A121,[2]Feuil1!$A118:$E5115,4,FALSE)</f>
        <v>#N/A</v>
      </c>
      <c r="F121" s="450" t="e">
        <f>VLOOKUP(A121,[2]Feuil1!$A118:$E5115,5,FALSE)</f>
        <v>#N/A</v>
      </c>
      <c r="G121" s="264"/>
      <c r="H121" s="269"/>
      <c r="I121" s="270"/>
      <c r="J121" s="271"/>
      <c r="K121" s="272"/>
      <c r="L121" s="251">
        <f t="shared" si="23"/>
        <v>0</v>
      </c>
      <c r="M121" s="252">
        <f t="shared" si="19"/>
        <v>0</v>
      </c>
      <c r="N121" s="253"/>
      <c r="O121" s="254"/>
      <c r="P121" s="255"/>
      <c r="Q121" s="256"/>
    </row>
    <row r="122" spans="1:17" ht="15.75" outlineLevel="1">
      <c r="A122" s="260"/>
      <c r="B122" s="261"/>
      <c r="C122" s="447" t="str">
        <f>IFERROR(VLOOKUP(A122,[2]Feuil1!$A119:$E5116,2,FALSE),"")</f>
        <v/>
      </c>
      <c r="D122" s="263" t="e">
        <f>VLOOKUP(A122,[2]Feuil1!$A119:$E5116,3,FALSE)</f>
        <v>#N/A</v>
      </c>
      <c r="E122" s="449" t="e">
        <f>VLOOKUP(A122,[2]Feuil1!$A119:$E5116,4,FALSE)</f>
        <v>#N/A</v>
      </c>
      <c r="F122" s="450" t="e">
        <f>VLOOKUP(A122,[2]Feuil1!$A119:$E5116,5,FALSE)</f>
        <v>#N/A</v>
      </c>
      <c r="G122" s="264"/>
      <c r="H122" s="269"/>
      <c r="I122" s="270"/>
      <c r="J122" s="271"/>
      <c r="K122" s="272"/>
      <c r="L122" s="251">
        <f t="shared" si="23"/>
        <v>0</v>
      </c>
      <c r="M122" s="252">
        <f t="shared" si="19"/>
        <v>0</v>
      </c>
      <c r="N122" s="253"/>
      <c r="O122" s="254"/>
      <c r="P122" s="255"/>
      <c r="Q122" s="256"/>
    </row>
    <row r="123" spans="1:17" ht="15.75" outlineLevel="1">
      <c r="A123" s="260"/>
      <c r="B123" s="261"/>
      <c r="C123" s="447" t="str">
        <f>IFERROR(VLOOKUP(A123,[2]Feuil1!$A120:$E5117,2,FALSE),"")</f>
        <v/>
      </c>
      <c r="D123" s="263" t="e">
        <f>VLOOKUP(A123,[2]Feuil1!$A120:$E5117,3,FALSE)</f>
        <v>#N/A</v>
      </c>
      <c r="E123" s="449" t="e">
        <f>VLOOKUP(A123,[2]Feuil1!$A120:$E5117,4,FALSE)</f>
        <v>#N/A</v>
      </c>
      <c r="F123" s="450" t="e">
        <f>VLOOKUP(A123,[2]Feuil1!$A120:$E5117,5,FALSE)</f>
        <v>#N/A</v>
      </c>
      <c r="G123" s="264"/>
      <c r="H123" s="269"/>
      <c r="I123" s="270"/>
      <c r="J123" s="271"/>
      <c r="K123" s="272"/>
      <c r="L123" s="251">
        <f t="shared" si="23"/>
        <v>0</v>
      </c>
      <c r="M123" s="252">
        <f t="shared" si="19"/>
        <v>0</v>
      </c>
      <c r="N123" s="253"/>
      <c r="O123" s="254"/>
      <c r="P123" s="255"/>
      <c r="Q123" s="256"/>
    </row>
    <row r="124" spans="1:17" ht="15.75" outlineLevel="1">
      <c r="A124" s="259"/>
      <c r="B124" s="242"/>
      <c r="C124" s="447" t="str">
        <f>IFERROR(VLOOKUP(A124,[2]Feuil1!$A121:$E5118,2,FALSE),"")</f>
        <v/>
      </c>
      <c r="D124" s="263" t="e">
        <f>VLOOKUP(A124,[2]Feuil1!$A121:$E5118,3,FALSE)</f>
        <v>#N/A</v>
      </c>
      <c r="E124" s="449" t="e">
        <f>VLOOKUP(A124,[2]Feuil1!$A121:$E5118,4,FALSE)</f>
        <v>#N/A</v>
      </c>
      <c r="F124" s="450" t="e">
        <f>VLOOKUP(A124,[2]Feuil1!$A121:$E5118,5,FALSE)</f>
        <v>#N/A</v>
      </c>
      <c r="G124" s="246"/>
      <c r="H124" s="247"/>
      <c r="I124" s="248"/>
      <c r="J124" s="249"/>
      <c r="K124" s="250"/>
      <c r="L124" s="251">
        <f>G124*H124</f>
        <v>0</v>
      </c>
      <c r="M124" s="252">
        <f t="shared" si="19"/>
        <v>0</v>
      </c>
      <c r="N124" s="253"/>
      <c r="O124" s="254"/>
      <c r="P124" s="255"/>
      <c r="Q124" s="256"/>
    </row>
    <row r="125" spans="1:17" ht="15.75" outlineLevel="1">
      <c r="A125" s="260"/>
      <c r="B125" s="261"/>
      <c r="C125" s="447" t="str">
        <f>IFERROR(VLOOKUP(A125,[2]Feuil1!$A122:$E5119,2,FALSE),"")</f>
        <v/>
      </c>
      <c r="D125" s="263" t="e">
        <f>VLOOKUP(A125,[2]Feuil1!$A122:$E5119,3,FALSE)</f>
        <v>#N/A</v>
      </c>
      <c r="E125" s="449" t="e">
        <f>VLOOKUP(A125,[2]Feuil1!$A122:$E5119,4,FALSE)</f>
        <v>#N/A</v>
      </c>
      <c r="F125" s="450" t="e">
        <f>VLOOKUP(A125,[2]Feuil1!$A122:$E5119,5,FALSE)</f>
        <v>#N/A</v>
      </c>
      <c r="G125" s="264"/>
      <c r="H125" s="265"/>
      <c r="I125" s="266"/>
      <c r="J125" s="267"/>
      <c r="K125" s="268"/>
      <c r="L125" s="251">
        <f>G125*H125</f>
        <v>0</v>
      </c>
      <c r="M125" s="252">
        <f t="shared" si="19"/>
        <v>0</v>
      </c>
      <c r="N125" s="253"/>
      <c r="O125" s="254"/>
      <c r="P125" s="255"/>
      <c r="Q125" s="256"/>
    </row>
    <row r="126" spans="1:17" ht="15.75" outlineLevel="1">
      <c r="A126" s="260"/>
      <c r="B126" s="261"/>
      <c r="C126" s="447" t="str">
        <f>IFERROR(VLOOKUP(A126,[2]Feuil1!$A123:$E5120,2,FALSE),"")</f>
        <v/>
      </c>
      <c r="D126" s="263" t="e">
        <f>VLOOKUP(A126,[2]Feuil1!$A123:$E5120,3,FALSE)</f>
        <v>#N/A</v>
      </c>
      <c r="E126" s="449" t="e">
        <f>VLOOKUP(A126,[2]Feuil1!$A123:$E5120,4,FALSE)</f>
        <v>#N/A</v>
      </c>
      <c r="F126" s="450" t="e">
        <f>VLOOKUP(A126,[2]Feuil1!$A123:$E5120,5,FALSE)</f>
        <v>#N/A</v>
      </c>
      <c r="G126" s="264"/>
      <c r="H126" s="269"/>
      <c r="I126" s="270"/>
      <c r="J126" s="271"/>
      <c r="K126" s="272"/>
      <c r="L126" s="251">
        <f t="shared" ref="L126:L129" si="24">G126*H126</f>
        <v>0</v>
      </c>
      <c r="M126" s="252">
        <f t="shared" si="19"/>
        <v>0</v>
      </c>
      <c r="N126" s="253"/>
      <c r="O126" s="254"/>
      <c r="P126" s="255"/>
      <c r="Q126" s="256"/>
    </row>
    <row r="127" spans="1:17" ht="15.75" outlineLevel="1">
      <c r="A127" s="260"/>
      <c r="B127" s="261"/>
      <c r="C127" s="447" t="str">
        <f>IFERROR(VLOOKUP(A127,[2]Feuil1!$A124:$E5121,2,FALSE),"")</f>
        <v/>
      </c>
      <c r="D127" s="263" t="e">
        <f>VLOOKUP(A127,[2]Feuil1!$A124:$E5121,3,FALSE)</f>
        <v>#N/A</v>
      </c>
      <c r="E127" s="449" t="e">
        <f>VLOOKUP(A127,[2]Feuil1!$A124:$E5121,4,FALSE)</f>
        <v>#N/A</v>
      </c>
      <c r="F127" s="450" t="e">
        <f>VLOOKUP(A127,[2]Feuil1!$A124:$E5121,5,FALSE)</f>
        <v>#N/A</v>
      </c>
      <c r="G127" s="264"/>
      <c r="H127" s="269"/>
      <c r="I127" s="270"/>
      <c r="J127" s="271"/>
      <c r="K127" s="272"/>
      <c r="L127" s="251">
        <f t="shared" si="24"/>
        <v>0</v>
      </c>
      <c r="M127" s="252">
        <f t="shared" si="19"/>
        <v>0</v>
      </c>
      <c r="N127" s="253"/>
      <c r="O127" s="254"/>
      <c r="P127" s="255"/>
      <c r="Q127" s="256"/>
    </row>
    <row r="128" spans="1:17" ht="15.75" outlineLevel="1">
      <c r="A128" s="260"/>
      <c r="B128" s="261"/>
      <c r="C128" s="447" t="str">
        <f>IFERROR(VLOOKUP(A128,[2]Feuil1!$A125:$E5122,2,FALSE),"")</f>
        <v/>
      </c>
      <c r="D128" s="263" t="e">
        <f>VLOOKUP(A128,[2]Feuil1!$A125:$E5122,3,FALSE)</f>
        <v>#N/A</v>
      </c>
      <c r="E128" s="449" t="e">
        <f>VLOOKUP(A128,[2]Feuil1!$A125:$E5122,4,FALSE)</f>
        <v>#N/A</v>
      </c>
      <c r="F128" s="450" t="e">
        <f>VLOOKUP(A128,[2]Feuil1!$A125:$E5122,5,FALSE)</f>
        <v>#N/A</v>
      </c>
      <c r="G128" s="264"/>
      <c r="H128" s="269"/>
      <c r="I128" s="270"/>
      <c r="J128" s="271"/>
      <c r="K128" s="272"/>
      <c r="L128" s="251">
        <f t="shared" si="24"/>
        <v>0</v>
      </c>
      <c r="M128" s="252">
        <f t="shared" si="19"/>
        <v>0</v>
      </c>
      <c r="N128" s="253"/>
      <c r="O128" s="254"/>
      <c r="P128" s="255"/>
      <c r="Q128" s="256"/>
    </row>
    <row r="129" spans="1:17" ht="15.75" outlineLevel="1">
      <c r="A129" s="260"/>
      <c r="B129" s="261"/>
      <c r="C129" s="447" t="str">
        <f>IFERROR(VLOOKUP(A129,[2]Feuil1!$A126:$E5123,2,FALSE),"")</f>
        <v/>
      </c>
      <c r="D129" s="263" t="e">
        <f>VLOOKUP(A129,[2]Feuil1!$A126:$E5123,3,FALSE)</f>
        <v>#N/A</v>
      </c>
      <c r="E129" s="449" t="e">
        <f>VLOOKUP(A129,[2]Feuil1!$A126:$E5123,4,FALSE)</f>
        <v>#N/A</v>
      </c>
      <c r="F129" s="450" t="e">
        <f>VLOOKUP(A129,[2]Feuil1!$A126:$E5123,5,FALSE)</f>
        <v>#N/A</v>
      </c>
      <c r="G129" s="264"/>
      <c r="H129" s="269"/>
      <c r="I129" s="270"/>
      <c r="J129" s="271"/>
      <c r="K129" s="272"/>
      <c r="L129" s="251">
        <f t="shared" si="24"/>
        <v>0</v>
      </c>
      <c r="M129" s="252">
        <f t="shared" si="19"/>
        <v>0</v>
      </c>
      <c r="N129" s="253"/>
      <c r="O129" s="254"/>
      <c r="P129" s="255"/>
      <c r="Q129" s="256"/>
    </row>
    <row r="130" spans="1:17" ht="15.75" outlineLevel="1">
      <c r="A130" s="259"/>
      <c r="B130" s="242"/>
      <c r="C130" s="447" t="str">
        <f>IFERROR(VLOOKUP(A130,[2]Feuil1!$A127:$E5124,2,FALSE),"")</f>
        <v/>
      </c>
      <c r="D130" s="263" t="e">
        <f>VLOOKUP(A130,[2]Feuil1!$A127:$E5124,3,FALSE)</f>
        <v>#N/A</v>
      </c>
      <c r="E130" s="449" t="e">
        <f>VLOOKUP(A130,[2]Feuil1!$A127:$E5124,4,FALSE)</f>
        <v>#N/A</v>
      </c>
      <c r="F130" s="450" t="e">
        <f>VLOOKUP(A130,[2]Feuil1!$A127:$E5124,5,FALSE)</f>
        <v>#N/A</v>
      </c>
      <c r="G130" s="246"/>
      <c r="H130" s="247"/>
      <c r="I130" s="248"/>
      <c r="J130" s="249"/>
      <c r="K130" s="250"/>
      <c r="L130" s="251">
        <f>G130*H130</f>
        <v>0</v>
      </c>
      <c r="M130" s="252">
        <f t="shared" si="19"/>
        <v>0</v>
      </c>
      <c r="N130" s="253"/>
      <c r="O130" s="254"/>
      <c r="P130" s="255"/>
      <c r="Q130" s="256"/>
    </row>
    <row r="131" spans="1:17" ht="15.75" outlineLevel="1">
      <c r="A131" s="260"/>
      <c r="B131" s="261"/>
      <c r="C131" s="447" t="str">
        <f>IFERROR(VLOOKUP(A131,[2]Feuil1!$A128:$E5125,2,FALSE),"")</f>
        <v/>
      </c>
      <c r="D131" s="263" t="e">
        <f>VLOOKUP(A131,[2]Feuil1!$A128:$E5125,3,FALSE)</f>
        <v>#N/A</v>
      </c>
      <c r="E131" s="449" t="e">
        <f>VLOOKUP(A131,[2]Feuil1!$A128:$E5125,4,FALSE)</f>
        <v>#N/A</v>
      </c>
      <c r="F131" s="450" t="e">
        <f>VLOOKUP(A131,[2]Feuil1!$A128:$E5125,5,FALSE)</f>
        <v>#N/A</v>
      </c>
      <c r="G131" s="264"/>
      <c r="H131" s="265"/>
      <c r="I131" s="266"/>
      <c r="J131" s="267"/>
      <c r="K131" s="268"/>
      <c r="L131" s="251">
        <f>G131*H131</f>
        <v>0</v>
      </c>
      <c r="M131" s="252">
        <f t="shared" si="19"/>
        <v>0</v>
      </c>
      <c r="N131" s="253"/>
      <c r="O131" s="254"/>
      <c r="P131" s="255"/>
      <c r="Q131" s="256"/>
    </row>
    <row r="132" spans="1:17" ht="15.75" outlineLevel="1">
      <c r="A132" s="260"/>
      <c r="B132" s="261"/>
      <c r="C132" s="447" t="str">
        <f>IFERROR(VLOOKUP(A132,[2]Feuil1!$A129:$E5126,2,FALSE),"")</f>
        <v/>
      </c>
      <c r="D132" s="263" t="e">
        <f>VLOOKUP(A132,[2]Feuil1!$A129:$E5126,3,FALSE)</f>
        <v>#N/A</v>
      </c>
      <c r="E132" s="449" t="e">
        <f>VLOOKUP(A132,[2]Feuil1!$A129:$E5126,4,FALSE)</f>
        <v>#N/A</v>
      </c>
      <c r="F132" s="450" t="e">
        <f>VLOOKUP(A132,[2]Feuil1!$A129:$E5126,5,FALSE)</f>
        <v>#N/A</v>
      </c>
      <c r="G132" s="264"/>
      <c r="H132" s="269"/>
      <c r="I132" s="270"/>
      <c r="J132" s="271"/>
      <c r="K132" s="272"/>
      <c r="L132" s="251">
        <f t="shared" ref="L132:L135" si="25">G132*H132</f>
        <v>0</v>
      </c>
      <c r="M132" s="252">
        <f t="shared" si="19"/>
        <v>0</v>
      </c>
      <c r="N132" s="253"/>
      <c r="O132" s="254"/>
      <c r="P132" s="255"/>
      <c r="Q132" s="256"/>
    </row>
    <row r="133" spans="1:17" ht="15.75" outlineLevel="1">
      <c r="A133" s="260"/>
      <c r="B133" s="261"/>
      <c r="C133" s="447" t="str">
        <f>IFERROR(VLOOKUP(A133,[2]Feuil1!$A130:$E5127,2,FALSE),"")</f>
        <v/>
      </c>
      <c r="D133" s="263" t="e">
        <f>VLOOKUP(A133,[2]Feuil1!$A130:$E5127,3,FALSE)</f>
        <v>#N/A</v>
      </c>
      <c r="E133" s="449" t="e">
        <f>VLOOKUP(A133,[2]Feuil1!$A130:$E5127,4,FALSE)</f>
        <v>#N/A</v>
      </c>
      <c r="F133" s="450" t="e">
        <f>VLOOKUP(A133,[2]Feuil1!$A130:$E5127,5,FALSE)</f>
        <v>#N/A</v>
      </c>
      <c r="G133" s="264"/>
      <c r="H133" s="269"/>
      <c r="I133" s="270"/>
      <c r="J133" s="271"/>
      <c r="K133" s="272"/>
      <c r="L133" s="251">
        <f t="shared" si="25"/>
        <v>0</v>
      </c>
      <c r="M133" s="252">
        <f t="shared" si="19"/>
        <v>0</v>
      </c>
      <c r="N133" s="253"/>
      <c r="O133" s="254"/>
      <c r="P133" s="255"/>
      <c r="Q133" s="256"/>
    </row>
    <row r="134" spans="1:17" ht="15.75" outlineLevel="1">
      <c r="A134" s="260"/>
      <c r="B134" s="261"/>
      <c r="C134" s="447" t="str">
        <f>IFERROR(VLOOKUP(A134,[2]Feuil1!$A131:$E5128,2,FALSE),"")</f>
        <v/>
      </c>
      <c r="D134" s="263" t="e">
        <f>VLOOKUP(A134,[2]Feuil1!$A131:$E5128,3,FALSE)</f>
        <v>#N/A</v>
      </c>
      <c r="E134" s="449" t="e">
        <f>VLOOKUP(A134,[2]Feuil1!$A131:$E5128,4,FALSE)</f>
        <v>#N/A</v>
      </c>
      <c r="F134" s="450" t="e">
        <f>VLOOKUP(A134,[2]Feuil1!$A131:$E5128,5,FALSE)</f>
        <v>#N/A</v>
      </c>
      <c r="G134" s="264"/>
      <c r="H134" s="269"/>
      <c r="I134" s="270"/>
      <c r="J134" s="271"/>
      <c r="K134" s="272"/>
      <c r="L134" s="251">
        <f t="shared" si="25"/>
        <v>0</v>
      </c>
      <c r="M134" s="252">
        <f t="shared" si="19"/>
        <v>0</v>
      </c>
      <c r="N134" s="253"/>
      <c r="O134" s="254"/>
      <c r="P134" s="255"/>
      <c r="Q134" s="256"/>
    </row>
    <row r="135" spans="1:17" ht="15.75" outlineLevel="1">
      <c r="A135" s="260"/>
      <c r="B135" s="261"/>
      <c r="C135" s="447" t="str">
        <f>IFERROR(VLOOKUP(A135,[2]Feuil1!$A132:$E5129,2,FALSE),"")</f>
        <v/>
      </c>
      <c r="D135" s="263" t="e">
        <f>VLOOKUP(A135,[2]Feuil1!$A132:$E5129,3,FALSE)</f>
        <v>#N/A</v>
      </c>
      <c r="E135" s="449" t="e">
        <f>VLOOKUP(A135,[2]Feuil1!$A132:$E5129,4,FALSE)</f>
        <v>#N/A</v>
      </c>
      <c r="F135" s="450" t="e">
        <f>VLOOKUP(A135,[2]Feuil1!$A132:$E5129,5,FALSE)</f>
        <v>#N/A</v>
      </c>
      <c r="G135" s="264"/>
      <c r="H135" s="269"/>
      <c r="I135" s="270"/>
      <c r="J135" s="271"/>
      <c r="K135" s="272"/>
      <c r="L135" s="251">
        <f t="shared" si="25"/>
        <v>0</v>
      </c>
      <c r="M135" s="252">
        <f t="shared" si="19"/>
        <v>0</v>
      </c>
      <c r="N135" s="253"/>
      <c r="O135" s="254"/>
      <c r="P135" s="255"/>
      <c r="Q135" s="256"/>
    </row>
    <row r="136" spans="1:17" ht="15.75" outlineLevel="1">
      <c r="A136" s="259"/>
      <c r="B136" s="242"/>
      <c r="C136" s="447" t="str">
        <f>IFERROR(VLOOKUP(A136,[2]Feuil1!$A133:$E5130,2,FALSE),"")</f>
        <v/>
      </c>
      <c r="D136" s="263" t="e">
        <f>VLOOKUP(A136,[2]Feuil1!$A133:$E5130,3,FALSE)</f>
        <v>#N/A</v>
      </c>
      <c r="E136" s="449" t="e">
        <f>VLOOKUP(A136,[2]Feuil1!$A133:$E5130,4,FALSE)</f>
        <v>#N/A</v>
      </c>
      <c r="F136" s="450" t="e">
        <f>VLOOKUP(A136,[2]Feuil1!$A133:$E5130,5,FALSE)</f>
        <v>#N/A</v>
      </c>
      <c r="G136" s="246"/>
      <c r="H136" s="247"/>
      <c r="I136" s="248"/>
      <c r="J136" s="249"/>
      <c r="K136" s="250"/>
      <c r="L136" s="251">
        <f>G136*H136</f>
        <v>0</v>
      </c>
      <c r="M136" s="252">
        <f t="shared" si="19"/>
        <v>0</v>
      </c>
      <c r="N136" s="253"/>
      <c r="O136" s="254"/>
      <c r="P136" s="255"/>
      <c r="Q136" s="256"/>
    </row>
    <row r="137" spans="1:17" ht="15.75" outlineLevel="1">
      <c r="A137" s="260"/>
      <c r="B137" s="261"/>
      <c r="C137" s="447" t="str">
        <f>IFERROR(VLOOKUP(A137,[2]Feuil1!$A134:$E5131,2,FALSE),"")</f>
        <v/>
      </c>
      <c r="D137" s="263" t="e">
        <f>VLOOKUP(A137,[2]Feuil1!$A134:$E5131,3,FALSE)</f>
        <v>#N/A</v>
      </c>
      <c r="E137" s="449" t="e">
        <f>VLOOKUP(A137,[2]Feuil1!$A134:$E5131,4,FALSE)</f>
        <v>#N/A</v>
      </c>
      <c r="F137" s="450" t="e">
        <f>VLOOKUP(A137,[2]Feuil1!$A134:$E5131,5,FALSE)</f>
        <v>#N/A</v>
      </c>
      <c r="G137" s="264"/>
      <c r="H137" s="265"/>
      <c r="I137" s="266"/>
      <c r="J137" s="267"/>
      <c r="K137" s="268"/>
      <c r="L137" s="251">
        <f>G137*H137</f>
        <v>0</v>
      </c>
      <c r="M137" s="252">
        <f t="shared" si="19"/>
        <v>0</v>
      </c>
      <c r="N137" s="253"/>
      <c r="O137" s="254"/>
      <c r="P137" s="255"/>
      <c r="Q137" s="256"/>
    </row>
    <row r="138" spans="1:17" ht="15.75" outlineLevel="1">
      <c r="A138" s="260"/>
      <c r="B138" s="261"/>
      <c r="C138" s="447" t="str">
        <f>IFERROR(VLOOKUP(A138,[2]Feuil1!$A135:$E5132,2,FALSE),"")</f>
        <v/>
      </c>
      <c r="D138" s="263" t="e">
        <f>VLOOKUP(A138,[2]Feuil1!$A135:$E5132,3,FALSE)</f>
        <v>#N/A</v>
      </c>
      <c r="E138" s="449" t="e">
        <f>VLOOKUP(A138,[2]Feuil1!$A135:$E5132,4,FALSE)</f>
        <v>#N/A</v>
      </c>
      <c r="F138" s="450" t="e">
        <f>VLOOKUP(A138,[2]Feuil1!$A135:$E5132,5,FALSE)</f>
        <v>#N/A</v>
      </c>
      <c r="G138" s="264"/>
      <c r="H138" s="269"/>
      <c r="I138" s="270"/>
      <c r="J138" s="271"/>
      <c r="K138" s="272"/>
      <c r="L138" s="251">
        <f t="shared" ref="L138:L141" si="26">G138*H138</f>
        <v>0</v>
      </c>
      <c r="M138" s="252">
        <f t="shared" si="19"/>
        <v>0</v>
      </c>
      <c r="N138" s="253"/>
      <c r="O138" s="254"/>
      <c r="P138" s="255"/>
      <c r="Q138" s="256"/>
    </row>
    <row r="139" spans="1:17" ht="15.75" outlineLevel="1">
      <c r="A139" s="260"/>
      <c r="B139" s="261"/>
      <c r="C139" s="447" t="str">
        <f>IFERROR(VLOOKUP(A139,[2]Feuil1!$A136:$E5133,2,FALSE),"")</f>
        <v/>
      </c>
      <c r="D139" s="263" t="e">
        <f>VLOOKUP(A139,[2]Feuil1!$A136:$E5133,3,FALSE)</f>
        <v>#N/A</v>
      </c>
      <c r="E139" s="449" t="e">
        <f>VLOOKUP(A139,[2]Feuil1!$A136:$E5133,4,FALSE)</f>
        <v>#N/A</v>
      </c>
      <c r="F139" s="450" t="e">
        <f>VLOOKUP(A139,[2]Feuil1!$A136:$E5133,5,FALSE)</f>
        <v>#N/A</v>
      </c>
      <c r="G139" s="264"/>
      <c r="H139" s="269"/>
      <c r="I139" s="270"/>
      <c r="J139" s="271"/>
      <c r="K139" s="272"/>
      <c r="L139" s="251">
        <f t="shared" si="26"/>
        <v>0</v>
      </c>
      <c r="M139" s="252">
        <f t="shared" si="19"/>
        <v>0</v>
      </c>
      <c r="N139" s="253"/>
      <c r="O139" s="254"/>
      <c r="P139" s="255"/>
      <c r="Q139" s="256"/>
    </row>
    <row r="140" spans="1:17" ht="15.75" outlineLevel="1">
      <c r="A140" s="260"/>
      <c r="B140" s="261"/>
      <c r="C140" s="447" t="str">
        <f>IFERROR(VLOOKUP(A140,[2]Feuil1!$A137:$E5134,2,FALSE),"")</f>
        <v/>
      </c>
      <c r="D140" s="263" t="e">
        <f>VLOOKUP(A140,[2]Feuil1!$A137:$E5134,3,FALSE)</f>
        <v>#N/A</v>
      </c>
      <c r="E140" s="449" t="e">
        <f>VLOOKUP(A140,[2]Feuil1!$A137:$E5134,4,FALSE)</f>
        <v>#N/A</v>
      </c>
      <c r="F140" s="450" t="e">
        <f>VLOOKUP(A140,[2]Feuil1!$A137:$E5134,5,FALSE)</f>
        <v>#N/A</v>
      </c>
      <c r="G140" s="264"/>
      <c r="H140" s="269"/>
      <c r="I140" s="270"/>
      <c r="J140" s="271"/>
      <c r="K140" s="272"/>
      <c r="L140" s="251">
        <f t="shared" si="26"/>
        <v>0</v>
      </c>
      <c r="M140" s="252">
        <f t="shared" si="19"/>
        <v>0</v>
      </c>
      <c r="N140" s="253"/>
      <c r="O140" s="254"/>
      <c r="P140" s="255"/>
      <c r="Q140" s="256"/>
    </row>
    <row r="141" spans="1:17" ht="15.75" outlineLevel="1">
      <c r="A141" s="260"/>
      <c r="B141" s="261"/>
      <c r="C141" s="447" t="str">
        <f>IFERROR(VLOOKUP(A141,[2]Feuil1!$A138:$E5135,2,FALSE),"")</f>
        <v/>
      </c>
      <c r="D141" s="263" t="e">
        <f>VLOOKUP(A141,[2]Feuil1!$A138:$E5135,3,FALSE)</f>
        <v>#N/A</v>
      </c>
      <c r="E141" s="449" t="e">
        <f>VLOOKUP(A141,[2]Feuil1!$A138:$E5135,4,FALSE)</f>
        <v>#N/A</v>
      </c>
      <c r="F141" s="450" t="e">
        <f>VLOOKUP(A141,[2]Feuil1!$A138:$E5135,5,FALSE)</f>
        <v>#N/A</v>
      </c>
      <c r="G141" s="264"/>
      <c r="H141" s="269"/>
      <c r="I141" s="270"/>
      <c r="J141" s="271"/>
      <c r="K141" s="272"/>
      <c r="L141" s="251">
        <f t="shared" si="26"/>
        <v>0</v>
      </c>
      <c r="M141" s="252">
        <f t="shared" si="19"/>
        <v>0</v>
      </c>
      <c r="N141" s="253"/>
      <c r="O141" s="254"/>
      <c r="P141" s="255"/>
      <c r="Q141" s="256"/>
    </row>
    <row r="142" spans="1:17" ht="15.75" outlineLevel="1">
      <c r="A142" s="259"/>
      <c r="B142" s="242"/>
      <c r="C142" s="447" t="str">
        <f>IFERROR(VLOOKUP(A142,[2]Feuil1!$A139:$E5136,2,FALSE),"")</f>
        <v/>
      </c>
      <c r="D142" s="263" t="e">
        <f>VLOOKUP(A142,[2]Feuil1!$A139:$E5136,3,FALSE)</f>
        <v>#N/A</v>
      </c>
      <c r="E142" s="449" t="e">
        <f>VLOOKUP(A142,[2]Feuil1!$A139:$E5136,4,FALSE)</f>
        <v>#N/A</v>
      </c>
      <c r="F142" s="450" t="e">
        <f>VLOOKUP(A142,[2]Feuil1!$A139:$E5136,5,FALSE)</f>
        <v>#N/A</v>
      </c>
      <c r="G142" s="246"/>
      <c r="H142" s="247"/>
      <c r="I142" s="248"/>
      <c r="J142" s="249"/>
      <c r="K142" s="250"/>
      <c r="L142" s="251">
        <f>G142*H142</f>
        <v>0</v>
      </c>
      <c r="M142" s="252">
        <f t="shared" si="19"/>
        <v>0</v>
      </c>
      <c r="N142" s="253"/>
      <c r="O142" s="254"/>
      <c r="P142" s="255"/>
      <c r="Q142" s="256"/>
    </row>
    <row r="143" spans="1:17" ht="15.75" outlineLevel="1">
      <c r="A143" s="260"/>
      <c r="B143" s="261"/>
      <c r="C143" s="447" t="str">
        <f>IFERROR(VLOOKUP(A143,[2]Feuil1!$A140:$E5137,2,FALSE),"")</f>
        <v/>
      </c>
      <c r="D143" s="263" t="e">
        <f>VLOOKUP(A143,[2]Feuil1!$A140:$E5137,3,FALSE)</f>
        <v>#N/A</v>
      </c>
      <c r="E143" s="449" t="e">
        <f>VLOOKUP(A143,[2]Feuil1!$A140:$E5137,4,FALSE)</f>
        <v>#N/A</v>
      </c>
      <c r="F143" s="450" t="e">
        <f>VLOOKUP(A143,[2]Feuil1!$A140:$E5137,5,FALSE)</f>
        <v>#N/A</v>
      </c>
      <c r="G143" s="264"/>
      <c r="H143" s="265"/>
      <c r="I143" s="266"/>
      <c r="J143" s="267"/>
      <c r="K143" s="268"/>
      <c r="L143" s="251">
        <f>G143*H143</f>
        <v>0</v>
      </c>
      <c r="M143" s="252">
        <f t="shared" si="19"/>
        <v>0</v>
      </c>
      <c r="N143" s="253"/>
      <c r="O143" s="254"/>
      <c r="P143" s="255"/>
      <c r="Q143" s="256"/>
    </row>
    <row r="144" spans="1:17" ht="15.75" outlineLevel="1">
      <c r="A144" s="260"/>
      <c r="B144" s="261"/>
      <c r="C144" s="447" t="str">
        <f>IFERROR(VLOOKUP(A144,[2]Feuil1!$A141:$E5138,2,FALSE),"")</f>
        <v/>
      </c>
      <c r="D144" s="263" t="e">
        <f>VLOOKUP(A144,[2]Feuil1!$A141:$E5138,3,FALSE)</f>
        <v>#N/A</v>
      </c>
      <c r="E144" s="449" t="e">
        <f>VLOOKUP(A144,[2]Feuil1!$A141:$E5138,4,FALSE)</f>
        <v>#N/A</v>
      </c>
      <c r="F144" s="450" t="e">
        <f>VLOOKUP(A144,[2]Feuil1!$A141:$E5138,5,FALSE)</f>
        <v>#N/A</v>
      </c>
      <c r="G144" s="264"/>
      <c r="H144" s="269"/>
      <c r="I144" s="270"/>
      <c r="J144" s="271"/>
      <c r="K144" s="272"/>
      <c r="L144" s="251">
        <f t="shared" ref="L144:L147" si="27">G144*H144</f>
        <v>0</v>
      </c>
      <c r="M144" s="252">
        <f t="shared" si="19"/>
        <v>0</v>
      </c>
      <c r="N144" s="253"/>
      <c r="O144" s="254"/>
      <c r="P144" s="255"/>
      <c r="Q144" s="256"/>
    </row>
    <row r="145" spans="1:17" ht="15.75" outlineLevel="1">
      <c r="A145" s="260"/>
      <c r="B145" s="261"/>
      <c r="C145" s="447" t="str">
        <f>IFERROR(VLOOKUP(A145,[2]Feuil1!$A142:$E5139,2,FALSE),"")</f>
        <v/>
      </c>
      <c r="D145" s="263" t="e">
        <f>VLOOKUP(A145,[2]Feuil1!$A142:$E5139,3,FALSE)</f>
        <v>#N/A</v>
      </c>
      <c r="E145" s="449" t="e">
        <f>VLOOKUP(A145,[2]Feuil1!$A142:$E5139,4,FALSE)</f>
        <v>#N/A</v>
      </c>
      <c r="F145" s="450" t="e">
        <f>VLOOKUP(A145,[2]Feuil1!$A142:$E5139,5,FALSE)</f>
        <v>#N/A</v>
      </c>
      <c r="G145" s="264"/>
      <c r="H145" s="269"/>
      <c r="I145" s="270"/>
      <c r="J145" s="271"/>
      <c r="K145" s="272"/>
      <c r="L145" s="251">
        <f t="shared" si="27"/>
        <v>0</v>
      </c>
      <c r="M145" s="252">
        <f t="shared" si="19"/>
        <v>0</v>
      </c>
      <c r="N145" s="253"/>
      <c r="O145" s="254"/>
      <c r="P145" s="255"/>
      <c r="Q145" s="256"/>
    </row>
    <row r="146" spans="1:17" ht="15.75" outlineLevel="1">
      <c r="A146" s="260"/>
      <c r="B146" s="261"/>
      <c r="C146" s="447" t="str">
        <f>IFERROR(VLOOKUP(A146,[2]Feuil1!$A143:$E5140,2,FALSE),"")</f>
        <v/>
      </c>
      <c r="D146" s="263" t="e">
        <f>VLOOKUP(A146,[2]Feuil1!$A143:$E5140,3,FALSE)</f>
        <v>#N/A</v>
      </c>
      <c r="E146" s="449" t="e">
        <f>VLOOKUP(A146,[2]Feuil1!$A143:$E5140,4,FALSE)</f>
        <v>#N/A</v>
      </c>
      <c r="F146" s="450" t="e">
        <f>VLOOKUP(A146,[2]Feuil1!$A143:$E5140,5,FALSE)</f>
        <v>#N/A</v>
      </c>
      <c r="G146" s="264"/>
      <c r="H146" s="269"/>
      <c r="I146" s="270"/>
      <c r="J146" s="271"/>
      <c r="K146" s="272"/>
      <c r="L146" s="251">
        <f t="shared" si="27"/>
        <v>0</v>
      </c>
      <c r="M146" s="252">
        <f t="shared" si="19"/>
        <v>0</v>
      </c>
      <c r="N146" s="253"/>
      <c r="O146" s="254"/>
      <c r="P146" s="255"/>
      <c r="Q146" s="256"/>
    </row>
    <row r="147" spans="1:17" ht="15.75" outlineLevel="1">
      <c r="A147" s="260"/>
      <c r="B147" s="261"/>
      <c r="C147" s="447" t="str">
        <f>IFERROR(VLOOKUP(A147,[2]Feuil1!$A144:$E5141,2,FALSE),"")</f>
        <v/>
      </c>
      <c r="D147" s="263" t="e">
        <f>VLOOKUP(A147,[2]Feuil1!$A144:$E5141,3,FALSE)</f>
        <v>#N/A</v>
      </c>
      <c r="E147" s="449" t="e">
        <f>VLOOKUP(A147,[2]Feuil1!$A144:$E5141,4,FALSE)</f>
        <v>#N/A</v>
      </c>
      <c r="F147" s="450" t="e">
        <f>VLOOKUP(A147,[2]Feuil1!$A144:$E5141,5,FALSE)</f>
        <v>#N/A</v>
      </c>
      <c r="G147" s="264"/>
      <c r="H147" s="269"/>
      <c r="I147" s="270"/>
      <c r="J147" s="271"/>
      <c r="K147" s="272"/>
      <c r="L147" s="251">
        <f t="shared" si="27"/>
        <v>0</v>
      </c>
      <c r="M147" s="252">
        <f t="shared" si="19"/>
        <v>0</v>
      </c>
      <c r="N147" s="253"/>
      <c r="O147" s="254"/>
      <c r="P147" s="255"/>
      <c r="Q147" s="256"/>
    </row>
    <row r="148" spans="1:17" ht="15.75" outlineLevel="1">
      <c r="A148" s="259"/>
      <c r="B148" s="242"/>
      <c r="C148" s="447" t="str">
        <f>IFERROR(VLOOKUP(A148,[2]Feuil1!$A145:$E5142,2,FALSE),"")</f>
        <v/>
      </c>
      <c r="D148" s="263" t="e">
        <f>VLOOKUP(A148,[2]Feuil1!$A145:$E5142,3,FALSE)</f>
        <v>#N/A</v>
      </c>
      <c r="E148" s="449" t="e">
        <f>VLOOKUP(A148,[2]Feuil1!$A145:$E5142,4,FALSE)</f>
        <v>#N/A</v>
      </c>
      <c r="F148" s="450" t="e">
        <f>VLOOKUP(A148,[2]Feuil1!$A145:$E5142,5,FALSE)</f>
        <v>#N/A</v>
      </c>
      <c r="G148" s="246"/>
      <c r="H148" s="247"/>
      <c r="I148" s="248"/>
      <c r="J148" s="249"/>
      <c r="K148" s="250"/>
      <c r="L148" s="251">
        <f>G148*H148</f>
        <v>0</v>
      </c>
      <c r="M148" s="252">
        <f t="shared" si="19"/>
        <v>0</v>
      </c>
      <c r="N148" s="253"/>
      <c r="O148" s="254"/>
      <c r="P148" s="255"/>
      <c r="Q148" s="256"/>
    </row>
    <row r="149" spans="1:17" ht="15.75" outlineLevel="1">
      <c r="A149" s="260"/>
      <c r="B149" s="261"/>
      <c r="C149" s="447" t="str">
        <f>IFERROR(VLOOKUP(A149,[2]Feuil1!$A146:$E5143,2,FALSE),"")</f>
        <v/>
      </c>
      <c r="D149" s="263" t="e">
        <f>VLOOKUP(A149,[2]Feuil1!$A146:$E5143,3,FALSE)</f>
        <v>#N/A</v>
      </c>
      <c r="E149" s="449" t="e">
        <f>VLOOKUP(A149,[2]Feuil1!$A146:$E5143,4,FALSE)</f>
        <v>#N/A</v>
      </c>
      <c r="F149" s="450" t="e">
        <f>VLOOKUP(A149,[2]Feuil1!$A146:$E5143,5,FALSE)</f>
        <v>#N/A</v>
      </c>
      <c r="G149" s="264"/>
      <c r="H149" s="265"/>
      <c r="I149" s="266"/>
      <c r="J149" s="267"/>
      <c r="K149" s="268"/>
      <c r="L149" s="251">
        <f>G149*H149</f>
        <v>0</v>
      </c>
      <c r="M149" s="252">
        <f t="shared" si="19"/>
        <v>0</v>
      </c>
      <c r="N149" s="253"/>
      <c r="O149" s="254"/>
      <c r="P149" s="255"/>
      <c r="Q149" s="256"/>
    </row>
    <row r="150" spans="1:17" ht="15.75" outlineLevel="1">
      <c r="A150" s="260"/>
      <c r="B150" s="261"/>
      <c r="C150" s="447" t="str">
        <f>IFERROR(VLOOKUP(A150,[2]Feuil1!$A147:$E5144,2,FALSE),"")</f>
        <v/>
      </c>
      <c r="D150" s="263" t="e">
        <f>VLOOKUP(A150,[2]Feuil1!$A147:$E5144,3,FALSE)</f>
        <v>#N/A</v>
      </c>
      <c r="E150" s="449" t="e">
        <f>VLOOKUP(A150,[2]Feuil1!$A147:$E5144,4,FALSE)</f>
        <v>#N/A</v>
      </c>
      <c r="F150" s="450" t="e">
        <f>VLOOKUP(A150,[2]Feuil1!$A147:$E5144,5,FALSE)</f>
        <v>#N/A</v>
      </c>
      <c r="G150" s="264"/>
      <c r="H150" s="269"/>
      <c r="I150" s="270"/>
      <c r="J150" s="271"/>
      <c r="K150" s="272"/>
      <c r="L150" s="251">
        <f t="shared" ref="L150:L153" si="28">G150*H150</f>
        <v>0</v>
      </c>
      <c r="M150" s="252">
        <f t="shared" si="19"/>
        <v>0</v>
      </c>
      <c r="N150" s="253"/>
      <c r="O150" s="254"/>
      <c r="P150" s="255"/>
      <c r="Q150" s="256"/>
    </row>
    <row r="151" spans="1:17" ht="15.75" outlineLevel="1">
      <c r="A151" s="260"/>
      <c r="B151" s="261"/>
      <c r="C151" s="447" t="str">
        <f>IFERROR(VLOOKUP(A151,[2]Feuil1!$A148:$E5145,2,FALSE),"")</f>
        <v/>
      </c>
      <c r="D151" s="263" t="e">
        <f>VLOOKUP(A151,[2]Feuil1!$A148:$E5145,3,FALSE)</f>
        <v>#N/A</v>
      </c>
      <c r="E151" s="449" t="e">
        <f>VLOOKUP(A151,[2]Feuil1!$A148:$E5145,4,FALSE)</f>
        <v>#N/A</v>
      </c>
      <c r="F151" s="450" t="e">
        <f>VLOOKUP(A151,[2]Feuil1!$A148:$E5145,5,FALSE)</f>
        <v>#N/A</v>
      </c>
      <c r="G151" s="264"/>
      <c r="H151" s="269"/>
      <c r="I151" s="270"/>
      <c r="J151" s="271"/>
      <c r="K151" s="272"/>
      <c r="L151" s="251">
        <f t="shared" si="28"/>
        <v>0</v>
      </c>
      <c r="M151" s="252">
        <f t="shared" si="19"/>
        <v>0</v>
      </c>
      <c r="N151" s="253"/>
      <c r="O151" s="254"/>
      <c r="P151" s="255"/>
      <c r="Q151" s="256"/>
    </row>
    <row r="152" spans="1:17" ht="15.75" outlineLevel="1">
      <c r="A152" s="260"/>
      <c r="B152" s="261"/>
      <c r="C152" s="447" t="str">
        <f>IFERROR(VLOOKUP(A152,[2]Feuil1!$A149:$E5146,2,FALSE),"")</f>
        <v/>
      </c>
      <c r="D152" s="263" t="e">
        <f>VLOOKUP(A152,[2]Feuil1!$A149:$E5146,3,FALSE)</f>
        <v>#N/A</v>
      </c>
      <c r="E152" s="449" t="e">
        <f>VLOOKUP(A152,[2]Feuil1!$A149:$E5146,4,FALSE)</f>
        <v>#N/A</v>
      </c>
      <c r="F152" s="450" t="e">
        <f>VLOOKUP(A152,[2]Feuil1!$A149:$E5146,5,FALSE)</f>
        <v>#N/A</v>
      </c>
      <c r="G152" s="264"/>
      <c r="H152" s="269"/>
      <c r="I152" s="270"/>
      <c r="J152" s="271"/>
      <c r="K152" s="272"/>
      <c r="L152" s="251">
        <f t="shared" si="28"/>
        <v>0</v>
      </c>
      <c r="M152" s="252">
        <f t="shared" si="19"/>
        <v>0</v>
      </c>
      <c r="N152" s="253"/>
      <c r="O152" s="254"/>
      <c r="P152" s="255"/>
      <c r="Q152" s="256"/>
    </row>
    <row r="153" spans="1:17" ht="15.75" outlineLevel="1">
      <c r="A153" s="260"/>
      <c r="B153" s="261"/>
      <c r="C153" s="447" t="str">
        <f>IFERROR(VLOOKUP(A153,[2]Feuil1!$A150:$E5147,2,FALSE),"")</f>
        <v/>
      </c>
      <c r="D153" s="263" t="e">
        <f>VLOOKUP(A153,[2]Feuil1!$A150:$E5147,3,FALSE)</f>
        <v>#N/A</v>
      </c>
      <c r="E153" s="449" t="e">
        <f>VLOOKUP(A153,[2]Feuil1!$A150:$E5147,4,FALSE)</f>
        <v>#N/A</v>
      </c>
      <c r="F153" s="450" t="e">
        <f>VLOOKUP(A153,[2]Feuil1!$A150:$E5147,5,FALSE)</f>
        <v>#N/A</v>
      </c>
      <c r="G153" s="264"/>
      <c r="H153" s="269"/>
      <c r="I153" s="270"/>
      <c r="J153" s="271"/>
      <c r="K153" s="272"/>
      <c r="L153" s="251">
        <f t="shared" si="28"/>
        <v>0</v>
      </c>
      <c r="M153" s="252">
        <f t="shared" si="19"/>
        <v>0</v>
      </c>
      <c r="N153" s="253"/>
      <c r="O153" s="254"/>
      <c r="P153" s="255"/>
      <c r="Q153" s="256"/>
    </row>
    <row r="154" spans="1:17" ht="15.75" outlineLevel="1">
      <c r="A154" s="259"/>
      <c r="B154" s="242"/>
      <c r="C154" s="447" t="str">
        <f>IFERROR(VLOOKUP(A154,[2]Feuil1!$A151:$E5148,2,FALSE),"")</f>
        <v/>
      </c>
      <c r="D154" s="263" t="e">
        <f>VLOOKUP(A154,[2]Feuil1!$A151:$E5148,3,FALSE)</f>
        <v>#N/A</v>
      </c>
      <c r="E154" s="449" t="e">
        <f>VLOOKUP(A154,[2]Feuil1!$A151:$E5148,4,FALSE)</f>
        <v>#N/A</v>
      </c>
      <c r="F154" s="450" t="e">
        <f>VLOOKUP(A154,[2]Feuil1!$A151:$E5148,5,FALSE)</f>
        <v>#N/A</v>
      </c>
      <c r="G154" s="246"/>
      <c r="H154" s="247"/>
      <c r="I154" s="248"/>
      <c r="J154" s="249"/>
      <c r="K154" s="250"/>
      <c r="L154" s="251">
        <f>G154*H154</f>
        <v>0</v>
      </c>
      <c r="M154" s="252">
        <f t="shared" si="19"/>
        <v>0</v>
      </c>
      <c r="N154" s="253"/>
      <c r="O154" s="254"/>
      <c r="P154" s="255"/>
      <c r="Q154" s="256"/>
    </row>
    <row r="155" spans="1:17" ht="15.75" outlineLevel="1">
      <c r="A155" s="260"/>
      <c r="B155" s="261"/>
      <c r="C155" s="447" t="str">
        <f>IFERROR(VLOOKUP(A155,[2]Feuil1!$A152:$E5149,2,FALSE),"")</f>
        <v/>
      </c>
      <c r="D155" s="263" t="e">
        <f>VLOOKUP(A155,[2]Feuil1!$A152:$E5149,3,FALSE)</f>
        <v>#N/A</v>
      </c>
      <c r="E155" s="449" t="e">
        <f>VLOOKUP(A155,[2]Feuil1!$A152:$E5149,4,FALSE)</f>
        <v>#N/A</v>
      </c>
      <c r="F155" s="450" t="e">
        <f>VLOOKUP(A155,[2]Feuil1!$A152:$E5149,5,FALSE)</f>
        <v>#N/A</v>
      </c>
      <c r="G155" s="264"/>
      <c r="H155" s="265"/>
      <c r="I155" s="266"/>
      <c r="J155" s="267"/>
      <c r="K155" s="268"/>
      <c r="L155" s="251">
        <f>G155*H155</f>
        <v>0</v>
      </c>
      <c r="M155" s="252">
        <f t="shared" si="19"/>
        <v>0</v>
      </c>
      <c r="N155" s="253"/>
      <c r="O155" s="254"/>
      <c r="P155" s="255"/>
      <c r="Q155" s="256"/>
    </row>
    <row r="156" spans="1:17" ht="15.75" outlineLevel="1">
      <c r="A156" s="260"/>
      <c r="B156" s="261"/>
      <c r="C156" s="447" t="str">
        <f>IFERROR(VLOOKUP(A156,[2]Feuil1!$A153:$E5150,2,FALSE),"")</f>
        <v/>
      </c>
      <c r="D156" s="263" t="e">
        <f>VLOOKUP(A156,[2]Feuil1!$A153:$E5150,3,FALSE)</f>
        <v>#N/A</v>
      </c>
      <c r="E156" s="449" t="e">
        <f>VLOOKUP(A156,[2]Feuil1!$A153:$E5150,4,FALSE)</f>
        <v>#N/A</v>
      </c>
      <c r="F156" s="450" t="e">
        <f>VLOOKUP(A156,[2]Feuil1!$A153:$E5150,5,FALSE)</f>
        <v>#N/A</v>
      </c>
      <c r="G156" s="264"/>
      <c r="H156" s="269"/>
      <c r="I156" s="270"/>
      <c r="J156" s="271"/>
      <c r="K156" s="272"/>
      <c r="L156" s="251">
        <f t="shared" ref="L156:L159" si="29">G156*H156</f>
        <v>0</v>
      </c>
      <c r="M156" s="252">
        <f t="shared" si="19"/>
        <v>0</v>
      </c>
      <c r="N156" s="253"/>
      <c r="O156" s="254"/>
      <c r="P156" s="255"/>
      <c r="Q156" s="256"/>
    </row>
    <row r="157" spans="1:17" ht="15.75" outlineLevel="1">
      <c r="A157" s="260"/>
      <c r="B157" s="261"/>
      <c r="C157" s="447" t="str">
        <f>IFERROR(VLOOKUP(A157,[2]Feuil1!$A154:$E5151,2,FALSE),"")</f>
        <v/>
      </c>
      <c r="D157" s="263" t="e">
        <f>VLOOKUP(A157,[2]Feuil1!$A154:$E5151,3,FALSE)</f>
        <v>#N/A</v>
      </c>
      <c r="E157" s="449" t="e">
        <f>VLOOKUP(A157,[2]Feuil1!$A154:$E5151,4,FALSE)</f>
        <v>#N/A</v>
      </c>
      <c r="F157" s="450" t="e">
        <f>VLOOKUP(A157,[2]Feuil1!$A154:$E5151,5,FALSE)</f>
        <v>#N/A</v>
      </c>
      <c r="G157" s="264"/>
      <c r="H157" s="269"/>
      <c r="I157" s="270"/>
      <c r="J157" s="271"/>
      <c r="K157" s="272"/>
      <c r="L157" s="251">
        <f t="shared" si="29"/>
        <v>0</v>
      </c>
      <c r="M157" s="252">
        <f t="shared" si="19"/>
        <v>0</v>
      </c>
      <c r="N157" s="253"/>
      <c r="O157" s="254"/>
      <c r="P157" s="255"/>
      <c r="Q157" s="256"/>
    </row>
    <row r="158" spans="1:17" ht="15.75" outlineLevel="1">
      <c r="A158" s="260"/>
      <c r="B158" s="261"/>
      <c r="C158" s="447" t="str">
        <f>IFERROR(VLOOKUP(A158,[2]Feuil1!$A155:$E5152,2,FALSE),"")</f>
        <v/>
      </c>
      <c r="D158" s="263" t="e">
        <f>VLOOKUP(A158,[2]Feuil1!$A155:$E5152,3,FALSE)</f>
        <v>#N/A</v>
      </c>
      <c r="E158" s="449" t="e">
        <f>VLOOKUP(A158,[2]Feuil1!$A155:$E5152,4,FALSE)</f>
        <v>#N/A</v>
      </c>
      <c r="F158" s="450" t="e">
        <f>VLOOKUP(A158,[2]Feuil1!$A155:$E5152,5,FALSE)</f>
        <v>#N/A</v>
      </c>
      <c r="G158" s="264"/>
      <c r="H158" s="269"/>
      <c r="I158" s="270"/>
      <c r="J158" s="271"/>
      <c r="K158" s="272"/>
      <c r="L158" s="251">
        <f t="shared" si="29"/>
        <v>0</v>
      </c>
      <c r="M158" s="252">
        <f t="shared" si="19"/>
        <v>0</v>
      </c>
      <c r="N158" s="253"/>
      <c r="O158" s="254"/>
      <c r="P158" s="255"/>
      <c r="Q158" s="256"/>
    </row>
    <row r="159" spans="1:17" ht="15.75" outlineLevel="1">
      <c r="A159" s="260"/>
      <c r="B159" s="261"/>
      <c r="C159" s="447" t="str">
        <f>IFERROR(VLOOKUP(A159,[2]Feuil1!$A156:$E5153,2,FALSE),"")</f>
        <v/>
      </c>
      <c r="D159" s="263" t="e">
        <f>VLOOKUP(A159,[2]Feuil1!$A156:$E5153,3,FALSE)</f>
        <v>#N/A</v>
      </c>
      <c r="E159" s="449" t="e">
        <f>VLOOKUP(A159,[2]Feuil1!$A156:$E5153,4,FALSE)</f>
        <v>#N/A</v>
      </c>
      <c r="F159" s="450" t="e">
        <f>VLOOKUP(A159,[2]Feuil1!$A156:$E5153,5,FALSE)</f>
        <v>#N/A</v>
      </c>
      <c r="G159" s="264"/>
      <c r="H159" s="269"/>
      <c r="I159" s="270"/>
      <c r="J159" s="271"/>
      <c r="K159" s="272"/>
      <c r="L159" s="251">
        <f t="shared" si="29"/>
        <v>0</v>
      </c>
      <c r="M159" s="252">
        <f t="shared" si="19"/>
        <v>0</v>
      </c>
      <c r="N159" s="253"/>
      <c r="O159" s="254"/>
      <c r="P159" s="255"/>
      <c r="Q159" s="256"/>
    </row>
    <row r="160" spans="1:17" ht="15.75" outlineLevel="1">
      <c r="A160" s="259"/>
      <c r="B160" s="242"/>
      <c r="C160" s="447" t="str">
        <f>IFERROR(VLOOKUP(A160,[2]Feuil1!$A157:$E5154,2,FALSE),"")</f>
        <v/>
      </c>
      <c r="D160" s="263" t="e">
        <f>VLOOKUP(A160,[2]Feuil1!$A157:$E5154,3,FALSE)</f>
        <v>#N/A</v>
      </c>
      <c r="E160" s="449" t="e">
        <f>VLOOKUP(A160,[2]Feuil1!$A157:$E5154,4,FALSE)</f>
        <v>#N/A</v>
      </c>
      <c r="F160" s="450" t="e">
        <f>VLOOKUP(A160,[2]Feuil1!$A157:$E5154,5,FALSE)</f>
        <v>#N/A</v>
      </c>
      <c r="G160" s="246"/>
      <c r="H160" s="247"/>
      <c r="I160" s="248"/>
      <c r="J160" s="249"/>
      <c r="K160" s="250"/>
      <c r="L160" s="251">
        <f>G160*H160</f>
        <v>0</v>
      </c>
      <c r="M160" s="252">
        <f t="shared" ref="M160:M348" si="30">G160*I160+G160*K160</f>
        <v>0</v>
      </c>
      <c r="N160" s="253"/>
      <c r="O160" s="254"/>
      <c r="P160" s="255"/>
      <c r="Q160" s="256"/>
    </row>
    <row r="161" spans="1:17" ht="15.75" outlineLevel="1">
      <c r="A161" s="260"/>
      <c r="B161" s="261"/>
      <c r="C161" s="447" t="str">
        <f>IFERROR(VLOOKUP(A161,[2]Feuil1!$A158:$E5155,2,FALSE),"")</f>
        <v/>
      </c>
      <c r="D161" s="263" t="e">
        <f>VLOOKUP(A161,[2]Feuil1!$A158:$E5155,3,FALSE)</f>
        <v>#N/A</v>
      </c>
      <c r="E161" s="449" t="e">
        <f>VLOOKUP(A161,[2]Feuil1!$A158:$E5155,4,FALSE)</f>
        <v>#N/A</v>
      </c>
      <c r="F161" s="450" t="e">
        <f>VLOOKUP(A161,[2]Feuil1!$A158:$E5155,5,FALSE)</f>
        <v>#N/A</v>
      </c>
      <c r="G161" s="264"/>
      <c r="H161" s="265"/>
      <c r="I161" s="266"/>
      <c r="J161" s="267"/>
      <c r="K161" s="268"/>
      <c r="L161" s="251">
        <f>G161*H161</f>
        <v>0</v>
      </c>
      <c r="M161" s="252">
        <f t="shared" si="30"/>
        <v>0</v>
      </c>
      <c r="N161" s="253"/>
      <c r="O161" s="254"/>
      <c r="P161" s="255"/>
      <c r="Q161" s="256"/>
    </row>
    <row r="162" spans="1:17" ht="15.75" outlineLevel="1">
      <c r="A162" s="260"/>
      <c r="B162" s="261"/>
      <c r="C162" s="447" t="str">
        <f>IFERROR(VLOOKUP(A162,[2]Feuil1!$A159:$E5156,2,FALSE),"")</f>
        <v/>
      </c>
      <c r="D162" s="263" t="e">
        <f>VLOOKUP(A162,[2]Feuil1!$A159:$E5156,3,FALSE)</f>
        <v>#N/A</v>
      </c>
      <c r="E162" s="449" t="e">
        <f>VLOOKUP(A162,[2]Feuil1!$A159:$E5156,4,FALSE)</f>
        <v>#N/A</v>
      </c>
      <c r="F162" s="450" t="e">
        <f>VLOOKUP(A162,[2]Feuil1!$A159:$E5156,5,FALSE)</f>
        <v>#N/A</v>
      </c>
      <c r="G162" s="264"/>
      <c r="H162" s="269"/>
      <c r="I162" s="270"/>
      <c r="J162" s="271"/>
      <c r="K162" s="272"/>
      <c r="L162" s="251">
        <f t="shared" ref="L162:L165" si="31">G162*H162</f>
        <v>0</v>
      </c>
      <c r="M162" s="252">
        <f t="shared" si="30"/>
        <v>0</v>
      </c>
      <c r="N162" s="253"/>
      <c r="O162" s="254"/>
      <c r="P162" s="255"/>
      <c r="Q162" s="256"/>
    </row>
    <row r="163" spans="1:17" ht="15.75" outlineLevel="1">
      <c r="A163" s="260"/>
      <c r="B163" s="261"/>
      <c r="C163" s="447" t="str">
        <f>IFERROR(VLOOKUP(A163,[2]Feuil1!$A160:$E5157,2,FALSE),"")</f>
        <v/>
      </c>
      <c r="D163" s="263" t="e">
        <f>VLOOKUP(A163,[2]Feuil1!$A160:$E5157,3,FALSE)</f>
        <v>#N/A</v>
      </c>
      <c r="E163" s="449" t="e">
        <f>VLOOKUP(A163,[2]Feuil1!$A160:$E5157,4,FALSE)</f>
        <v>#N/A</v>
      </c>
      <c r="F163" s="450" t="e">
        <f>VLOOKUP(A163,[2]Feuil1!$A160:$E5157,5,FALSE)</f>
        <v>#N/A</v>
      </c>
      <c r="G163" s="264"/>
      <c r="H163" s="269"/>
      <c r="I163" s="270"/>
      <c r="J163" s="271"/>
      <c r="K163" s="272"/>
      <c r="L163" s="251">
        <f t="shared" si="31"/>
        <v>0</v>
      </c>
      <c r="M163" s="252">
        <f t="shared" si="30"/>
        <v>0</v>
      </c>
      <c r="N163" s="253"/>
      <c r="O163" s="254"/>
      <c r="P163" s="255"/>
      <c r="Q163" s="256"/>
    </row>
    <row r="164" spans="1:17" ht="15.75" outlineLevel="1">
      <c r="A164" s="260"/>
      <c r="B164" s="261"/>
      <c r="C164" s="447" t="str">
        <f>IFERROR(VLOOKUP(A164,[2]Feuil1!$A161:$E5158,2,FALSE),"")</f>
        <v/>
      </c>
      <c r="D164" s="263" t="e">
        <f>VLOOKUP(A164,[2]Feuil1!$A161:$E5158,3,FALSE)</f>
        <v>#N/A</v>
      </c>
      <c r="E164" s="449" t="e">
        <f>VLOOKUP(A164,[2]Feuil1!$A161:$E5158,4,FALSE)</f>
        <v>#N/A</v>
      </c>
      <c r="F164" s="450" t="e">
        <f>VLOOKUP(A164,[2]Feuil1!$A161:$E5158,5,FALSE)</f>
        <v>#N/A</v>
      </c>
      <c r="G164" s="264"/>
      <c r="H164" s="269"/>
      <c r="I164" s="270"/>
      <c r="J164" s="271"/>
      <c r="K164" s="272"/>
      <c r="L164" s="251">
        <f t="shared" si="31"/>
        <v>0</v>
      </c>
      <c r="M164" s="252">
        <f t="shared" si="30"/>
        <v>0</v>
      </c>
      <c r="N164" s="253"/>
      <c r="O164" s="254"/>
      <c r="P164" s="255"/>
      <c r="Q164" s="256"/>
    </row>
    <row r="165" spans="1:17" ht="15.75" outlineLevel="1">
      <c r="A165" s="260"/>
      <c r="B165" s="261"/>
      <c r="C165" s="447" t="str">
        <f>IFERROR(VLOOKUP(A165,[2]Feuil1!$A162:$E5159,2,FALSE),"")</f>
        <v/>
      </c>
      <c r="D165" s="263" t="e">
        <f>VLOOKUP(A165,[2]Feuil1!$A162:$E5159,3,FALSE)</f>
        <v>#N/A</v>
      </c>
      <c r="E165" s="449" t="e">
        <f>VLOOKUP(A165,[2]Feuil1!$A162:$E5159,4,FALSE)</f>
        <v>#N/A</v>
      </c>
      <c r="F165" s="450" t="e">
        <f>VLOOKUP(A165,[2]Feuil1!$A162:$E5159,5,FALSE)</f>
        <v>#N/A</v>
      </c>
      <c r="G165" s="264"/>
      <c r="H165" s="269"/>
      <c r="I165" s="270"/>
      <c r="J165" s="271"/>
      <c r="K165" s="272"/>
      <c r="L165" s="251">
        <f t="shared" si="31"/>
        <v>0</v>
      </c>
      <c r="M165" s="252">
        <f t="shared" si="30"/>
        <v>0</v>
      </c>
      <c r="N165" s="253"/>
      <c r="O165" s="254"/>
      <c r="P165" s="255"/>
      <c r="Q165" s="256"/>
    </row>
    <row r="166" spans="1:17" ht="15.75" outlineLevel="1">
      <c r="A166" s="259"/>
      <c r="B166" s="242"/>
      <c r="C166" s="447" t="str">
        <f>IFERROR(VLOOKUP(A166,[2]Feuil1!$A163:$E5160,2,FALSE),"")</f>
        <v/>
      </c>
      <c r="D166" s="263" t="e">
        <f>VLOOKUP(A166,[2]Feuil1!$A163:$E5160,3,FALSE)</f>
        <v>#N/A</v>
      </c>
      <c r="E166" s="449" t="e">
        <f>VLOOKUP(A166,[2]Feuil1!$A163:$E5160,4,FALSE)</f>
        <v>#N/A</v>
      </c>
      <c r="F166" s="450" t="e">
        <f>VLOOKUP(A166,[2]Feuil1!$A163:$E5160,5,FALSE)</f>
        <v>#N/A</v>
      </c>
      <c r="G166" s="246"/>
      <c r="H166" s="247"/>
      <c r="I166" s="248"/>
      <c r="J166" s="249"/>
      <c r="K166" s="250"/>
      <c r="L166" s="251">
        <f>G166*H166</f>
        <v>0</v>
      </c>
      <c r="M166" s="252">
        <f t="shared" si="30"/>
        <v>0</v>
      </c>
      <c r="N166" s="253"/>
      <c r="O166" s="254"/>
      <c r="P166" s="255"/>
      <c r="Q166" s="256"/>
    </row>
    <row r="167" spans="1:17" ht="15.75" outlineLevel="1">
      <c r="A167" s="260"/>
      <c r="B167" s="261"/>
      <c r="C167" s="447" t="str">
        <f>IFERROR(VLOOKUP(A167,[2]Feuil1!$A164:$E5161,2,FALSE),"")</f>
        <v/>
      </c>
      <c r="D167" s="263" t="e">
        <f>VLOOKUP(A167,[2]Feuil1!$A164:$E5161,3,FALSE)</f>
        <v>#N/A</v>
      </c>
      <c r="E167" s="449" t="e">
        <f>VLOOKUP(A167,[2]Feuil1!$A164:$E5161,4,FALSE)</f>
        <v>#N/A</v>
      </c>
      <c r="F167" s="450" t="e">
        <f>VLOOKUP(A167,[2]Feuil1!$A164:$E5161,5,FALSE)</f>
        <v>#N/A</v>
      </c>
      <c r="G167" s="264"/>
      <c r="H167" s="265"/>
      <c r="I167" s="266"/>
      <c r="J167" s="267"/>
      <c r="K167" s="268"/>
      <c r="L167" s="251">
        <f>G167*H167</f>
        <v>0</v>
      </c>
      <c r="M167" s="252">
        <f t="shared" si="30"/>
        <v>0</v>
      </c>
      <c r="N167" s="253"/>
      <c r="O167" s="254"/>
      <c r="P167" s="255"/>
      <c r="Q167" s="256"/>
    </row>
    <row r="168" spans="1:17" ht="15.75" outlineLevel="1">
      <c r="A168" s="260"/>
      <c r="B168" s="261"/>
      <c r="C168" s="447" t="str">
        <f>IFERROR(VLOOKUP(A168,[2]Feuil1!$A165:$E5162,2,FALSE),"")</f>
        <v/>
      </c>
      <c r="D168" s="263" t="e">
        <f>VLOOKUP(A168,[2]Feuil1!$A165:$E5162,3,FALSE)</f>
        <v>#N/A</v>
      </c>
      <c r="E168" s="449" t="e">
        <f>VLOOKUP(A168,[2]Feuil1!$A165:$E5162,4,FALSE)</f>
        <v>#N/A</v>
      </c>
      <c r="F168" s="450" t="e">
        <f>VLOOKUP(A168,[2]Feuil1!$A165:$E5162,5,FALSE)</f>
        <v>#N/A</v>
      </c>
      <c r="G168" s="264"/>
      <c r="H168" s="269"/>
      <c r="I168" s="270"/>
      <c r="J168" s="271"/>
      <c r="K168" s="272"/>
      <c r="L168" s="251">
        <f t="shared" ref="L168:L171" si="32">G168*H168</f>
        <v>0</v>
      </c>
      <c r="M168" s="252">
        <f t="shared" si="30"/>
        <v>0</v>
      </c>
      <c r="N168" s="253"/>
      <c r="O168" s="254"/>
      <c r="P168" s="255"/>
      <c r="Q168" s="256"/>
    </row>
    <row r="169" spans="1:17" ht="15.75" outlineLevel="1">
      <c r="A169" s="260"/>
      <c r="B169" s="261"/>
      <c r="C169" s="447" t="str">
        <f>IFERROR(VLOOKUP(A169,[2]Feuil1!$A166:$E5163,2,FALSE),"")</f>
        <v/>
      </c>
      <c r="D169" s="263" t="e">
        <f>VLOOKUP(A169,[2]Feuil1!$A166:$E5163,3,FALSE)</f>
        <v>#N/A</v>
      </c>
      <c r="E169" s="449" t="e">
        <f>VLOOKUP(A169,[2]Feuil1!$A166:$E5163,4,FALSE)</f>
        <v>#N/A</v>
      </c>
      <c r="F169" s="450" t="e">
        <f>VLOOKUP(A169,[2]Feuil1!$A166:$E5163,5,FALSE)</f>
        <v>#N/A</v>
      </c>
      <c r="G169" s="264"/>
      <c r="H169" s="269"/>
      <c r="I169" s="270"/>
      <c r="J169" s="271"/>
      <c r="K169" s="272"/>
      <c r="L169" s="251">
        <f t="shared" si="32"/>
        <v>0</v>
      </c>
      <c r="M169" s="252">
        <f t="shared" si="30"/>
        <v>0</v>
      </c>
      <c r="N169" s="253"/>
      <c r="O169" s="254"/>
      <c r="P169" s="255"/>
      <c r="Q169" s="256"/>
    </row>
    <row r="170" spans="1:17" ht="15.75" outlineLevel="1">
      <c r="A170" s="260"/>
      <c r="B170" s="261"/>
      <c r="C170" s="447" t="str">
        <f>IFERROR(VLOOKUP(A170,[2]Feuil1!$A167:$E5164,2,FALSE),"")</f>
        <v/>
      </c>
      <c r="D170" s="263" t="e">
        <f>VLOOKUP(A170,[2]Feuil1!$A167:$E5164,3,FALSE)</f>
        <v>#N/A</v>
      </c>
      <c r="E170" s="449" t="e">
        <f>VLOOKUP(A170,[2]Feuil1!$A167:$E5164,4,FALSE)</f>
        <v>#N/A</v>
      </c>
      <c r="F170" s="450" t="e">
        <f>VLOOKUP(A170,[2]Feuil1!$A167:$E5164,5,FALSE)</f>
        <v>#N/A</v>
      </c>
      <c r="G170" s="264"/>
      <c r="H170" s="269"/>
      <c r="I170" s="270"/>
      <c r="J170" s="271"/>
      <c r="K170" s="272"/>
      <c r="L170" s="251">
        <f t="shared" si="32"/>
        <v>0</v>
      </c>
      <c r="M170" s="252">
        <f t="shared" si="30"/>
        <v>0</v>
      </c>
      <c r="N170" s="253"/>
      <c r="O170" s="254"/>
      <c r="P170" s="255"/>
      <c r="Q170" s="256"/>
    </row>
    <row r="171" spans="1:17" ht="15.75" outlineLevel="1">
      <c r="A171" s="260"/>
      <c r="B171" s="261"/>
      <c r="C171" s="447" t="str">
        <f>IFERROR(VLOOKUP(A171,[2]Feuil1!$A168:$E5165,2,FALSE),"")</f>
        <v/>
      </c>
      <c r="D171" s="263" t="e">
        <f>VLOOKUP(A171,[2]Feuil1!$A168:$E5165,3,FALSE)</f>
        <v>#N/A</v>
      </c>
      <c r="E171" s="449" t="e">
        <f>VLOOKUP(A171,[2]Feuil1!$A168:$E5165,4,FALSE)</f>
        <v>#N/A</v>
      </c>
      <c r="F171" s="450" t="e">
        <f>VLOOKUP(A171,[2]Feuil1!$A168:$E5165,5,FALSE)</f>
        <v>#N/A</v>
      </c>
      <c r="G171" s="264"/>
      <c r="H171" s="269"/>
      <c r="I171" s="270"/>
      <c r="J171" s="271"/>
      <c r="K171" s="272"/>
      <c r="L171" s="251">
        <f t="shared" si="32"/>
        <v>0</v>
      </c>
      <c r="M171" s="252">
        <f t="shared" si="30"/>
        <v>0</v>
      </c>
      <c r="N171" s="253"/>
      <c r="O171" s="254"/>
      <c r="P171" s="255"/>
      <c r="Q171" s="256"/>
    </row>
    <row r="172" spans="1:17" ht="15.75" outlineLevel="1">
      <c r="A172" s="259"/>
      <c r="B172" s="242"/>
      <c r="C172" s="447" t="str">
        <f>IFERROR(VLOOKUP(A172,[2]Feuil1!$A169:$E5166,2,FALSE),"")</f>
        <v/>
      </c>
      <c r="D172" s="263" t="e">
        <f>VLOOKUP(A172,[2]Feuil1!$A169:$E5166,3,FALSE)</f>
        <v>#N/A</v>
      </c>
      <c r="E172" s="449" t="e">
        <f>VLOOKUP(A172,[2]Feuil1!$A169:$E5166,4,FALSE)</f>
        <v>#N/A</v>
      </c>
      <c r="F172" s="450" t="e">
        <f>VLOOKUP(A172,[2]Feuil1!$A169:$E5166,5,FALSE)</f>
        <v>#N/A</v>
      </c>
      <c r="G172" s="246"/>
      <c r="H172" s="247"/>
      <c r="I172" s="248"/>
      <c r="J172" s="249"/>
      <c r="K172" s="250"/>
      <c r="L172" s="251">
        <f>G172*H172</f>
        <v>0</v>
      </c>
      <c r="M172" s="252">
        <f t="shared" si="30"/>
        <v>0</v>
      </c>
      <c r="N172" s="253"/>
      <c r="O172" s="254"/>
      <c r="P172" s="255"/>
      <c r="Q172" s="256"/>
    </row>
    <row r="173" spans="1:17" ht="15.75" outlineLevel="1">
      <c r="A173" s="260"/>
      <c r="B173" s="261"/>
      <c r="C173" s="447" t="str">
        <f>IFERROR(VLOOKUP(A173,[2]Feuil1!$A170:$E5167,2,FALSE),"")</f>
        <v/>
      </c>
      <c r="D173" s="263" t="e">
        <f>VLOOKUP(A173,[2]Feuil1!$A170:$E5167,3,FALSE)</f>
        <v>#N/A</v>
      </c>
      <c r="E173" s="449" t="e">
        <f>VLOOKUP(A173,[2]Feuil1!$A170:$E5167,4,FALSE)</f>
        <v>#N/A</v>
      </c>
      <c r="F173" s="450" t="e">
        <f>VLOOKUP(A173,[2]Feuil1!$A170:$E5167,5,FALSE)</f>
        <v>#N/A</v>
      </c>
      <c r="G173" s="264"/>
      <c r="H173" s="265"/>
      <c r="I173" s="266"/>
      <c r="J173" s="267"/>
      <c r="K173" s="268"/>
      <c r="L173" s="251">
        <f>G173*H173</f>
        <v>0</v>
      </c>
      <c r="M173" s="252">
        <f t="shared" si="30"/>
        <v>0</v>
      </c>
      <c r="N173" s="253"/>
      <c r="O173" s="254"/>
      <c r="P173" s="255"/>
      <c r="Q173" s="256"/>
    </row>
    <row r="174" spans="1:17" ht="15.75" outlineLevel="1">
      <c r="A174" s="260"/>
      <c r="B174" s="261"/>
      <c r="C174" s="447" t="str">
        <f>IFERROR(VLOOKUP(A174,[2]Feuil1!$A171:$E5168,2,FALSE),"")</f>
        <v/>
      </c>
      <c r="D174" s="263" t="e">
        <f>VLOOKUP(A174,[2]Feuil1!$A171:$E5168,3,FALSE)</f>
        <v>#N/A</v>
      </c>
      <c r="E174" s="449" t="e">
        <f>VLOOKUP(A174,[2]Feuil1!$A171:$E5168,4,FALSE)</f>
        <v>#N/A</v>
      </c>
      <c r="F174" s="450" t="e">
        <f>VLOOKUP(A174,[2]Feuil1!$A171:$E5168,5,FALSE)</f>
        <v>#N/A</v>
      </c>
      <c r="G174" s="264"/>
      <c r="H174" s="269"/>
      <c r="I174" s="270"/>
      <c r="J174" s="271"/>
      <c r="K174" s="272"/>
      <c r="L174" s="251">
        <f t="shared" ref="L174:L348" si="33">G174*H174</f>
        <v>0</v>
      </c>
      <c r="M174" s="252">
        <f t="shared" si="30"/>
        <v>0</v>
      </c>
      <c r="N174" s="253"/>
      <c r="O174" s="254"/>
      <c r="P174" s="255"/>
      <c r="Q174" s="256"/>
    </row>
    <row r="175" spans="1:17" ht="15.75" outlineLevel="1">
      <c r="A175" s="260"/>
      <c r="B175" s="261"/>
      <c r="C175" s="447" t="str">
        <f>IFERROR(VLOOKUP(A175,[2]Feuil1!$A172:$E5169,2,FALSE),"")</f>
        <v/>
      </c>
      <c r="D175" s="263" t="e">
        <f>VLOOKUP(A175,[2]Feuil1!$A172:$E5169,3,FALSE)</f>
        <v>#N/A</v>
      </c>
      <c r="E175" s="449" t="e">
        <f>VLOOKUP(A175,[2]Feuil1!$A172:$E5169,4,FALSE)</f>
        <v>#N/A</v>
      </c>
      <c r="F175" s="450" t="e">
        <f>VLOOKUP(A175,[2]Feuil1!$A172:$E5169,5,FALSE)</f>
        <v>#N/A</v>
      </c>
      <c r="G175" s="264"/>
      <c r="H175" s="269"/>
      <c r="I175" s="270"/>
      <c r="J175" s="271"/>
      <c r="K175" s="272"/>
      <c r="L175" s="251">
        <f t="shared" si="33"/>
        <v>0</v>
      </c>
      <c r="M175" s="252">
        <f t="shared" si="30"/>
        <v>0</v>
      </c>
      <c r="N175" s="253"/>
      <c r="O175" s="254"/>
      <c r="P175" s="255"/>
      <c r="Q175" s="256"/>
    </row>
    <row r="176" spans="1:17" ht="15.75" outlineLevel="1">
      <c r="A176" s="260"/>
      <c r="B176" s="261"/>
      <c r="C176" s="447" t="str">
        <f>IFERROR(VLOOKUP(A176,[2]Feuil1!$A173:$E5170,2,FALSE),"")</f>
        <v/>
      </c>
      <c r="D176" s="263" t="e">
        <f>VLOOKUP(A176,[2]Feuil1!$A173:$E5170,3,FALSE)</f>
        <v>#N/A</v>
      </c>
      <c r="E176" s="449" t="e">
        <f>VLOOKUP(A176,[2]Feuil1!$A173:$E5170,4,FALSE)</f>
        <v>#N/A</v>
      </c>
      <c r="F176" s="450" t="e">
        <f>VLOOKUP(A176,[2]Feuil1!$A173:$E5170,5,FALSE)</f>
        <v>#N/A</v>
      </c>
      <c r="G176" s="264"/>
      <c r="H176" s="269"/>
      <c r="I176" s="270"/>
      <c r="J176" s="271"/>
      <c r="K176" s="272"/>
      <c r="L176" s="251">
        <f t="shared" si="33"/>
        <v>0</v>
      </c>
      <c r="M176" s="252">
        <f t="shared" si="30"/>
        <v>0</v>
      </c>
      <c r="N176" s="253"/>
      <c r="O176" s="254"/>
      <c r="P176" s="255"/>
      <c r="Q176" s="256"/>
    </row>
    <row r="177" spans="1:17" ht="15.75" outlineLevel="1">
      <c r="A177" s="259"/>
      <c r="B177" s="242"/>
      <c r="C177" s="447" t="str">
        <f>IFERROR(VLOOKUP(A177,[2]Feuil1!$A174:$E5171,2,FALSE),"")</f>
        <v/>
      </c>
      <c r="D177" s="263" t="e">
        <f>VLOOKUP(A177,[2]Feuil1!$A174:$E5171,3,FALSE)</f>
        <v>#N/A</v>
      </c>
      <c r="E177" s="449" t="e">
        <f>VLOOKUP(A177,[2]Feuil1!$A174:$E5171,4,FALSE)</f>
        <v>#N/A</v>
      </c>
      <c r="F177" s="450" t="e">
        <f>VLOOKUP(A177,[2]Feuil1!$A174:$E5171,5,FALSE)</f>
        <v>#N/A</v>
      </c>
      <c r="G177" s="246"/>
      <c r="H177" s="247"/>
      <c r="I177" s="248"/>
      <c r="J177" s="249"/>
      <c r="K177" s="250"/>
      <c r="L177" s="251">
        <f>G177*H177</f>
        <v>0</v>
      </c>
      <c r="M177" s="252">
        <f t="shared" si="30"/>
        <v>0</v>
      </c>
      <c r="N177" s="253"/>
      <c r="O177" s="254"/>
      <c r="P177" s="255"/>
      <c r="Q177" s="256"/>
    </row>
    <row r="178" spans="1:17" ht="15.75" outlineLevel="1">
      <c r="A178" s="260"/>
      <c r="B178" s="261"/>
      <c r="C178" s="447" t="str">
        <f>IFERROR(VLOOKUP(A178,[2]Feuil1!$A175:$E5172,2,FALSE),"")</f>
        <v/>
      </c>
      <c r="D178" s="263" t="e">
        <f>VLOOKUP(A178,[2]Feuil1!$A175:$E5172,3,FALSE)</f>
        <v>#N/A</v>
      </c>
      <c r="E178" s="449" t="e">
        <f>VLOOKUP(A178,[2]Feuil1!$A175:$E5172,4,FALSE)</f>
        <v>#N/A</v>
      </c>
      <c r="F178" s="450" t="e">
        <f>VLOOKUP(A178,[2]Feuil1!$A175:$E5172,5,FALSE)</f>
        <v>#N/A</v>
      </c>
      <c r="G178" s="264"/>
      <c r="H178" s="265"/>
      <c r="I178" s="266"/>
      <c r="J178" s="267"/>
      <c r="K178" s="268"/>
      <c r="L178" s="251">
        <f>G178*H178</f>
        <v>0</v>
      </c>
      <c r="M178" s="252">
        <f t="shared" si="30"/>
        <v>0</v>
      </c>
      <c r="N178" s="253"/>
      <c r="O178" s="254"/>
      <c r="P178" s="255"/>
      <c r="Q178" s="256"/>
    </row>
    <row r="179" spans="1:17" ht="15.75" outlineLevel="1">
      <c r="A179" s="260"/>
      <c r="B179" s="261"/>
      <c r="C179" s="447" t="str">
        <f>IFERROR(VLOOKUP(A179,[2]Feuil1!$A176:$E5173,2,FALSE),"")</f>
        <v/>
      </c>
      <c r="D179" s="263" t="e">
        <f>VLOOKUP(A179,[2]Feuil1!$A176:$E5173,3,FALSE)</f>
        <v>#N/A</v>
      </c>
      <c r="E179" s="449" t="e">
        <f>VLOOKUP(A179,[2]Feuil1!$A176:$E5173,4,FALSE)</f>
        <v>#N/A</v>
      </c>
      <c r="F179" s="450" t="e">
        <f>VLOOKUP(A179,[2]Feuil1!$A176:$E5173,5,FALSE)</f>
        <v>#N/A</v>
      </c>
      <c r="G179" s="264"/>
      <c r="H179" s="269"/>
      <c r="I179" s="270"/>
      <c r="J179" s="271"/>
      <c r="K179" s="272"/>
      <c r="L179" s="251">
        <f t="shared" ref="L179:L182" si="34">G179*H179</f>
        <v>0</v>
      </c>
      <c r="M179" s="252">
        <f t="shared" si="30"/>
        <v>0</v>
      </c>
      <c r="N179" s="253"/>
      <c r="O179" s="254"/>
      <c r="P179" s="255"/>
      <c r="Q179" s="256"/>
    </row>
    <row r="180" spans="1:17" ht="15.75" outlineLevel="1">
      <c r="A180" s="260"/>
      <c r="B180" s="261"/>
      <c r="C180" s="447" t="str">
        <f>IFERROR(VLOOKUP(A180,[2]Feuil1!$A177:$E5174,2,FALSE),"")</f>
        <v/>
      </c>
      <c r="D180" s="263" t="e">
        <f>VLOOKUP(A180,[2]Feuil1!$A177:$E5174,3,FALSE)</f>
        <v>#N/A</v>
      </c>
      <c r="E180" s="449" t="e">
        <f>VLOOKUP(A180,[2]Feuil1!$A177:$E5174,4,FALSE)</f>
        <v>#N/A</v>
      </c>
      <c r="F180" s="450" t="e">
        <f>VLOOKUP(A180,[2]Feuil1!$A177:$E5174,5,FALSE)</f>
        <v>#N/A</v>
      </c>
      <c r="G180" s="264"/>
      <c r="H180" s="269"/>
      <c r="I180" s="270"/>
      <c r="J180" s="271"/>
      <c r="K180" s="272"/>
      <c r="L180" s="251">
        <f t="shared" si="34"/>
        <v>0</v>
      </c>
      <c r="M180" s="252">
        <f t="shared" si="30"/>
        <v>0</v>
      </c>
      <c r="N180" s="253"/>
      <c r="O180" s="254"/>
      <c r="P180" s="255"/>
      <c r="Q180" s="256"/>
    </row>
    <row r="181" spans="1:17" ht="15.75" outlineLevel="1">
      <c r="A181" s="260"/>
      <c r="B181" s="261"/>
      <c r="C181" s="447" t="str">
        <f>IFERROR(VLOOKUP(A181,[2]Feuil1!$A178:$E5175,2,FALSE),"")</f>
        <v/>
      </c>
      <c r="D181" s="263" t="e">
        <f>VLOOKUP(A181,[2]Feuil1!$A178:$E5175,3,FALSE)</f>
        <v>#N/A</v>
      </c>
      <c r="E181" s="449" t="e">
        <f>VLOOKUP(A181,[2]Feuil1!$A178:$E5175,4,FALSE)</f>
        <v>#N/A</v>
      </c>
      <c r="F181" s="450" t="e">
        <f>VLOOKUP(A181,[2]Feuil1!$A178:$E5175,5,FALSE)</f>
        <v>#N/A</v>
      </c>
      <c r="G181" s="264"/>
      <c r="H181" s="269"/>
      <c r="I181" s="270"/>
      <c r="J181" s="271"/>
      <c r="K181" s="272"/>
      <c r="L181" s="251">
        <f t="shared" si="34"/>
        <v>0</v>
      </c>
      <c r="M181" s="252">
        <f t="shared" si="30"/>
        <v>0</v>
      </c>
      <c r="N181" s="253"/>
      <c r="O181" s="254"/>
      <c r="P181" s="255"/>
      <c r="Q181" s="256"/>
    </row>
    <row r="182" spans="1:17" ht="15.75" outlineLevel="1">
      <c r="A182" s="260"/>
      <c r="B182" s="261"/>
      <c r="C182" s="447" t="str">
        <f>IFERROR(VLOOKUP(A182,[2]Feuil1!$A179:$E5176,2,FALSE),"")</f>
        <v/>
      </c>
      <c r="D182" s="263" t="e">
        <f>VLOOKUP(A182,[2]Feuil1!$A179:$E5176,3,FALSE)</f>
        <v>#N/A</v>
      </c>
      <c r="E182" s="449" t="e">
        <f>VLOOKUP(A182,[2]Feuil1!$A179:$E5176,4,FALSE)</f>
        <v>#N/A</v>
      </c>
      <c r="F182" s="450" t="e">
        <f>VLOOKUP(A182,[2]Feuil1!$A179:$E5176,5,FALSE)</f>
        <v>#N/A</v>
      </c>
      <c r="G182" s="264"/>
      <c r="H182" s="269"/>
      <c r="I182" s="270"/>
      <c r="J182" s="271"/>
      <c r="K182" s="272"/>
      <c r="L182" s="251">
        <f t="shared" si="34"/>
        <v>0</v>
      </c>
      <c r="M182" s="252">
        <f t="shared" si="30"/>
        <v>0</v>
      </c>
      <c r="N182" s="253"/>
      <c r="O182" s="254"/>
      <c r="P182" s="255"/>
      <c r="Q182" s="256"/>
    </row>
    <row r="183" spans="1:17" ht="15.75" outlineLevel="1">
      <c r="A183" s="259"/>
      <c r="B183" s="242"/>
      <c r="C183" s="447" t="str">
        <f>IFERROR(VLOOKUP(A183,[2]Feuil1!$A180:$E5177,2,FALSE),"")</f>
        <v/>
      </c>
      <c r="D183" s="263" t="e">
        <f>VLOOKUP(A183,[2]Feuil1!$A180:$E5177,3,FALSE)</f>
        <v>#N/A</v>
      </c>
      <c r="E183" s="449" t="e">
        <f>VLOOKUP(A183,[2]Feuil1!$A180:$E5177,4,FALSE)</f>
        <v>#N/A</v>
      </c>
      <c r="F183" s="450" t="e">
        <f>VLOOKUP(A183,[2]Feuil1!$A180:$E5177,5,FALSE)</f>
        <v>#N/A</v>
      </c>
      <c r="G183" s="246"/>
      <c r="H183" s="247"/>
      <c r="I183" s="248"/>
      <c r="J183" s="249"/>
      <c r="K183" s="250"/>
      <c r="L183" s="251">
        <f>G183*H183</f>
        <v>0</v>
      </c>
      <c r="M183" s="252">
        <f t="shared" si="30"/>
        <v>0</v>
      </c>
      <c r="N183" s="253"/>
      <c r="O183" s="254"/>
      <c r="P183" s="255"/>
      <c r="Q183" s="256"/>
    </row>
    <row r="184" spans="1:17" ht="15.75" outlineLevel="1">
      <c r="A184" s="260"/>
      <c r="B184" s="261"/>
      <c r="C184" s="447" t="str">
        <f>IFERROR(VLOOKUP(A184,[2]Feuil1!$A181:$E5178,2,FALSE),"")</f>
        <v/>
      </c>
      <c r="D184" s="263" t="e">
        <f>VLOOKUP(A184,[2]Feuil1!$A181:$E5178,3,FALSE)</f>
        <v>#N/A</v>
      </c>
      <c r="E184" s="449" t="e">
        <f>VLOOKUP(A184,[2]Feuil1!$A181:$E5178,4,FALSE)</f>
        <v>#N/A</v>
      </c>
      <c r="F184" s="450" t="e">
        <f>VLOOKUP(A184,[2]Feuil1!$A181:$E5178,5,FALSE)</f>
        <v>#N/A</v>
      </c>
      <c r="G184" s="264"/>
      <c r="H184" s="265"/>
      <c r="I184" s="266"/>
      <c r="J184" s="267"/>
      <c r="K184" s="268"/>
      <c r="L184" s="251">
        <f>G184*H184</f>
        <v>0</v>
      </c>
      <c r="M184" s="252">
        <f t="shared" si="30"/>
        <v>0</v>
      </c>
      <c r="N184" s="253"/>
      <c r="O184" s="254"/>
      <c r="P184" s="255"/>
      <c r="Q184" s="256"/>
    </row>
    <row r="185" spans="1:17" ht="15.75" outlineLevel="1">
      <c r="A185" s="260"/>
      <c r="B185" s="261"/>
      <c r="C185" s="447" t="str">
        <f>IFERROR(VLOOKUP(A185,[2]Feuil1!$A182:$E5179,2,FALSE),"")</f>
        <v/>
      </c>
      <c r="D185" s="263" t="e">
        <f>VLOOKUP(A185,[2]Feuil1!$A182:$E5179,3,FALSE)</f>
        <v>#N/A</v>
      </c>
      <c r="E185" s="449" t="e">
        <f>VLOOKUP(A185,[2]Feuil1!$A182:$E5179,4,FALSE)</f>
        <v>#N/A</v>
      </c>
      <c r="F185" s="450" t="e">
        <f>VLOOKUP(A185,[2]Feuil1!$A182:$E5179,5,FALSE)</f>
        <v>#N/A</v>
      </c>
      <c r="G185" s="264"/>
      <c r="H185" s="269"/>
      <c r="I185" s="270"/>
      <c r="J185" s="271"/>
      <c r="K185" s="272"/>
      <c r="L185" s="251">
        <f t="shared" ref="L185:L188" si="35">G185*H185</f>
        <v>0</v>
      </c>
      <c r="M185" s="252">
        <f t="shared" si="30"/>
        <v>0</v>
      </c>
      <c r="N185" s="253"/>
      <c r="O185" s="254"/>
      <c r="P185" s="255"/>
      <c r="Q185" s="256"/>
    </row>
    <row r="186" spans="1:17" ht="15.75" outlineLevel="1">
      <c r="A186" s="260"/>
      <c r="B186" s="261"/>
      <c r="C186" s="447" t="str">
        <f>IFERROR(VLOOKUP(A186,[2]Feuil1!$A183:$E5180,2,FALSE),"")</f>
        <v/>
      </c>
      <c r="D186" s="263" t="e">
        <f>VLOOKUP(A186,[2]Feuil1!$A183:$E5180,3,FALSE)</f>
        <v>#N/A</v>
      </c>
      <c r="E186" s="449" t="e">
        <f>VLOOKUP(A186,[2]Feuil1!$A183:$E5180,4,FALSE)</f>
        <v>#N/A</v>
      </c>
      <c r="F186" s="450" t="e">
        <f>VLOOKUP(A186,[2]Feuil1!$A183:$E5180,5,FALSE)</f>
        <v>#N/A</v>
      </c>
      <c r="G186" s="264"/>
      <c r="H186" s="269"/>
      <c r="I186" s="270"/>
      <c r="J186" s="271"/>
      <c r="K186" s="272"/>
      <c r="L186" s="251">
        <f t="shared" si="35"/>
        <v>0</v>
      </c>
      <c r="M186" s="252">
        <f t="shared" si="30"/>
        <v>0</v>
      </c>
      <c r="N186" s="253"/>
      <c r="O186" s="254"/>
      <c r="P186" s="255"/>
      <c r="Q186" s="256"/>
    </row>
    <row r="187" spans="1:17" ht="15.75" outlineLevel="1">
      <c r="A187" s="260"/>
      <c r="B187" s="261"/>
      <c r="C187" s="447" t="str">
        <f>IFERROR(VLOOKUP(A187,[2]Feuil1!$A184:$E5181,2,FALSE),"")</f>
        <v/>
      </c>
      <c r="D187" s="263" t="e">
        <f>VLOOKUP(A187,[2]Feuil1!$A184:$E5181,3,FALSE)</f>
        <v>#N/A</v>
      </c>
      <c r="E187" s="449" t="e">
        <f>VLOOKUP(A187,[2]Feuil1!$A184:$E5181,4,FALSE)</f>
        <v>#N/A</v>
      </c>
      <c r="F187" s="450" t="e">
        <f>VLOOKUP(A187,[2]Feuil1!$A184:$E5181,5,FALSE)</f>
        <v>#N/A</v>
      </c>
      <c r="G187" s="264"/>
      <c r="H187" s="269"/>
      <c r="I187" s="270"/>
      <c r="J187" s="271"/>
      <c r="K187" s="272"/>
      <c r="L187" s="251">
        <f t="shared" si="35"/>
        <v>0</v>
      </c>
      <c r="M187" s="252">
        <f t="shared" si="30"/>
        <v>0</v>
      </c>
      <c r="N187" s="253"/>
      <c r="O187" s="254"/>
      <c r="P187" s="255"/>
      <c r="Q187" s="256"/>
    </row>
    <row r="188" spans="1:17" ht="15.75" outlineLevel="1">
      <c r="A188" s="260"/>
      <c r="B188" s="261"/>
      <c r="C188" s="447" t="str">
        <f>IFERROR(VLOOKUP(A188,[2]Feuil1!$A185:$E5182,2,FALSE),"")</f>
        <v/>
      </c>
      <c r="D188" s="263" t="e">
        <f>VLOOKUP(A188,[2]Feuil1!$A185:$E5182,3,FALSE)</f>
        <v>#N/A</v>
      </c>
      <c r="E188" s="449" t="e">
        <f>VLOOKUP(A188,[2]Feuil1!$A185:$E5182,4,FALSE)</f>
        <v>#N/A</v>
      </c>
      <c r="F188" s="450" t="e">
        <f>VLOOKUP(A188,[2]Feuil1!$A185:$E5182,5,FALSE)</f>
        <v>#N/A</v>
      </c>
      <c r="G188" s="264"/>
      <c r="H188" s="269"/>
      <c r="I188" s="270"/>
      <c r="J188" s="271"/>
      <c r="K188" s="272"/>
      <c r="L188" s="251">
        <f t="shared" si="35"/>
        <v>0</v>
      </c>
      <c r="M188" s="252">
        <f t="shared" si="30"/>
        <v>0</v>
      </c>
      <c r="N188" s="253"/>
      <c r="O188" s="254"/>
      <c r="P188" s="255"/>
      <c r="Q188" s="256"/>
    </row>
    <row r="189" spans="1:17" ht="15.75" outlineLevel="1">
      <c r="A189" s="259"/>
      <c r="B189" s="242"/>
      <c r="C189" s="447" t="str">
        <f>IFERROR(VLOOKUP(A189,[2]Feuil1!$A186:$E5183,2,FALSE),"")</f>
        <v/>
      </c>
      <c r="D189" s="263" t="e">
        <f>VLOOKUP(A189,[2]Feuil1!$A186:$E5183,3,FALSE)</f>
        <v>#N/A</v>
      </c>
      <c r="E189" s="449" t="e">
        <f>VLOOKUP(A189,[2]Feuil1!$A186:$E5183,4,FALSE)</f>
        <v>#N/A</v>
      </c>
      <c r="F189" s="450" t="e">
        <f>VLOOKUP(A189,[2]Feuil1!$A186:$E5183,5,FALSE)</f>
        <v>#N/A</v>
      </c>
      <c r="G189" s="246"/>
      <c r="H189" s="247"/>
      <c r="I189" s="248"/>
      <c r="J189" s="249"/>
      <c r="K189" s="250"/>
      <c r="L189" s="251">
        <f>G189*H189</f>
        <v>0</v>
      </c>
      <c r="M189" s="252">
        <f t="shared" si="30"/>
        <v>0</v>
      </c>
      <c r="N189" s="253"/>
      <c r="O189" s="254"/>
      <c r="P189" s="255"/>
      <c r="Q189" s="256"/>
    </row>
    <row r="190" spans="1:17" ht="15.75" outlineLevel="1">
      <c r="A190" s="260"/>
      <c r="B190" s="261"/>
      <c r="C190" s="447" t="str">
        <f>IFERROR(VLOOKUP(A190,[2]Feuil1!$A187:$E5184,2,FALSE),"")</f>
        <v/>
      </c>
      <c r="D190" s="263" t="e">
        <f>VLOOKUP(A190,[2]Feuil1!$A187:$E5184,3,FALSE)</f>
        <v>#N/A</v>
      </c>
      <c r="E190" s="449" t="e">
        <f>VLOOKUP(A190,[2]Feuil1!$A187:$E5184,4,FALSE)</f>
        <v>#N/A</v>
      </c>
      <c r="F190" s="450" t="e">
        <f>VLOOKUP(A190,[2]Feuil1!$A187:$E5184,5,FALSE)</f>
        <v>#N/A</v>
      </c>
      <c r="G190" s="264"/>
      <c r="H190" s="265"/>
      <c r="I190" s="266"/>
      <c r="J190" s="267"/>
      <c r="K190" s="268"/>
      <c r="L190" s="251">
        <f>G190*H190</f>
        <v>0</v>
      </c>
      <c r="M190" s="252">
        <f t="shared" si="30"/>
        <v>0</v>
      </c>
      <c r="N190" s="253"/>
      <c r="O190" s="254"/>
      <c r="P190" s="255"/>
      <c r="Q190" s="256"/>
    </row>
    <row r="191" spans="1:17" ht="15.75" outlineLevel="1">
      <c r="A191" s="260"/>
      <c r="B191" s="261"/>
      <c r="C191" s="447" t="str">
        <f>IFERROR(VLOOKUP(A191,[2]Feuil1!$A188:$E5185,2,FALSE),"")</f>
        <v/>
      </c>
      <c r="D191" s="263" t="e">
        <f>VLOOKUP(A191,[2]Feuil1!$A188:$E5185,3,FALSE)</f>
        <v>#N/A</v>
      </c>
      <c r="E191" s="449" t="e">
        <f>VLOOKUP(A191,[2]Feuil1!$A188:$E5185,4,FALSE)</f>
        <v>#N/A</v>
      </c>
      <c r="F191" s="450" t="e">
        <f>VLOOKUP(A191,[2]Feuil1!$A188:$E5185,5,FALSE)</f>
        <v>#N/A</v>
      </c>
      <c r="G191" s="264"/>
      <c r="H191" s="269"/>
      <c r="I191" s="270"/>
      <c r="J191" s="271"/>
      <c r="K191" s="272"/>
      <c r="L191" s="251">
        <f t="shared" ref="L191:L194" si="36">G191*H191</f>
        <v>0</v>
      </c>
      <c r="M191" s="252">
        <f t="shared" si="30"/>
        <v>0</v>
      </c>
      <c r="N191" s="253"/>
      <c r="O191" s="254"/>
      <c r="P191" s="255"/>
      <c r="Q191" s="256"/>
    </row>
    <row r="192" spans="1:17" ht="15.75" outlineLevel="1">
      <c r="A192" s="260"/>
      <c r="B192" s="261"/>
      <c r="C192" s="447" t="str">
        <f>IFERROR(VLOOKUP(A192,[2]Feuil1!$A189:$E5186,2,FALSE),"")</f>
        <v/>
      </c>
      <c r="D192" s="263" t="e">
        <f>VLOOKUP(A192,[2]Feuil1!$A189:$E5186,3,FALSE)</f>
        <v>#N/A</v>
      </c>
      <c r="E192" s="449" t="e">
        <f>VLOOKUP(A192,[2]Feuil1!$A189:$E5186,4,FALSE)</f>
        <v>#N/A</v>
      </c>
      <c r="F192" s="450" t="e">
        <f>VLOOKUP(A192,[2]Feuil1!$A189:$E5186,5,FALSE)</f>
        <v>#N/A</v>
      </c>
      <c r="G192" s="264"/>
      <c r="H192" s="269"/>
      <c r="I192" s="270"/>
      <c r="J192" s="271"/>
      <c r="K192" s="272"/>
      <c r="L192" s="251">
        <f t="shared" si="36"/>
        <v>0</v>
      </c>
      <c r="M192" s="252">
        <f t="shared" si="30"/>
        <v>0</v>
      </c>
      <c r="N192" s="253"/>
      <c r="O192" s="254"/>
      <c r="P192" s="255"/>
      <c r="Q192" s="256"/>
    </row>
    <row r="193" spans="1:17" ht="15.75" outlineLevel="1">
      <c r="A193" s="260"/>
      <c r="B193" s="261"/>
      <c r="C193" s="447" t="str">
        <f>IFERROR(VLOOKUP(A193,[2]Feuil1!$A190:$E5187,2,FALSE),"")</f>
        <v/>
      </c>
      <c r="D193" s="263" t="e">
        <f>VLOOKUP(A193,[2]Feuil1!$A190:$E5187,3,FALSE)</f>
        <v>#N/A</v>
      </c>
      <c r="E193" s="449" t="e">
        <f>VLOOKUP(A193,[2]Feuil1!$A190:$E5187,4,FALSE)</f>
        <v>#N/A</v>
      </c>
      <c r="F193" s="450" t="e">
        <f>VLOOKUP(A193,[2]Feuil1!$A190:$E5187,5,FALSE)</f>
        <v>#N/A</v>
      </c>
      <c r="G193" s="264"/>
      <c r="H193" s="269"/>
      <c r="I193" s="270"/>
      <c r="J193" s="271"/>
      <c r="K193" s="272"/>
      <c r="L193" s="251">
        <f t="shared" si="36"/>
        <v>0</v>
      </c>
      <c r="M193" s="252">
        <f t="shared" si="30"/>
        <v>0</v>
      </c>
      <c r="N193" s="253"/>
      <c r="O193" s="254"/>
      <c r="P193" s="255"/>
      <c r="Q193" s="256"/>
    </row>
    <row r="194" spans="1:17" ht="15.75" outlineLevel="1">
      <c r="A194" s="260"/>
      <c r="B194" s="261"/>
      <c r="C194" s="447" t="str">
        <f>IFERROR(VLOOKUP(A194,[2]Feuil1!$A191:$E5188,2,FALSE),"")</f>
        <v/>
      </c>
      <c r="D194" s="263" t="e">
        <f>VLOOKUP(A194,[2]Feuil1!$A191:$E5188,3,FALSE)</f>
        <v>#N/A</v>
      </c>
      <c r="E194" s="449" t="e">
        <f>VLOOKUP(A194,[2]Feuil1!$A191:$E5188,4,FALSE)</f>
        <v>#N/A</v>
      </c>
      <c r="F194" s="450" t="e">
        <f>VLOOKUP(A194,[2]Feuil1!$A191:$E5188,5,FALSE)</f>
        <v>#N/A</v>
      </c>
      <c r="G194" s="264"/>
      <c r="H194" s="269"/>
      <c r="I194" s="270"/>
      <c r="J194" s="271"/>
      <c r="K194" s="272"/>
      <c r="L194" s="251">
        <f t="shared" si="36"/>
        <v>0</v>
      </c>
      <c r="M194" s="252">
        <f t="shared" si="30"/>
        <v>0</v>
      </c>
      <c r="N194" s="253"/>
      <c r="O194" s="254"/>
      <c r="P194" s="255"/>
      <c r="Q194" s="256"/>
    </row>
    <row r="195" spans="1:17" ht="15.75" outlineLevel="1">
      <c r="A195" s="259"/>
      <c r="B195" s="242"/>
      <c r="C195" s="447" t="str">
        <f>IFERROR(VLOOKUP(A195,[2]Feuil1!$A192:$E5189,2,FALSE),"")</f>
        <v/>
      </c>
      <c r="D195" s="263" t="e">
        <f>VLOOKUP(A195,[2]Feuil1!$A192:$E5189,3,FALSE)</f>
        <v>#N/A</v>
      </c>
      <c r="E195" s="449" t="e">
        <f>VLOOKUP(A195,[2]Feuil1!$A192:$E5189,4,FALSE)</f>
        <v>#N/A</v>
      </c>
      <c r="F195" s="450" t="e">
        <f>VLOOKUP(A195,[2]Feuil1!$A192:$E5189,5,FALSE)</f>
        <v>#N/A</v>
      </c>
      <c r="G195" s="246"/>
      <c r="H195" s="247"/>
      <c r="I195" s="248"/>
      <c r="J195" s="249"/>
      <c r="K195" s="250"/>
      <c r="L195" s="251">
        <f>G195*H195</f>
        <v>0</v>
      </c>
      <c r="M195" s="252">
        <f t="shared" si="30"/>
        <v>0</v>
      </c>
      <c r="N195" s="253"/>
      <c r="O195" s="254"/>
      <c r="P195" s="255"/>
      <c r="Q195" s="256"/>
    </row>
    <row r="196" spans="1:17" ht="15.75" outlineLevel="1">
      <c r="A196" s="260"/>
      <c r="B196" s="261"/>
      <c r="C196" s="447" t="str">
        <f>IFERROR(VLOOKUP(A196,[2]Feuil1!$A193:$E5190,2,FALSE),"")</f>
        <v/>
      </c>
      <c r="D196" s="263" t="e">
        <f>VLOOKUP(A196,[2]Feuil1!$A193:$E5190,3,FALSE)</f>
        <v>#N/A</v>
      </c>
      <c r="E196" s="449" t="e">
        <f>VLOOKUP(A196,[2]Feuil1!$A193:$E5190,4,FALSE)</f>
        <v>#N/A</v>
      </c>
      <c r="F196" s="450" t="e">
        <f>VLOOKUP(A196,[2]Feuil1!$A193:$E5190,5,FALSE)</f>
        <v>#N/A</v>
      </c>
      <c r="G196" s="264"/>
      <c r="H196" s="265"/>
      <c r="I196" s="266"/>
      <c r="J196" s="267"/>
      <c r="K196" s="268"/>
      <c r="L196" s="251">
        <f>G196*H196</f>
        <v>0</v>
      </c>
      <c r="M196" s="252">
        <f t="shared" si="30"/>
        <v>0</v>
      </c>
      <c r="N196" s="253"/>
      <c r="O196" s="254"/>
      <c r="P196" s="255"/>
      <c r="Q196" s="256"/>
    </row>
    <row r="197" spans="1:17" ht="15.75" outlineLevel="1">
      <c r="A197" s="260"/>
      <c r="B197" s="261"/>
      <c r="C197" s="447" t="str">
        <f>IFERROR(VLOOKUP(A197,[2]Feuil1!$A194:$E5191,2,FALSE),"")</f>
        <v/>
      </c>
      <c r="D197" s="263" t="e">
        <f>VLOOKUP(A197,[2]Feuil1!$A194:$E5191,3,FALSE)</f>
        <v>#N/A</v>
      </c>
      <c r="E197" s="449" t="e">
        <f>VLOOKUP(A197,[2]Feuil1!$A194:$E5191,4,FALSE)</f>
        <v>#N/A</v>
      </c>
      <c r="F197" s="450" t="e">
        <f>VLOOKUP(A197,[2]Feuil1!$A194:$E5191,5,FALSE)</f>
        <v>#N/A</v>
      </c>
      <c r="G197" s="264"/>
      <c r="H197" s="269"/>
      <c r="I197" s="270"/>
      <c r="J197" s="271"/>
      <c r="K197" s="272"/>
      <c r="L197" s="251">
        <f t="shared" ref="L197:L200" si="37">G197*H197</f>
        <v>0</v>
      </c>
      <c r="M197" s="252">
        <f t="shared" si="30"/>
        <v>0</v>
      </c>
      <c r="N197" s="253"/>
      <c r="O197" s="254"/>
      <c r="P197" s="255"/>
      <c r="Q197" s="256"/>
    </row>
    <row r="198" spans="1:17" ht="15.75" outlineLevel="1">
      <c r="A198" s="260"/>
      <c r="B198" s="261"/>
      <c r="C198" s="447" t="str">
        <f>IFERROR(VLOOKUP(A198,[2]Feuil1!$A195:$E5192,2,FALSE),"")</f>
        <v/>
      </c>
      <c r="D198" s="263" t="e">
        <f>VLOOKUP(A198,[2]Feuil1!$A195:$E5192,3,FALSE)</f>
        <v>#N/A</v>
      </c>
      <c r="E198" s="449" t="e">
        <f>VLOOKUP(A198,[2]Feuil1!$A195:$E5192,4,FALSE)</f>
        <v>#N/A</v>
      </c>
      <c r="F198" s="450" t="e">
        <f>VLOOKUP(A198,[2]Feuil1!$A195:$E5192,5,FALSE)</f>
        <v>#N/A</v>
      </c>
      <c r="G198" s="264"/>
      <c r="H198" s="269"/>
      <c r="I198" s="270"/>
      <c r="J198" s="271"/>
      <c r="K198" s="272"/>
      <c r="L198" s="251">
        <f t="shared" si="37"/>
        <v>0</v>
      </c>
      <c r="M198" s="252">
        <f t="shared" si="30"/>
        <v>0</v>
      </c>
      <c r="N198" s="253"/>
      <c r="O198" s="254"/>
      <c r="P198" s="255"/>
      <c r="Q198" s="256"/>
    </row>
    <row r="199" spans="1:17" ht="15.75" outlineLevel="1">
      <c r="A199" s="260"/>
      <c r="B199" s="261"/>
      <c r="C199" s="447" t="str">
        <f>IFERROR(VLOOKUP(A199,[2]Feuil1!$A196:$E5193,2,FALSE),"")</f>
        <v/>
      </c>
      <c r="D199" s="263" t="e">
        <f>VLOOKUP(A199,[2]Feuil1!$A196:$E5193,3,FALSE)</f>
        <v>#N/A</v>
      </c>
      <c r="E199" s="449" t="e">
        <f>VLOOKUP(A199,[2]Feuil1!$A196:$E5193,4,FALSE)</f>
        <v>#N/A</v>
      </c>
      <c r="F199" s="450" t="e">
        <f>VLOOKUP(A199,[2]Feuil1!$A196:$E5193,5,FALSE)</f>
        <v>#N/A</v>
      </c>
      <c r="G199" s="264"/>
      <c r="H199" s="269"/>
      <c r="I199" s="270"/>
      <c r="J199" s="271"/>
      <c r="K199" s="272"/>
      <c r="L199" s="251">
        <f t="shared" si="37"/>
        <v>0</v>
      </c>
      <c r="M199" s="252">
        <f t="shared" si="30"/>
        <v>0</v>
      </c>
      <c r="N199" s="253"/>
      <c r="O199" s="254"/>
      <c r="P199" s="255"/>
      <c r="Q199" s="256"/>
    </row>
    <row r="200" spans="1:17" ht="15.75" outlineLevel="1">
      <c r="A200" s="260"/>
      <c r="B200" s="261"/>
      <c r="C200" s="447" t="str">
        <f>IFERROR(VLOOKUP(A200,[2]Feuil1!$A197:$E5194,2,FALSE),"")</f>
        <v/>
      </c>
      <c r="D200" s="263" t="e">
        <f>VLOOKUP(A200,[2]Feuil1!$A197:$E5194,3,FALSE)</f>
        <v>#N/A</v>
      </c>
      <c r="E200" s="449" t="e">
        <f>VLOOKUP(A200,[2]Feuil1!$A197:$E5194,4,FALSE)</f>
        <v>#N/A</v>
      </c>
      <c r="F200" s="450" t="e">
        <f>VLOOKUP(A200,[2]Feuil1!$A197:$E5194,5,FALSE)</f>
        <v>#N/A</v>
      </c>
      <c r="G200" s="264"/>
      <c r="H200" s="269"/>
      <c r="I200" s="270"/>
      <c r="J200" s="271"/>
      <c r="K200" s="272"/>
      <c r="L200" s="251">
        <f t="shared" si="37"/>
        <v>0</v>
      </c>
      <c r="M200" s="252">
        <f t="shared" si="30"/>
        <v>0</v>
      </c>
      <c r="N200" s="253"/>
      <c r="O200" s="254"/>
      <c r="P200" s="255"/>
      <c r="Q200" s="256"/>
    </row>
    <row r="201" spans="1:17" ht="15.75" outlineLevel="1">
      <c r="A201" s="259"/>
      <c r="B201" s="242"/>
      <c r="C201" s="447" t="str">
        <f>IFERROR(VLOOKUP(A201,[2]Feuil1!$A198:$E5195,2,FALSE),"")</f>
        <v/>
      </c>
      <c r="D201" s="263" t="e">
        <f>VLOOKUP(A201,[2]Feuil1!$A198:$E5195,3,FALSE)</f>
        <v>#N/A</v>
      </c>
      <c r="E201" s="449" t="e">
        <f>VLOOKUP(A201,[2]Feuil1!$A198:$E5195,4,FALSE)</f>
        <v>#N/A</v>
      </c>
      <c r="F201" s="450" t="e">
        <f>VLOOKUP(A201,[2]Feuil1!$A198:$E5195,5,FALSE)</f>
        <v>#N/A</v>
      </c>
      <c r="G201" s="246"/>
      <c r="H201" s="247"/>
      <c r="I201" s="248"/>
      <c r="J201" s="249"/>
      <c r="K201" s="250"/>
      <c r="L201" s="251">
        <f>G201*H201</f>
        <v>0</v>
      </c>
      <c r="M201" s="252">
        <f t="shared" si="30"/>
        <v>0</v>
      </c>
      <c r="N201" s="253"/>
      <c r="O201" s="254"/>
      <c r="P201" s="255"/>
      <c r="Q201" s="256"/>
    </row>
    <row r="202" spans="1:17" ht="15.75" outlineLevel="1">
      <c r="A202" s="260"/>
      <c r="B202" s="261"/>
      <c r="C202" s="447" t="str">
        <f>IFERROR(VLOOKUP(A202,[2]Feuil1!$A199:$E5196,2,FALSE),"")</f>
        <v/>
      </c>
      <c r="D202" s="263" t="e">
        <f>VLOOKUP(A202,[2]Feuil1!$A199:$E5196,3,FALSE)</f>
        <v>#N/A</v>
      </c>
      <c r="E202" s="449" t="e">
        <f>VLOOKUP(A202,[2]Feuil1!$A199:$E5196,4,FALSE)</f>
        <v>#N/A</v>
      </c>
      <c r="F202" s="450" t="e">
        <f>VLOOKUP(A202,[2]Feuil1!$A199:$E5196,5,FALSE)</f>
        <v>#N/A</v>
      </c>
      <c r="G202" s="264"/>
      <c r="H202" s="265"/>
      <c r="I202" s="266"/>
      <c r="J202" s="267"/>
      <c r="K202" s="268"/>
      <c r="L202" s="251">
        <f>G202*H202</f>
        <v>0</v>
      </c>
      <c r="M202" s="252">
        <f t="shared" si="30"/>
        <v>0</v>
      </c>
      <c r="N202" s="253"/>
      <c r="O202" s="254"/>
      <c r="P202" s="255"/>
      <c r="Q202" s="256"/>
    </row>
    <row r="203" spans="1:17" ht="15.75" outlineLevel="1">
      <c r="A203" s="260"/>
      <c r="B203" s="261"/>
      <c r="C203" s="447" t="str">
        <f>IFERROR(VLOOKUP(A203,[2]Feuil1!$A200:$E5197,2,FALSE),"")</f>
        <v/>
      </c>
      <c r="D203" s="263" t="e">
        <f>VLOOKUP(A203,[2]Feuil1!$A200:$E5197,3,FALSE)</f>
        <v>#N/A</v>
      </c>
      <c r="E203" s="449" t="e">
        <f>VLOOKUP(A203,[2]Feuil1!$A200:$E5197,4,FALSE)</f>
        <v>#N/A</v>
      </c>
      <c r="F203" s="450" t="e">
        <f>VLOOKUP(A203,[2]Feuil1!$A200:$E5197,5,FALSE)</f>
        <v>#N/A</v>
      </c>
      <c r="G203" s="264"/>
      <c r="H203" s="269"/>
      <c r="I203" s="270"/>
      <c r="J203" s="271"/>
      <c r="K203" s="272"/>
      <c r="L203" s="251">
        <f t="shared" ref="L203:L206" si="38">G203*H203</f>
        <v>0</v>
      </c>
      <c r="M203" s="252">
        <f t="shared" si="30"/>
        <v>0</v>
      </c>
      <c r="N203" s="253"/>
      <c r="O203" s="254"/>
      <c r="P203" s="255"/>
      <c r="Q203" s="256"/>
    </row>
    <row r="204" spans="1:17" ht="15.75" outlineLevel="1">
      <c r="A204" s="260"/>
      <c r="B204" s="261"/>
      <c r="C204" s="447" t="str">
        <f>IFERROR(VLOOKUP(A204,[2]Feuil1!$A201:$E5198,2,FALSE),"")</f>
        <v/>
      </c>
      <c r="D204" s="263" t="e">
        <f>VLOOKUP(A204,[2]Feuil1!$A201:$E5198,3,FALSE)</f>
        <v>#N/A</v>
      </c>
      <c r="E204" s="449" t="e">
        <f>VLOOKUP(A204,[2]Feuil1!$A201:$E5198,4,FALSE)</f>
        <v>#N/A</v>
      </c>
      <c r="F204" s="450" t="e">
        <f>VLOOKUP(A204,[2]Feuil1!$A201:$E5198,5,FALSE)</f>
        <v>#N/A</v>
      </c>
      <c r="G204" s="264"/>
      <c r="H204" s="269"/>
      <c r="I204" s="270"/>
      <c r="J204" s="271"/>
      <c r="K204" s="272"/>
      <c r="L204" s="251">
        <f t="shared" si="38"/>
        <v>0</v>
      </c>
      <c r="M204" s="252">
        <f t="shared" si="30"/>
        <v>0</v>
      </c>
      <c r="N204" s="253"/>
      <c r="O204" s="254"/>
      <c r="P204" s="255"/>
      <c r="Q204" s="256"/>
    </row>
    <row r="205" spans="1:17" ht="15.75" outlineLevel="1">
      <c r="A205" s="260"/>
      <c r="B205" s="261"/>
      <c r="C205" s="447" t="str">
        <f>IFERROR(VLOOKUP(A205,[2]Feuil1!$A202:$E5199,2,FALSE),"")</f>
        <v/>
      </c>
      <c r="D205" s="263" t="e">
        <f>VLOOKUP(A205,[2]Feuil1!$A202:$E5199,3,FALSE)</f>
        <v>#N/A</v>
      </c>
      <c r="E205" s="449" t="e">
        <f>VLOOKUP(A205,[2]Feuil1!$A202:$E5199,4,FALSE)</f>
        <v>#N/A</v>
      </c>
      <c r="F205" s="450" t="e">
        <f>VLOOKUP(A205,[2]Feuil1!$A202:$E5199,5,FALSE)</f>
        <v>#N/A</v>
      </c>
      <c r="G205" s="264"/>
      <c r="H205" s="269"/>
      <c r="I205" s="270"/>
      <c r="J205" s="271"/>
      <c r="K205" s="272"/>
      <c r="L205" s="251">
        <f t="shared" si="38"/>
        <v>0</v>
      </c>
      <c r="M205" s="252">
        <f t="shared" si="30"/>
        <v>0</v>
      </c>
      <c r="N205" s="253"/>
      <c r="O205" s="254"/>
      <c r="P205" s="255"/>
      <c r="Q205" s="256"/>
    </row>
    <row r="206" spans="1:17" ht="15.75" outlineLevel="1">
      <c r="A206" s="260"/>
      <c r="B206" s="261"/>
      <c r="C206" s="447" t="str">
        <f>IFERROR(VLOOKUP(A206,[2]Feuil1!$A203:$E5200,2,FALSE),"")</f>
        <v/>
      </c>
      <c r="D206" s="263" t="e">
        <f>VLOOKUP(A206,[2]Feuil1!$A203:$E5200,3,FALSE)</f>
        <v>#N/A</v>
      </c>
      <c r="E206" s="449" t="e">
        <f>VLOOKUP(A206,[2]Feuil1!$A203:$E5200,4,FALSE)</f>
        <v>#N/A</v>
      </c>
      <c r="F206" s="450" t="e">
        <f>VLOOKUP(A206,[2]Feuil1!$A203:$E5200,5,FALSE)</f>
        <v>#N/A</v>
      </c>
      <c r="G206" s="264"/>
      <c r="H206" s="269"/>
      <c r="I206" s="270"/>
      <c r="J206" s="271"/>
      <c r="K206" s="272"/>
      <c r="L206" s="251">
        <f t="shared" si="38"/>
        <v>0</v>
      </c>
      <c r="M206" s="252">
        <f t="shared" si="30"/>
        <v>0</v>
      </c>
      <c r="N206" s="253"/>
      <c r="O206" s="254"/>
      <c r="P206" s="255"/>
      <c r="Q206" s="256"/>
    </row>
    <row r="207" spans="1:17" ht="15.75" outlineLevel="1">
      <c r="A207" s="259"/>
      <c r="B207" s="242"/>
      <c r="C207" s="447" t="str">
        <f>IFERROR(VLOOKUP(A207,[2]Feuil1!$A204:$E5201,2,FALSE),"")</f>
        <v/>
      </c>
      <c r="D207" s="263" t="e">
        <f>VLOOKUP(A207,[2]Feuil1!$A204:$E5201,3,FALSE)</f>
        <v>#N/A</v>
      </c>
      <c r="E207" s="449" t="e">
        <f>VLOOKUP(A207,[2]Feuil1!$A204:$E5201,4,FALSE)</f>
        <v>#N/A</v>
      </c>
      <c r="F207" s="450" t="e">
        <f>VLOOKUP(A207,[2]Feuil1!$A204:$E5201,5,FALSE)</f>
        <v>#N/A</v>
      </c>
      <c r="G207" s="246"/>
      <c r="H207" s="247"/>
      <c r="I207" s="248"/>
      <c r="J207" s="249"/>
      <c r="K207" s="250"/>
      <c r="L207" s="251">
        <f>G207*H207</f>
        <v>0</v>
      </c>
      <c r="M207" s="252">
        <f t="shared" si="30"/>
        <v>0</v>
      </c>
      <c r="N207" s="253"/>
      <c r="O207" s="254"/>
      <c r="P207" s="255"/>
      <c r="Q207" s="256"/>
    </row>
    <row r="208" spans="1:17" ht="15.75" outlineLevel="1">
      <c r="A208" s="260"/>
      <c r="B208" s="261"/>
      <c r="C208" s="447" t="str">
        <f>IFERROR(VLOOKUP(A208,[2]Feuil1!$A205:$E5202,2,FALSE),"")</f>
        <v/>
      </c>
      <c r="D208" s="263" t="e">
        <f>VLOOKUP(A208,[2]Feuil1!$A205:$E5202,3,FALSE)</f>
        <v>#N/A</v>
      </c>
      <c r="E208" s="449" t="e">
        <f>VLOOKUP(A208,[2]Feuil1!$A205:$E5202,4,FALSE)</f>
        <v>#N/A</v>
      </c>
      <c r="F208" s="450" t="e">
        <f>VLOOKUP(A208,[2]Feuil1!$A205:$E5202,5,FALSE)</f>
        <v>#N/A</v>
      </c>
      <c r="G208" s="264"/>
      <c r="H208" s="265"/>
      <c r="I208" s="266"/>
      <c r="J208" s="267"/>
      <c r="K208" s="268"/>
      <c r="L208" s="251">
        <f>G208*H208</f>
        <v>0</v>
      </c>
      <c r="M208" s="252">
        <f t="shared" si="30"/>
        <v>0</v>
      </c>
      <c r="N208" s="253"/>
      <c r="O208" s="254"/>
      <c r="P208" s="255"/>
      <c r="Q208" s="256"/>
    </row>
    <row r="209" spans="1:17" ht="15.75" outlineLevel="1">
      <c r="A209" s="260"/>
      <c r="B209" s="261"/>
      <c r="C209" s="447" t="str">
        <f>IFERROR(VLOOKUP(A209,[2]Feuil1!$A206:$E5203,2,FALSE),"")</f>
        <v/>
      </c>
      <c r="D209" s="263" t="e">
        <f>VLOOKUP(A209,[2]Feuil1!$A206:$E5203,3,FALSE)</f>
        <v>#N/A</v>
      </c>
      <c r="E209" s="449" t="e">
        <f>VLOOKUP(A209,[2]Feuil1!$A206:$E5203,4,FALSE)</f>
        <v>#N/A</v>
      </c>
      <c r="F209" s="450" t="e">
        <f>VLOOKUP(A209,[2]Feuil1!$A206:$E5203,5,FALSE)</f>
        <v>#N/A</v>
      </c>
      <c r="G209" s="264"/>
      <c r="H209" s="269"/>
      <c r="I209" s="270"/>
      <c r="J209" s="271"/>
      <c r="K209" s="272"/>
      <c r="L209" s="251">
        <f t="shared" ref="L209:L212" si="39">G209*H209</f>
        <v>0</v>
      </c>
      <c r="M209" s="252">
        <f t="shared" si="30"/>
        <v>0</v>
      </c>
      <c r="N209" s="253"/>
      <c r="O209" s="254"/>
      <c r="P209" s="255"/>
      <c r="Q209" s="256"/>
    </row>
    <row r="210" spans="1:17" ht="15.75" outlineLevel="1">
      <c r="A210" s="260"/>
      <c r="B210" s="261"/>
      <c r="C210" s="447" t="str">
        <f>IFERROR(VLOOKUP(A210,[2]Feuil1!$A207:$E5204,2,FALSE),"")</f>
        <v/>
      </c>
      <c r="D210" s="263" t="e">
        <f>VLOOKUP(A210,[2]Feuil1!$A207:$E5204,3,FALSE)</f>
        <v>#N/A</v>
      </c>
      <c r="E210" s="449" t="e">
        <f>VLOOKUP(A210,[2]Feuil1!$A207:$E5204,4,FALSE)</f>
        <v>#N/A</v>
      </c>
      <c r="F210" s="450" t="e">
        <f>VLOOKUP(A210,[2]Feuil1!$A207:$E5204,5,FALSE)</f>
        <v>#N/A</v>
      </c>
      <c r="G210" s="264"/>
      <c r="H210" s="269"/>
      <c r="I210" s="270"/>
      <c r="J210" s="271"/>
      <c r="K210" s="272"/>
      <c r="L210" s="251">
        <f t="shared" si="39"/>
        <v>0</v>
      </c>
      <c r="M210" s="252">
        <f t="shared" si="30"/>
        <v>0</v>
      </c>
      <c r="N210" s="253"/>
      <c r="O210" s="254"/>
      <c r="P210" s="255"/>
      <c r="Q210" s="256"/>
    </row>
    <row r="211" spans="1:17" ht="15.75" outlineLevel="1">
      <c r="A211" s="260"/>
      <c r="B211" s="261"/>
      <c r="C211" s="447" t="str">
        <f>IFERROR(VLOOKUP(A211,[2]Feuil1!$A208:$E5205,2,FALSE),"")</f>
        <v/>
      </c>
      <c r="D211" s="263" t="e">
        <f>VLOOKUP(A211,[2]Feuil1!$A208:$E5205,3,FALSE)</f>
        <v>#N/A</v>
      </c>
      <c r="E211" s="449" t="e">
        <f>VLOOKUP(A211,[2]Feuil1!$A208:$E5205,4,FALSE)</f>
        <v>#N/A</v>
      </c>
      <c r="F211" s="450" t="e">
        <f>VLOOKUP(A211,[2]Feuil1!$A208:$E5205,5,FALSE)</f>
        <v>#N/A</v>
      </c>
      <c r="G211" s="264"/>
      <c r="H211" s="269"/>
      <c r="I211" s="270"/>
      <c r="J211" s="271"/>
      <c r="K211" s="272"/>
      <c r="L211" s="251">
        <f t="shared" si="39"/>
        <v>0</v>
      </c>
      <c r="M211" s="252">
        <f t="shared" si="30"/>
        <v>0</v>
      </c>
      <c r="N211" s="253"/>
      <c r="O211" s="254"/>
      <c r="P211" s="255"/>
      <c r="Q211" s="256"/>
    </row>
    <row r="212" spans="1:17" ht="15.75" outlineLevel="1">
      <c r="A212" s="260"/>
      <c r="B212" s="261"/>
      <c r="C212" s="447" t="str">
        <f>IFERROR(VLOOKUP(A212,[2]Feuil1!$A209:$E5206,2,FALSE),"")</f>
        <v/>
      </c>
      <c r="D212" s="263" t="e">
        <f>VLOOKUP(A212,[2]Feuil1!$A209:$E5206,3,FALSE)</f>
        <v>#N/A</v>
      </c>
      <c r="E212" s="449" t="e">
        <f>VLOOKUP(A212,[2]Feuil1!$A209:$E5206,4,FALSE)</f>
        <v>#N/A</v>
      </c>
      <c r="F212" s="450" t="e">
        <f>VLOOKUP(A212,[2]Feuil1!$A209:$E5206,5,FALSE)</f>
        <v>#N/A</v>
      </c>
      <c r="G212" s="264"/>
      <c r="H212" s="269"/>
      <c r="I212" s="270"/>
      <c r="J212" s="271"/>
      <c r="K212" s="272"/>
      <c r="L212" s="251">
        <f t="shared" si="39"/>
        <v>0</v>
      </c>
      <c r="M212" s="252">
        <f t="shared" si="30"/>
        <v>0</v>
      </c>
      <c r="N212" s="253"/>
      <c r="O212" s="254"/>
      <c r="P212" s="255"/>
      <c r="Q212" s="256"/>
    </row>
    <row r="213" spans="1:17" ht="15.75" outlineLevel="1">
      <c r="A213" s="259"/>
      <c r="B213" s="242"/>
      <c r="C213" s="447" t="str">
        <f>IFERROR(VLOOKUP(A213,[2]Feuil1!$A210:$E5207,2,FALSE),"")</f>
        <v/>
      </c>
      <c r="D213" s="263" t="e">
        <f>VLOOKUP(A213,[2]Feuil1!$A210:$E5207,3,FALSE)</f>
        <v>#N/A</v>
      </c>
      <c r="E213" s="449" t="e">
        <f>VLOOKUP(A213,[2]Feuil1!$A210:$E5207,4,FALSE)</f>
        <v>#N/A</v>
      </c>
      <c r="F213" s="450" t="e">
        <f>VLOOKUP(A213,[2]Feuil1!$A210:$E5207,5,FALSE)</f>
        <v>#N/A</v>
      </c>
      <c r="G213" s="246"/>
      <c r="H213" s="247"/>
      <c r="I213" s="248"/>
      <c r="J213" s="249"/>
      <c r="K213" s="250"/>
      <c r="L213" s="251">
        <f>G213*H213</f>
        <v>0</v>
      </c>
      <c r="M213" s="252">
        <f t="shared" si="30"/>
        <v>0</v>
      </c>
      <c r="N213" s="253"/>
      <c r="O213" s="254"/>
      <c r="P213" s="255"/>
      <c r="Q213" s="256"/>
    </row>
    <row r="214" spans="1:17" ht="15.75" outlineLevel="1">
      <c r="A214" s="260"/>
      <c r="B214" s="261"/>
      <c r="C214" s="447" t="str">
        <f>IFERROR(VLOOKUP(A214,[2]Feuil1!$A211:$E5208,2,FALSE),"")</f>
        <v/>
      </c>
      <c r="D214" s="263" t="e">
        <f>VLOOKUP(A214,[2]Feuil1!$A211:$E5208,3,FALSE)</f>
        <v>#N/A</v>
      </c>
      <c r="E214" s="449" t="e">
        <f>VLOOKUP(A214,[2]Feuil1!$A211:$E5208,4,FALSE)</f>
        <v>#N/A</v>
      </c>
      <c r="F214" s="450" t="e">
        <f>VLOOKUP(A214,[2]Feuil1!$A211:$E5208,5,FALSE)</f>
        <v>#N/A</v>
      </c>
      <c r="G214" s="264"/>
      <c r="H214" s="265"/>
      <c r="I214" s="266"/>
      <c r="J214" s="267"/>
      <c r="K214" s="268"/>
      <c r="L214" s="251">
        <f>G214*H214</f>
        <v>0</v>
      </c>
      <c r="M214" s="252">
        <f t="shared" si="30"/>
        <v>0</v>
      </c>
      <c r="N214" s="253"/>
      <c r="O214" s="254"/>
      <c r="P214" s="255"/>
      <c r="Q214" s="256"/>
    </row>
    <row r="215" spans="1:17" ht="15.75" outlineLevel="1">
      <c r="A215" s="260"/>
      <c r="B215" s="261"/>
      <c r="C215" s="447" t="str">
        <f>IFERROR(VLOOKUP(A215,[2]Feuil1!$A212:$E5209,2,FALSE),"")</f>
        <v/>
      </c>
      <c r="D215" s="263" t="e">
        <f>VLOOKUP(A215,[2]Feuil1!$A212:$E5209,3,FALSE)</f>
        <v>#N/A</v>
      </c>
      <c r="E215" s="449" t="e">
        <f>VLOOKUP(A215,[2]Feuil1!$A212:$E5209,4,FALSE)</f>
        <v>#N/A</v>
      </c>
      <c r="F215" s="450" t="e">
        <f>VLOOKUP(A215,[2]Feuil1!$A212:$E5209,5,FALSE)</f>
        <v>#N/A</v>
      </c>
      <c r="G215" s="264"/>
      <c r="H215" s="269"/>
      <c r="I215" s="270"/>
      <c r="J215" s="271"/>
      <c r="K215" s="272"/>
      <c r="L215" s="251">
        <f t="shared" ref="L215:L218" si="40">G215*H215</f>
        <v>0</v>
      </c>
      <c r="M215" s="252">
        <f t="shared" si="30"/>
        <v>0</v>
      </c>
      <c r="N215" s="253"/>
      <c r="O215" s="254"/>
      <c r="P215" s="255"/>
      <c r="Q215" s="256"/>
    </row>
    <row r="216" spans="1:17" ht="15.75" outlineLevel="1">
      <c r="A216" s="260"/>
      <c r="B216" s="261"/>
      <c r="C216" s="447" t="str">
        <f>IFERROR(VLOOKUP(A216,[2]Feuil1!$A213:$E5210,2,FALSE),"")</f>
        <v/>
      </c>
      <c r="D216" s="263" t="e">
        <f>VLOOKUP(A216,[2]Feuil1!$A213:$E5210,3,FALSE)</f>
        <v>#N/A</v>
      </c>
      <c r="E216" s="449" t="e">
        <f>VLOOKUP(A216,[2]Feuil1!$A213:$E5210,4,FALSE)</f>
        <v>#N/A</v>
      </c>
      <c r="F216" s="450" t="e">
        <f>VLOOKUP(A216,[2]Feuil1!$A213:$E5210,5,FALSE)</f>
        <v>#N/A</v>
      </c>
      <c r="G216" s="264"/>
      <c r="H216" s="269"/>
      <c r="I216" s="270"/>
      <c r="J216" s="271"/>
      <c r="K216" s="272"/>
      <c r="L216" s="251">
        <f t="shared" si="40"/>
        <v>0</v>
      </c>
      <c r="M216" s="252">
        <f t="shared" si="30"/>
        <v>0</v>
      </c>
      <c r="N216" s="253"/>
      <c r="O216" s="254"/>
      <c r="P216" s="255"/>
      <c r="Q216" s="256"/>
    </row>
    <row r="217" spans="1:17" ht="15.75" outlineLevel="1">
      <c r="A217" s="260"/>
      <c r="B217" s="261"/>
      <c r="C217" s="447" t="str">
        <f>IFERROR(VLOOKUP(A217,[2]Feuil1!$A214:$E5211,2,FALSE),"")</f>
        <v/>
      </c>
      <c r="D217" s="263" t="e">
        <f>VLOOKUP(A217,[2]Feuil1!$A214:$E5211,3,FALSE)</f>
        <v>#N/A</v>
      </c>
      <c r="E217" s="449" t="e">
        <f>VLOOKUP(A217,[2]Feuil1!$A214:$E5211,4,FALSE)</f>
        <v>#N/A</v>
      </c>
      <c r="F217" s="450" t="e">
        <f>VLOOKUP(A217,[2]Feuil1!$A214:$E5211,5,FALSE)</f>
        <v>#N/A</v>
      </c>
      <c r="G217" s="264"/>
      <c r="H217" s="269"/>
      <c r="I217" s="270"/>
      <c r="J217" s="271"/>
      <c r="K217" s="272"/>
      <c r="L217" s="251">
        <f t="shared" si="40"/>
        <v>0</v>
      </c>
      <c r="M217" s="252">
        <f t="shared" si="30"/>
        <v>0</v>
      </c>
      <c r="N217" s="253"/>
      <c r="O217" s="254"/>
      <c r="P217" s="255"/>
      <c r="Q217" s="256"/>
    </row>
    <row r="218" spans="1:17" ht="15.75" outlineLevel="1">
      <c r="A218" s="260"/>
      <c r="B218" s="261"/>
      <c r="C218" s="447" t="str">
        <f>IFERROR(VLOOKUP(A218,[2]Feuil1!$A215:$E5212,2,FALSE),"")</f>
        <v/>
      </c>
      <c r="D218" s="263" t="e">
        <f>VLOOKUP(A218,[2]Feuil1!$A215:$E5212,3,FALSE)</f>
        <v>#N/A</v>
      </c>
      <c r="E218" s="449" t="e">
        <f>VLOOKUP(A218,[2]Feuil1!$A215:$E5212,4,FALSE)</f>
        <v>#N/A</v>
      </c>
      <c r="F218" s="450" t="e">
        <f>VLOOKUP(A218,[2]Feuil1!$A215:$E5212,5,FALSE)</f>
        <v>#N/A</v>
      </c>
      <c r="G218" s="264"/>
      <c r="H218" s="269"/>
      <c r="I218" s="270"/>
      <c r="J218" s="271"/>
      <c r="K218" s="272"/>
      <c r="L218" s="251">
        <f t="shared" si="40"/>
        <v>0</v>
      </c>
      <c r="M218" s="252">
        <f t="shared" si="30"/>
        <v>0</v>
      </c>
      <c r="N218" s="253"/>
      <c r="O218" s="254"/>
      <c r="P218" s="255"/>
      <c r="Q218" s="256"/>
    </row>
    <row r="219" spans="1:17" ht="15.75" outlineLevel="1">
      <c r="A219" s="259"/>
      <c r="B219" s="242"/>
      <c r="C219" s="447" t="str">
        <f>IFERROR(VLOOKUP(A219,[2]Feuil1!$A216:$E5213,2,FALSE),"")</f>
        <v/>
      </c>
      <c r="D219" s="263" t="e">
        <f>VLOOKUP(A219,[2]Feuil1!$A216:$E5213,3,FALSE)</f>
        <v>#N/A</v>
      </c>
      <c r="E219" s="449" t="e">
        <f>VLOOKUP(A219,[2]Feuil1!$A216:$E5213,4,FALSE)</f>
        <v>#N/A</v>
      </c>
      <c r="F219" s="450" t="e">
        <f>VLOOKUP(A219,[2]Feuil1!$A216:$E5213,5,FALSE)</f>
        <v>#N/A</v>
      </c>
      <c r="G219" s="246"/>
      <c r="H219" s="247"/>
      <c r="I219" s="248"/>
      <c r="J219" s="249"/>
      <c r="K219" s="250"/>
      <c r="L219" s="251">
        <f>G219*H219</f>
        <v>0</v>
      </c>
      <c r="M219" s="252">
        <f t="shared" si="30"/>
        <v>0</v>
      </c>
      <c r="N219" s="253"/>
      <c r="O219" s="254"/>
      <c r="P219" s="255"/>
      <c r="Q219" s="256"/>
    </row>
    <row r="220" spans="1:17" ht="15.75" outlineLevel="1">
      <c r="A220" s="260"/>
      <c r="B220" s="261"/>
      <c r="C220" s="447" t="str">
        <f>IFERROR(VLOOKUP(A220,[2]Feuil1!$A217:$E5214,2,FALSE),"")</f>
        <v/>
      </c>
      <c r="D220" s="263" t="e">
        <f>VLOOKUP(A220,[2]Feuil1!$A217:$E5214,3,FALSE)</f>
        <v>#N/A</v>
      </c>
      <c r="E220" s="449" t="e">
        <f>VLOOKUP(A220,[2]Feuil1!$A217:$E5214,4,FALSE)</f>
        <v>#N/A</v>
      </c>
      <c r="F220" s="450" t="e">
        <f>VLOOKUP(A220,[2]Feuil1!$A217:$E5214,5,FALSE)</f>
        <v>#N/A</v>
      </c>
      <c r="G220" s="264"/>
      <c r="H220" s="265"/>
      <c r="I220" s="266"/>
      <c r="J220" s="267"/>
      <c r="K220" s="268"/>
      <c r="L220" s="251">
        <f>G220*H220</f>
        <v>0</v>
      </c>
      <c r="M220" s="252">
        <f t="shared" si="30"/>
        <v>0</v>
      </c>
      <c r="N220" s="253"/>
      <c r="O220" s="254"/>
      <c r="P220" s="255"/>
      <c r="Q220" s="256"/>
    </row>
    <row r="221" spans="1:17" ht="15.75" outlineLevel="1">
      <c r="A221" s="260"/>
      <c r="B221" s="261"/>
      <c r="C221" s="447" t="str">
        <f>IFERROR(VLOOKUP(A221,[2]Feuil1!$A218:$E5215,2,FALSE),"")</f>
        <v/>
      </c>
      <c r="D221" s="263" t="e">
        <f>VLOOKUP(A221,[2]Feuil1!$A218:$E5215,3,FALSE)</f>
        <v>#N/A</v>
      </c>
      <c r="E221" s="449" t="e">
        <f>VLOOKUP(A221,[2]Feuil1!$A218:$E5215,4,FALSE)</f>
        <v>#N/A</v>
      </c>
      <c r="F221" s="450" t="e">
        <f>VLOOKUP(A221,[2]Feuil1!$A218:$E5215,5,FALSE)</f>
        <v>#N/A</v>
      </c>
      <c r="G221" s="264"/>
      <c r="H221" s="269"/>
      <c r="I221" s="270"/>
      <c r="J221" s="271"/>
      <c r="K221" s="272"/>
      <c r="L221" s="251">
        <f t="shared" ref="L221:L224" si="41">G221*H221</f>
        <v>0</v>
      </c>
      <c r="M221" s="252">
        <f t="shared" si="30"/>
        <v>0</v>
      </c>
      <c r="N221" s="253"/>
      <c r="O221" s="254"/>
      <c r="P221" s="255"/>
      <c r="Q221" s="256"/>
    </row>
    <row r="222" spans="1:17" ht="15.75" outlineLevel="1">
      <c r="A222" s="260"/>
      <c r="B222" s="261"/>
      <c r="C222" s="447" t="str">
        <f>IFERROR(VLOOKUP(A222,[2]Feuil1!$A219:$E5216,2,FALSE),"")</f>
        <v/>
      </c>
      <c r="D222" s="263" t="e">
        <f>VLOOKUP(A222,[2]Feuil1!$A219:$E5216,3,FALSE)</f>
        <v>#N/A</v>
      </c>
      <c r="E222" s="449" t="e">
        <f>VLOOKUP(A222,[2]Feuil1!$A219:$E5216,4,FALSE)</f>
        <v>#N/A</v>
      </c>
      <c r="F222" s="450" t="e">
        <f>VLOOKUP(A222,[2]Feuil1!$A219:$E5216,5,FALSE)</f>
        <v>#N/A</v>
      </c>
      <c r="G222" s="264"/>
      <c r="H222" s="269"/>
      <c r="I222" s="270"/>
      <c r="J222" s="271"/>
      <c r="K222" s="272"/>
      <c r="L222" s="251">
        <f t="shared" si="41"/>
        <v>0</v>
      </c>
      <c r="M222" s="252">
        <f t="shared" si="30"/>
        <v>0</v>
      </c>
      <c r="N222" s="253"/>
      <c r="O222" s="254"/>
      <c r="P222" s="255"/>
      <c r="Q222" s="256"/>
    </row>
    <row r="223" spans="1:17" ht="15.75" outlineLevel="1">
      <c r="A223" s="260"/>
      <c r="B223" s="261"/>
      <c r="C223" s="447" t="str">
        <f>IFERROR(VLOOKUP(A223,[2]Feuil1!$A220:$E5217,2,FALSE),"")</f>
        <v/>
      </c>
      <c r="D223" s="263" t="e">
        <f>VLOOKUP(A223,[2]Feuil1!$A220:$E5217,3,FALSE)</f>
        <v>#N/A</v>
      </c>
      <c r="E223" s="449" t="e">
        <f>VLOOKUP(A223,[2]Feuil1!$A220:$E5217,4,FALSE)</f>
        <v>#N/A</v>
      </c>
      <c r="F223" s="450" t="e">
        <f>VLOOKUP(A223,[2]Feuil1!$A220:$E5217,5,FALSE)</f>
        <v>#N/A</v>
      </c>
      <c r="G223" s="264"/>
      <c r="H223" s="269"/>
      <c r="I223" s="270"/>
      <c r="J223" s="271"/>
      <c r="K223" s="272"/>
      <c r="L223" s="251">
        <f t="shared" si="41"/>
        <v>0</v>
      </c>
      <c r="M223" s="252">
        <f t="shared" si="30"/>
        <v>0</v>
      </c>
      <c r="N223" s="253"/>
      <c r="O223" s="254"/>
      <c r="P223" s="255"/>
      <c r="Q223" s="256"/>
    </row>
    <row r="224" spans="1:17" ht="15.75" outlineLevel="1">
      <c r="A224" s="260"/>
      <c r="B224" s="261"/>
      <c r="C224" s="447" t="str">
        <f>IFERROR(VLOOKUP(A224,[2]Feuil1!$A221:$E5218,2,FALSE),"")</f>
        <v/>
      </c>
      <c r="D224" s="263" t="e">
        <f>VLOOKUP(A224,[2]Feuil1!$A221:$E5218,3,FALSE)</f>
        <v>#N/A</v>
      </c>
      <c r="E224" s="449" t="e">
        <f>VLOOKUP(A224,[2]Feuil1!$A221:$E5218,4,FALSE)</f>
        <v>#N/A</v>
      </c>
      <c r="F224" s="450" t="e">
        <f>VLOOKUP(A224,[2]Feuil1!$A221:$E5218,5,FALSE)</f>
        <v>#N/A</v>
      </c>
      <c r="G224" s="264"/>
      <c r="H224" s="269"/>
      <c r="I224" s="270"/>
      <c r="J224" s="271"/>
      <c r="K224" s="272"/>
      <c r="L224" s="251">
        <f t="shared" si="41"/>
        <v>0</v>
      </c>
      <c r="M224" s="252">
        <f t="shared" si="30"/>
        <v>0</v>
      </c>
      <c r="N224" s="253"/>
      <c r="O224" s="254"/>
      <c r="P224" s="255"/>
      <c r="Q224" s="256"/>
    </row>
    <row r="225" spans="1:17" ht="15.75" outlineLevel="1">
      <c r="A225" s="259"/>
      <c r="B225" s="242"/>
      <c r="C225" s="447" t="str">
        <f>IFERROR(VLOOKUP(A225,[2]Feuil1!$A222:$E5219,2,FALSE),"")</f>
        <v/>
      </c>
      <c r="D225" s="263" t="e">
        <f>VLOOKUP(A225,[2]Feuil1!$A222:$E5219,3,FALSE)</f>
        <v>#N/A</v>
      </c>
      <c r="E225" s="449" t="e">
        <f>VLOOKUP(A225,[2]Feuil1!$A222:$E5219,4,FALSE)</f>
        <v>#N/A</v>
      </c>
      <c r="F225" s="450" t="e">
        <f>VLOOKUP(A225,[2]Feuil1!$A222:$E5219,5,FALSE)</f>
        <v>#N/A</v>
      </c>
      <c r="G225" s="246"/>
      <c r="H225" s="247"/>
      <c r="I225" s="248"/>
      <c r="J225" s="249"/>
      <c r="K225" s="250"/>
      <c r="L225" s="251">
        <f>G225*H225</f>
        <v>0</v>
      </c>
      <c r="M225" s="252">
        <f t="shared" si="30"/>
        <v>0</v>
      </c>
      <c r="N225" s="253"/>
      <c r="O225" s="254"/>
      <c r="P225" s="255"/>
      <c r="Q225" s="256"/>
    </row>
    <row r="226" spans="1:17" ht="15.75" outlineLevel="1">
      <c r="A226" s="260"/>
      <c r="B226" s="261"/>
      <c r="C226" s="447" t="str">
        <f>IFERROR(VLOOKUP(A226,[2]Feuil1!$A223:$E5220,2,FALSE),"")</f>
        <v/>
      </c>
      <c r="D226" s="263" t="e">
        <f>VLOOKUP(A226,[2]Feuil1!$A223:$E5220,3,FALSE)</f>
        <v>#N/A</v>
      </c>
      <c r="E226" s="449" t="e">
        <f>VLOOKUP(A226,[2]Feuil1!$A223:$E5220,4,FALSE)</f>
        <v>#N/A</v>
      </c>
      <c r="F226" s="450" t="e">
        <f>VLOOKUP(A226,[2]Feuil1!$A223:$E5220,5,FALSE)</f>
        <v>#N/A</v>
      </c>
      <c r="G226" s="264"/>
      <c r="H226" s="265"/>
      <c r="I226" s="266"/>
      <c r="J226" s="267"/>
      <c r="K226" s="268"/>
      <c r="L226" s="251">
        <f>G226*H226</f>
        <v>0</v>
      </c>
      <c r="M226" s="252">
        <f t="shared" si="30"/>
        <v>0</v>
      </c>
      <c r="N226" s="253"/>
      <c r="O226" s="254"/>
      <c r="P226" s="255"/>
      <c r="Q226" s="256"/>
    </row>
    <row r="227" spans="1:17" ht="15.75" outlineLevel="1">
      <c r="A227" s="260"/>
      <c r="B227" s="261"/>
      <c r="C227" s="447" t="str">
        <f>IFERROR(VLOOKUP(A227,[2]Feuil1!$A224:$E5221,2,FALSE),"")</f>
        <v/>
      </c>
      <c r="D227" s="263" t="e">
        <f>VLOOKUP(A227,[2]Feuil1!$A224:$E5221,3,FALSE)</f>
        <v>#N/A</v>
      </c>
      <c r="E227" s="449" t="e">
        <f>VLOOKUP(A227,[2]Feuil1!$A224:$E5221,4,FALSE)</f>
        <v>#N/A</v>
      </c>
      <c r="F227" s="450" t="e">
        <f>VLOOKUP(A227,[2]Feuil1!$A224:$E5221,5,FALSE)</f>
        <v>#N/A</v>
      </c>
      <c r="G227" s="264"/>
      <c r="H227" s="269"/>
      <c r="I227" s="270"/>
      <c r="J227" s="271"/>
      <c r="K227" s="272"/>
      <c r="L227" s="251">
        <f t="shared" ref="L227:L230" si="42">G227*H227</f>
        <v>0</v>
      </c>
      <c r="M227" s="252">
        <f t="shared" si="30"/>
        <v>0</v>
      </c>
      <c r="N227" s="253"/>
      <c r="O227" s="254"/>
      <c r="P227" s="255"/>
      <c r="Q227" s="256"/>
    </row>
    <row r="228" spans="1:17" ht="15.75" outlineLevel="1">
      <c r="A228" s="260"/>
      <c r="B228" s="261"/>
      <c r="C228" s="447" t="str">
        <f>IFERROR(VLOOKUP(A228,[2]Feuil1!$A225:$E5222,2,FALSE),"")</f>
        <v/>
      </c>
      <c r="D228" s="263" t="e">
        <f>VLOOKUP(A228,[2]Feuil1!$A225:$E5222,3,FALSE)</f>
        <v>#N/A</v>
      </c>
      <c r="E228" s="449" t="e">
        <f>VLOOKUP(A228,[2]Feuil1!$A225:$E5222,4,FALSE)</f>
        <v>#N/A</v>
      </c>
      <c r="F228" s="450" t="e">
        <f>VLOOKUP(A228,[2]Feuil1!$A225:$E5222,5,FALSE)</f>
        <v>#N/A</v>
      </c>
      <c r="G228" s="264"/>
      <c r="H228" s="269"/>
      <c r="I228" s="270"/>
      <c r="J228" s="271"/>
      <c r="K228" s="272"/>
      <c r="L228" s="251">
        <f t="shared" si="42"/>
        <v>0</v>
      </c>
      <c r="M228" s="252">
        <f t="shared" si="30"/>
        <v>0</v>
      </c>
      <c r="N228" s="253"/>
      <c r="O228" s="254"/>
      <c r="P228" s="255"/>
      <c r="Q228" s="256"/>
    </row>
    <row r="229" spans="1:17" ht="15.75" outlineLevel="1">
      <c r="A229" s="260"/>
      <c r="B229" s="261"/>
      <c r="C229" s="447" t="str">
        <f>IFERROR(VLOOKUP(A229,[2]Feuil1!$A226:$E5223,2,FALSE),"")</f>
        <v/>
      </c>
      <c r="D229" s="263" t="e">
        <f>VLOOKUP(A229,[2]Feuil1!$A226:$E5223,3,FALSE)</f>
        <v>#N/A</v>
      </c>
      <c r="E229" s="449" t="e">
        <f>VLOOKUP(A229,[2]Feuil1!$A226:$E5223,4,FALSE)</f>
        <v>#N/A</v>
      </c>
      <c r="F229" s="450" t="e">
        <f>VLOOKUP(A229,[2]Feuil1!$A226:$E5223,5,FALSE)</f>
        <v>#N/A</v>
      </c>
      <c r="G229" s="264"/>
      <c r="H229" s="269"/>
      <c r="I229" s="270"/>
      <c r="J229" s="271"/>
      <c r="K229" s="272"/>
      <c r="L229" s="251">
        <f t="shared" si="42"/>
        <v>0</v>
      </c>
      <c r="M229" s="252">
        <f t="shared" si="30"/>
        <v>0</v>
      </c>
      <c r="N229" s="253"/>
      <c r="O229" s="254"/>
      <c r="P229" s="255"/>
      <c r="Q229" s="256"/>
    </row>
    <row r="230" spans="1:17" ht="15.75" outlineLevel="1">
      <c r="A230" s="260"/>
      <c r="B230" s="261"/>
      <c r="C230" s="447" t="str">
        <f>IFERROR(VLOOKUP(A230,[2]Feuil1!$A227:$E5224,2,FALSE),"")</f>
        <v/>
      </c>
      <c r="D230" s="263" t="e">
        <f>VLOOKUP(A230,[2]Feuil1!$A227:$E5224,3,FALSE)</f>
        <v>#N/A</v>
      </c>
      <c r="E230" s="449" t="e">
        <f>VLOOKUP(A230,[2]Feuil1!$A227:$E5224,4,FALSE)</f>
        <v>#N/A</v>
      </c>
      <c r="F230" s="450" t="e">
        <f>VLOOKUP(A230,[2]Feuil1!$A227:$E5224,5,FALSE)</f>
        <v>#N/A</v>
      </c>
      <c r="G230" s="264"/>
      <c r="H230" s="269"/>
      <c r="I230" s="270"/>
      <c r="J230" s="271"/>
      <c r="K230" s="272"/>
      <c r="L230" s="251">
        <f t="shared" si="42"/>
        <v>0</v>
      </c>
      <c r="M230" s="252">
        <f t="shared" si="30"/>
        <v>0</v>
      </c>
      <c r="N230" s="253"/>
      <c r="O230" s="254"/>
      <c r="P230" s="255"/>
      <c r="Q230" s="256"/>
    </row>
    <row r="231" spans="1:17" ht="15.75" outlineLevel="1">
      <c r="A231" s="259"/>
      <c r="B231" s="242"/>
      <c r="C231" s="447" t="str">
        <f>IFERROR(VLOOKUP(A231,[2]Feuil1!$A228:$E5225,2,FALSE),"")</f>
        <v/>
      </c>
      <c r="D231" s="263" t="e">
        <f>VLOOKUP(A231,[2]Feuil1!$A228:$E5225,3,FALSE)</f>
        <v>#N/A</v>
      </c>
      <c r="E231" s="449" t="e">
        <f>VLOOKUP(A231,[2]Feuil1!$A228:$E5225,4,FALSE)</f>
        <v>#N/A</v>
      </c>
      <c r="F231" s="450" t="e">
        <f>VLOOKUP(A231,[2]Feuil1!$A228:$E5225,5,FALSE)</f>
        <v>#N/A</v>
      </c>
      <c r="G231" s="246"/>
      <c r="H231" s="247"/>
      <c r="I231" s="248"/>
      <c r="J231" s="249"/>
      <c r="K231" s="250"/>
      <c r="L231" s="251">
        <f>G231*H231</f>
        <v>0</v>
      </c>
      <c r="M231" s="252">
        <f t="shared" si="30"/>
        <v>0</v>
      </c>
      <c r="N231" s="253"/>
      <c r="O231" s="254"/>
      <c r="P231" s="255"/>
      <c r="Q231" s="256"/>
    </row>
    <row r="232" spans="1:17" ht="15.75" outlineLevel="1">
      <c r="A232" s="260"/>
      <c r="B232" s="261"/>
      <c r="C232" s="447" t="str">
        <f>IFERROR(VLOOKUP(A232,[2]Feuil1!$A229:$E5226,2,FALSE),"")</f>
        <v/>
      </c>
      <c r="D232" s="263" t="e">
        <f>VLOOKUP(A232,[2]Feuil1!$A229:$E5226,3,FALSE)</f>
        <v>#N/A</v>
      </c>
      <c r="E232" s="449" t="e">
        <f>VLOOKUP(A232,[2]Feuil1!$A229:$E5226,4,FALSE)</f>
        <v>#N/A</v>
      </c>
      <c r="F232" s="450" t="e">
        <f>VLOOKUP(A232,[2]Feuil1!$A229:$E5226,5,FALSE)</f>
        <v>#N/A</v>
      </c>
      <c r="G232" s="264"/>
      <c r="H232" s="265"/>
      <c r="I232" s="266"/>
      <c r="J232" s="267"/>
      <c r="K232" s="268"/>
      <c r="L232" s="251">
        <f>G232*H232</f>
        <v>0</v>
      </c>
      <c r="M232" s="252">
        <f t="shared" si="30"/>
        <v>0</v>
      </c>
      <c r="N232" s="253"/>
      <c r="O232" s="254"/>
      <c r="P232" s="255"/>
      <c r="Q232" s="256"/>
    </row>
    <row r="233" spans="1:17" ht="15.75" outlineLevel="1">
      <c r="A233" s="260"/>
      <c r="B233" s="261"/>
      <c r="C233" s="447" t="str">
        <f>IFERROR(VLOOKUP(A233,[2]Feuil1!$A230:$E5227,2,FALSE),"")</f>
        <v/>
      </c>
      <c r="D233" s="263" t="e">
        <f>VLOOKUP(A233,[2]Feuil1!$A230:$E5227,3,FALSE)</f>
        <v>#N/A</v>
      </c>
      <c r="E233" s="449" t="e">
        <f>VLOOKUP(A233,[2]Feuil1!$A230:$E5227,4,FALSE)</f>
        <v>#N/A</v>
      </c>
      <c r="F233" s="450" t="e">
        <f>VLOOKUP(A233,[2]Feuil1!$A230:$E5227,5,FALSE)</f>
        <v>#N/A</v>
      </c>
      <c r="G233" s="264"/>
      <c r="H233" s="269"/>
      <c r="I233" s="270"/>
      <c r="J233" s="271"/>
      <c r="K233" s="272"/>
      <c r="L233" s="251">
        <f t="shared" ref="L233:L236" si="43">G233*H233</f>
        <v>0</v>
      </c>
      <c r="M233" s="252">
        <f t="shared" si="30"/>
        <v>0</v>
      </c>
      <c r="N233" s="253"/>
      <c r="O233" s="254"/>
      <c r="P233" s="255"/>
      <c r="Q233" s="256"/>
    </row>
    <row r="234" spans="1:17" ht="15.75" outlineLevel="1">
      <c r="A234" s="260"/>
      <c r="B234" s="261"/>
      <c r="C234" s="447" t="str">
        <f>IFERROR(VLOOKUP(A234,[2]Feuil1!$A231:$E5228,2,FALSE),"")</f>
        <v/>
      </c>
      <c r="D234" s="263" t="e">
        <f>VLOOKUP(A234,[2]Feuil1!$A231:$E5228,3,FALSE)</f>
        <v>#N/A</v>
      </c>
      <c r="E234" s="449" t="e">
        <f>VLOOKUP(A234,[2]Feuil1!$A231:$E5228,4,FALSE)</f>
        <v>#N/A</v>
      </c>
      <c r="F234" s="450" t="e">
        <f>VLOOKUP(A234,[2]Feuil1!$A231:$E5228,5,FALSE)</f>
        <v>#N/A</v>
      </c>
      <c r="G234" s="264"/>
      <c r="H234" s="269"/>
      <c r="I234" s="270"/>
      <c r="J234" s="271"/>
      <c r="K234" s="272"/>
      <c r="L234" s="251">
        <f t="shared" si="43"/>
        <v>0</v>
      </c>
      <c r="M234" s="252">
        <f t="shared" si="30"/>
        <v>0</v>
      </c>
      <c r="N234" s="253"/>
      <c r="O234" s="254"/>
      <c r="P234" s="255"/>
      <c r="Q234" s="256"/>
    </row>
    <row r="235" spans="1:17" ht="15.75" outlineLevel="1">
      <c r="A235" s="260"/>
      <c r="B235" s="261"/>
      <c r="C235" s="447" t="str">
        <f>IFERROR(VLOOKUP(A235,[2]Feuil1!$A232:$E5229,2,FALSE),"")</f>
        <v/>
      </c>
      <c r="D235" s="263" t="e">
        <f>VLOOKUP(A235,[2]Feuil1!$A232:$E5229,3,FALSE)</f>
        <v>#N/A</v>
      </c>
      <c r="E235" s="449" t="e">
        <f>VLOOKUP(A235,[2]Feuil1!$A232:$E5229,4,FALSE)</f>
        <v>#N/A</v>
      </c>
      <c r="F235" s="450" t="e">
        <f>VLOOKUP(A235,[2]Feuil1!$A232:$E5229,5,FALSE)</f>
        <v>#N/A</v>
      </c>
      <c r="G235" s="264"/>
      <c r="H235" s="269"/>
      <c r="I235" s="270"/>
      <c r="J235" s="271"/>
      <c r="K235" s="272"/>
      <c r="L235" s="251">
        <f t="shared" si="43"/>
        <v>0</v>
      </c>
      <c r="M235" s="252">
        <f t="shared" si="30"/>
        <v>0</v>
      </c>
      <c r="N235" s="253"/>
      <c r="O235" s="254"/>
      <c r="P235" s="255"/>
      <c r="Q235" s="256"/>
    </row>
    <row r="236" spans="1:17" ht="15.75" outlineLevel="1">
      <c r="A236" s="260"/>
      <c r="B236" s="261"/>
      <c r="C236" s="447" t="str">
        <f>IFERROR(VLOOKUP(A236,[2]Feuil1!$A233:$E5230,2,FALSE),"")</f>
        <v/>
      </c>
      <c r="D236" s="263" t="e">
        <f>VLOOKUP(A236,[2]Feuil1!$A233:$E5230,3,FALSE)</f>
        <v>#N/A</v>
      </c>
      <c r="E236" s="449" t="e">
        <f>VLOOKUP(A236,[2]Feuil1!$A233:$E5230,4,FALSE)</f>
        <v>#N/A</v>
      </c>
      <c r="F236" s="450" t="e">
        <f>VLOOKUP(A236,[2]Feuil1!$A233:$E5230,5,FALSE)</f>
        <v>#N/A</v>
      </c>
      <c r="G236" s="264"/>
      <c r="H236" s="269"/>
      <c r="I236" s="270"/>
      <c r="J236" s="271"/>
      <c r="K236" s="272"/>
      <c r="L236" s="251">
        <f t="shared" si="43"/>
        <v>0</v>
      </c>
      <c r="M236" s="252">
        <f t="shared" si="30"/>
        <v>0</v>
      </c>
      <c r="N236" s="253"/>
      <c r="O236" s="254"/>
      <c r="P236" s="255"/>
      <c r="Q236" s="256"/>
    </row>
    <row r="237" spans="1:17" ht="15.75" outlineLevel="1">
      <c r="A237" s="259"/>
      <c r="B237" s="242"/>
      <c r="C237" s="447" t="str">
        <f>IFERROR(VLOOKUP(A237,[2]Feuil1!$A234:$E5231,2,FALSE),"")</f>
        <v/>
      </c>
      <c r="D237" s="263" t="e">
        <f>VLOOKUP(A237,[2]Feuil1!$A234:$E5231,3,FALSE)</f>
        <v>#N/A</v>
      </c>
      <c r="E237" s="449" t="e">
        <f>VLOOKUP(A237,[2]Feuil1!$A234:$E5231,4,FALSE)</f>
        <v>#N/A</v>
      </c>
      <c r="F237" s="450" t="e">
        <f>VLOOKUP(A237,[2]Feuil1!$A234:$E5231,5,FALSE)</f>
        <v>#N/A</v>
      </c>
      <c r="G237" s="246"/>
      <c r="H237" s="247"/>
      <c r="I237" s="248"/>
      <c r="J237" s="249"/>
      <c r="K237" s="250"/>
      <c r="L237" s="251">
        <f>G237*H237</f>
        <v>0</v>
      </c>
      <c r="M237" s="252">
        <f t="shared" si="30"/>
        <v>0</v>
      </c>
      <c r="N237" s="253"/>
      <c r="O237" s="254"/>
      <c r="P237" s="255"/>
      <c r="Q237" s="256"/>
    </row>
    <row r="238" spans="1:17" ht="15.75" outlineLevel="1">
      <c r="A238" s="260"/>
      <c r="B238" s="261"/>
      <c r="C238" s="447" t="str">
        <f>IFERROR(VLOOKUP(A238,[2]Feuil1!$A235:$E5232,2,FALSE),"")</f>
        <v/>
      </c>
      <c r="D238" s="263" t="e">
        <f>VLOOKUP(A238,[2]Feuil1!$A235:$E5232,3,FALSE)</f>
        <v>#N/A</v>
      </c>
      <c r="E238" s="449" t="e">
        <f>VLOOKUP(A238,[2]Feuil1!$A235:$E5232,4,FALSE)</f>
        <v>#N/A</v>
      </c>
      <c r="F238" s="450" t="e">
        <f>VLOOKUP(A238,[2]Feuil1!$A235:$E5232,5,FALSE)</f>
        <v>#N/A</v>
      </c>
      <c r="G238" s="264"/>
      <c r="H238" s="265"/>
      <c r="I238" s="266"/>
      <c r="J238" s="267"/>
      <c r="K238" s="268"/>
      <c r="L238" s="251">
        <f>G238*H238</f>
        <v>0</v>
      </c>
      <c r="M238" s="252">
        <f t="shared" si="30"/>
        <v>0</v>
      </c>
      <c r="N238" s="253"/>
      <c r="O238" s="254"/>
      <c r="P238" s="255"/>
      <c r="Q238" s="256"/>
    </row>
    <row r="239" spans="1:17" ht="15.75" outlineLevel="1">
      <c r="A239" s="260"/>
      <c r="B239" s="261"/>
      <c r="C239" s="447" t="str">
        <f>IFERROR(VLOOKUP(A239,[2]Feuil1!$A236:$E5233,2,FALSE),"")</f>
        <v/>
      </c>
      <c r="D239" s="263" t="e">
        <f>VLOOKUP(A239,[2]Feuil1!$A236:$E5233,3,FALSE)</f>
        <v>#N/A</v>
      </c>
      <c r="E239" s="449" t="e">
        <f>VLOOKUP(A239,[2]Feuil1!$A236:$E5233,4,FALSE)</f>
        <v>#N/A</v>
      </c>
      <c r="F239" s="450" t="e">
        <f>VLOOKUP(A239,[2]Feuil1!$A236:$E5233,5,FALSE)</f>
        <v>#N/A</v>
      </c>
      <c r="G239" s="264"/>
      <c r="H239" s="269"/>
      <c r="I239" s="270"/>
      <c r="J239" s="271"/>
      <c r="K239" s="272"/>
      <c r="L239" s="251">
        <f t="shared" ref="L239:L242" si="44">G239*H239</f>
        <v>0</v>
      </c>
      <c r="M239" s="252">
        <f t="shared" si="30"/>
        <v>0</v>
      </c>
      <c r="N239" s="253"/>
      <c r="O239" s="254"/>
      <c r="P239" s="255"/>
      <c r="Q239" s="256"/>
    </row>
    <row r="240" spans="1:17" ht="15.75" outlineLevel="1">
      <c r="A240" s="260"/>
      <c r="B240" s="261"/>
      <c r="C240" s="447" t="str">
        <f>IFERROR(VLOOKUP(A240,[2]Feuil1!$A237:$E5234,2,FALSE),"")</f>
        <v/>
      </c>
      <c r="D240" s="263" t="e">
        <f>VLOOKUP(A240,[2]Feuil1!$A237:$E5234,3,FALSE)</f>
        <v>#N/A</v>
      </c>
      <c r="E240" s="449" t="e">
        <f>VLOOKUP(A240,[2]Feuil1!$A237:$E5234,4,FALSE)</f>
        <v>#N/A</v>
      </c>
      <c r="F240" s="450" t="e">
        <f>VLOOKUP(A240,[2]Feuil1!$A237:$E5234,5,FALSE)</f>
        <v>#N/A</v>
      </c>
      <c r="G240" s="264"/>
      <c r="H240" s="269"/>
      <c r="I240" s="270"/>
      <c r="J240" s="271"/>
      <c r="K240" s="272"/>
      <c r="L240" s="251">
        <f t="shared" si="44"/>
        <v>0</v>
      </c>
      <c r="M240" s="252">
        <f t="shared" si="30"/>
        <v>0</v>
      </c>
      <c r="N240" s="253"/>
      <c r="O240" s="254"/>
      <c r="P240" s="255"/>
      <c r="Q240" s="256"/>
    </row>
    <row r="241" spans="1:17" ht="15.75" outlineLevel="1">
      <c r="A241" s="260"/>
      <c r="B241" s="261"/>
      <c r="C241" s="447" t="str">
        <f>IFERROR(VLOOKUP(A241,[2]Feuil1!$A238:$E5235,2,FALSE),"")</f>
        <v/>
      </c>
      <c r="D241" s="263" t="e">
        <f>VLOOKUP(A241,[2]Feuil1!$A238:$E5235,3,FALSE)</f>
        <v>#N/A</v>
      </c>
      <c r="E241" s="449" t="e">
        <f>VLOOKUP(A241,[2]Feuil1!$A238:$E5235,4,FALSE)</f>
        <v>#N/A</v>
      </c>
      <c r="F241" s="450" t="e">
        <f>VLOOKUP(A241,[2]Feuil1!$A238:$E5235,5,FALSE)</f>
        <v>#N/A</v>
      </c>
      <c r="G241" s="264"/>
      <c r="H241" s="269"/>
      <c r="I241" s="270"/>
      <c r="J241" s="271"/>
      <c r="K241" s="272"/>
      <c r="L241" s="251">
        <f t="shared" si="44"/>
        <v>0</v>
      </c>
      <c r="M241" s="252">
        <f t="shared" si="30"/>
        <v>0</v>
      </c>
      <c r="N241" s="253"/>
      <c r="O241" s="254"/>
      <c r="P241" s="255"/>
      <c r="Q241" s="256"/>
    </row>
    <row r="242" spans="1:17" ht="15.75" outlineLevel="1">
      <c r="A242" s="260"/>
      <c r="B242" s="261"/>
      <c r="C242" s="447" t="str">
        <f>IFERROR(VLOOKUP(A242,[2]Feuil1!$A239:$E5236,2,FALSE),"")</f>
        <v/>
      </c>
      <c r="D242" s="263" t="e">
        <f>VLOOKUP(A242,[2]Feuil1!$A239:$E5236,3,FALSE)</f>
        <v>#N/A</v>
      </c>
      <c r="E242" s="449" t="e">
        <f>VLOOKUP(A242,[2]Feuil1!$A239:$E5236,4,FALSE)</f>
        <v>#N/A</v>
      </c>
      <c r="F242" s="450" t="e">
        <f>VLOOKUP(A242,[2]Feuil1!$A239:$E5236,5,FALSE)</f>
        <v>#N/A</v>
      </c>
      <c r="G242" s="264"/>
      <c r="H242" s="269"/>
      <c r="I242" s="270"/>
      <c r="J242" s="271"/>
      <c r="K242" s="272"/>
      <c r="L242" s="251">
        <f t="shared" si="44"/>
        <v>0</v>
      </c>
      <c r="M242" s="252">
        <f t="shared" si="30"/>
        <v>0</v>
      </c>
      <c r="N242" s="253"/>
      <c r="O242" s="254"/>
      <c r="P242" s="255"/>
      <c r="Q242" s="256"/>
    </row>
    <row r="243" spans="1:17" ht="15.75" outlineLevel="1">
      <c r="A243" s="259"/>
      <c r="B243" s="242"/>
      <c r="C243" s="447" t="str">
        <f>IFERROR(VLOOKUP(A243,[2]Feuil1!$A240:$E5237,2,FALSE),"")</f>
        <v/>
      </c>
      <c r="D243" s="263" t="e">
        <f>VLOOKUP(A243,[2]Feuil1!$A240:$E5237,3,FALSE)</f>
        <v>#N/A</v>
      </c>
      <c r="E243" s="449" t="e">
        <f>VLOOKUP(A243,[2]Feuil1!$A240:$E5237,4,FALSE)</f>
        <v>#N/A</v>
      </c>
      <c r="F243" s="450" t="e">
        <f>VLOOKUP(A243,[2]Feuil1!$A240:$E5237,5,FALSE)</f>
        <v>#N/A</v>
      </c>
      <c r="G243" s="246"/>
      <c r="H243" s="247"/>
      <c r="I243" s="248"/>
      <c r="J243" s="249"/>
      <c r="K243" s="250"/>
      <c r="L243" s="251">
        <f>G243*H243</f>
        <v>0</v>
      </c>
      <c r="M243" s="252">
        <f t="shared" si="30"/>
        <v>0</v>
      </c>
      <c r="N243" s="253"/>
      <c r="O243" s="254"/>
      <c r="P243" s="255"/>
      <c r="Q243" s="256"/>
    </row>
    <row r="244" spans="1:17" ht="15.75" outlineLevel="1">
      <c r="A244" s="260"/>
      <c r="B244" s="261"/>
      <c r="C244" s="447" t="str">
        <f>IFERROR(VLOOKUP(A244,[2]Feuil1!$A241:$E5238,2,FALSE),"")</f>
        <v/>
      </c>
      <c r="D244" s="263" t="e">
        <f>VLOOKUP(A244,[2]Feuil1!$A241:$E5238,3,FALSE)</f>
        <v>#N/A</v>
      </c>
      <c r="E244" s="449" t="e">
        <f>VLOOKUP(A244,[2]Feuil1!$A241:$E5238,4,FALSE)</f>
        <v>#N/A</v>
      </c>
      <c r="F244" s="450" t="e">
        <f>VLOOKUP(A244,[2]Feuil1!$A241:$E5238,5,FALSE)</f>
        <v>#N/A</v>
      </c>
      <c r="G244" s="264"/>
      <c r="H244" s="265"/>
      <c r="I244" s="266"/>
      <c r="J244" s="267"/>
      <c r="K244" s="268"/>
      <c r="L244" s="251">
        <f>G244*H244</f>
        <v>0</v>
      </c>
      <c r="M244" s="252">
        <f t="shared" si="30"/>
        <v>0</v>
      </c>
      <c r="N244" s="253"/>
      <c r="O244" s="254"/>
      <c r="P244" s="255"/>
      <c r="Q244" s="256"/>
    </row>
    <row r="245" spans="1:17" ht="15.75" outlineLevel="1">
      <c r="A245" s="260"/>
      <c r="B245" s="261"/>
      <c r="C245" s="447" t="str">
        <f>IFERROR(VLOOKUP(A245,[2]Feuil1!$A242:$E5239,2,FALSE),"")</f>
        <v/>
      </c>
      <c r="D245" s="263" t="e">
        <f>VLOOKUP(A245,[2]Feuil1!$A242:$E5239,3,FALSE)</f>
        <v>#N/A</v>
      </c>
      <c r="E245" s="449" t="e">
        <f>VLOOKUP(A245,[2]Feuil1!$A242:$E5239,4,FALSE)</f>
        <v>#N/A</v>
      </c>
      <c r="F245" s="450" t="e">
        <f>VLOOKUP(A245,[2]Feuil1!$A242:$E5239,5,FALSE)</f>
        <v>#N/A</v>
      </c>
      <c r="G245" s="264"/>
      <c r="H245" s="269"/>
      <c r="I245" s="270"/>
      <c r="J245" s="271"/>
      <c r="K245" s="272"/>
      <c r="L245" s="251">
        <f t="shared" ref="L245:L248" si="45">G245*H245</f>
        <v>0</v>
      </c>
      <c r="M245" s="252">
        <f t="shared" si="30"/>
        <v>0</v>
      </c>
      <c r="N245" s="253"/>
      <c r="O245" s="254"/>
      <c r="P245" s="255"/>
      <c r="Q245" s="256"/>
    </row>
    <row r="246" spans="1:17" ht="15.75" outlineLevel="1">
      <c r="A246" s="260"/>
      <c r="B246" s="261"/>
      <c r="C246" s="447" t="str">
        <f>IFERROR(VLOOKUP(A246,[2]Feuil1!$A243:$E5240,2,FALSE),"")</f>
        <v/>
      </c>
      <c r="D246" s="263" t="e">
        <f>VLOOKUP(A246,[2]Feuil1!$A243:$E5240,3,FALSE)</f>
        <v>#N/A</v>
      </c>
      <c r="E246" s="449" t="e">
        <f>VLOOKUP(A246,[2]Feuil1!$A243:$E5240,4,FALSE)</f>
        <v>#N/A</v>
      </c>
      <c r="F246" s="450" t="e">
        <f>VLOOKUP(A246,[2]Feuil1!$A243:$E5240,5,FALSE)</f>
        <v>#N/A</v>
      </c>
      <c r="G246" s="264"/>
      <c r="H246" s="269"/>
      <c r="I246" s="270"/>
      <c r="J246" s="271"/>
      <c r="K246" s="272"/>
      <c r="L246" s="251">
        <f t="shared" si="45"/>
        <v>0</v>
      </c>
      <c r="M246" s="252">
        <f t="shared" si="30"/>
        <v>0</v>
      </c>
      <c r="N246" s="253"/>
      <c r="O246" s="254"/>
      <c r="P246" s="255"/>
      <c r="Q246" s="256"/>
    </row>
    <row r="247" spans="1:17" ht="15.75" outlineLevel="1">
      <c r="A247" s="260"/>
      <c r="B247" s="261"/>
      <c r="C247" s="447" t="str">
        <f>IFERROR(VLOOKUP(A247,[2]Feuil1!$A244:$E5241,2,FALSE),"")</f>
        <v/>
      </c>
      <c r="D247" s="263" t="e">
        <f>VLOOKUP(A247,[2]Feuil1!$A244:$E5241,3,FALSE)</f>
        <v>#N/A</v>
      </c>
      <c r="E247" s="449" t="e">
        <f>VLOOKUP(A247,[2]Feuil1!$A244:$E5241,4,FALSE)</f>
        <v>#N/A</v>
      </c>
      <c r="F247" s="450" t="e">
        <f>VLOOKUP(A247,[2]Feuil1!$A244:$E5241,5,FALSE)</f>
        <v>#N/A</v>
      </c>
      <c r="G247" s="264"/>
      <c r="H247" s="269"/>
      <c r="I247" s="270"/>
      <c r="J247" s="271"/>
      <c r="K247" s="272"/>
      <c r="L247" s="251">
        <f t="shared" si="45"/>
        <v>0</v>
      </c>
      <c r="M247" s="252">
        <f t="shared" si="30"/>
        <v>0</v>
      </c>
      <c r="N247" s="253"/>
      <c r="O247" s="254"/>
      <c r="P247" s="255"/>
      <c r="Q247" s="256"/>
    </row>
    <row r="248" spans="1:17" ht="15.75" outlineLevel="1">
      <c r="A248" s="260"/>
      <c r="B248" s="261"/>
      <c r="C248" s="447" t="str">
        <f>IFERROR(VLOOKUP(A248,[2]Feuil1!$A245:$E5242,2,FALSE),"")</f>
        <v/>
      </c>
      <c r="D248" s="263" t="e">
        <f>VLOOKUP(A248,[2]Feuil1!$A245:$E5242,3,FALSE)</f>
        <v>#N/A</v>
      </c>
      <c r="E248" s="449" t="e">
        <f>VLOOKUP(A248,[2]Feuil1!$A245:$E5242,4,FALSE)</f>
        <v>#N/A</v>
      </c>
      <c r="F248" s="450" t="e">
        <f>VLOOKUP(A248,[2]Feuil1!$A245:$E5242,5,FALSE)</f>
        <v>#N/A</v>
      </c>
      <c r="G248" s="264"/>
      <c r="H248" s="269"/>
      <c r="I248" s="270"/>
      <c r="J248" s="271"/>
      <c r="K248" s="272"/>
      <c r="L248" s="251">
        <f t="shared" si="45"/>
        <v>0</v>
      </c>
      <c r="M248" s="252">
        <f t="shared" si="30"/>
        <v>0</v>
      </c>
      <c r="N248" s="253"/>
      <c r="O248" s="254"/>
      <c r="P248" s="255"/>
      <c r="Q248" s="256"/>
    </row>
    <row r="249" spans="1:17" ht="15.75" outlineLevel="1">
      <c r="A249" s="259"/>
      <c r="B249" s="242"/>
      <c r="C249" s="447" t="str">
        <f>IFERROR(VLOOKUP(A249,[2]Feuil1!$A246:$E5243,2,FALSE),"")</f>
        <v/>
      </c>
      <c r="D249" s="263" t="e">
        <f>VLOOKUP(A249,[2]Feuil1!$A246:$E5243,3,FALSE)</f>
        <v>#N/A</v>
      </c>
      <c r="E249" s="449" t="e">
        <f>VLOOKUP(A249,[2]Feuil1!$A246:$E5243,4,FALSE)</f>
        <v>#N/A</v>
      </c>
      <c r="F249" s="450" t="e">
        <f>VLOOKUP(A249,[2]Feuil1!$A246:$E5243,5,FALSE)</f>
        <v>#N/A</v>
      </c>
      <c r="G249" s="246"/>
      <c r="H249" s="247"/>
      <c r="I249" s="248"/>
      <c r="J249" s="249"/>
      <c r="K249" s="250"/>
      <c r="L249" s="251">
        <f>G249*H249</f>
        <v>0</v>
      </c>
      <c r="M249" s="252">
        <f t="shared" si="30"/>
        <v>0</v>
      </c>
      <c r="N249" s="253"/>
      <c r="O249" s="254"/>
      <c r="P249" s="255"/>
      <c r="Q249" s="256"/>
    </row>
    <row r="250" spans="1:17" ht="15.75" outlineLevel="1">
      <c r="A250" s="260"/>
      <c r="B250" s="261"/>
      <c r="C250" s="447" t="str">
        <f>IFERROR(VLOOKUP(A250,[2]Feuil1!$A247:$E5244,2,FALSE),"")</f>
        <v/>
      </c>
      <c r="D250" s="263" t="e">
        <f>VLOOKUP(A250,[2]Feuil1!$A247:$E5244,3,FALSE)</f>
        <v>#N/A</v>
      </c>
      <c r="E250" s="449" t="e">
        <f>VLOOKUP(A250,[2]Feuil1!$A247:$E5244,4,FALSE)</f>
        <v>#N/A</v>
      </c>
      <c r="F250" s="450" t="e">
        <f>VLOOKUP(A250,[2]Feuil1!$A247:$E5244,5,FALSE)</f>
        <v>#N/A</v>
      </c>
      <c r="G250" s="264"/>
      <c r="H250" s="265"/>
      <c r="I250" s="266"/>
      <c r="J250" s="267"/>
      <c r="K250" s="268"/>
      <c r="L250" s="251">
        <f>G250*H250</f>
        <v>0</v>
      </c>
      <c r="M250" s="252">
        <f t="shared" si="30"/>
        <v>0</v>
      </c>
      <c r="N250" s="253"/>
      <c r="O250" s="254"/>
      <c r="P250" s="255"/>
      <c r="Q250" s="256"/>
    </row>
    <row r="251" spans="1:17" ht="15.75" outlineLevel="1">
      <c r="A251" s="260"/>
      <c r="B251" s="261"/>
      <c r="C251" s="447" t="str">
        <f>IFERROR(VLOOKUP(A251,[2]Feuil1!$A248:$E5245,2,FALSE),"")</f>
        <v/>
      </c>
      <c r="D251" s="263" t="e">
        <f>VLOOKUP(A251,[2]Feuil1!$A248:$E5245,3,FALSE)</f>
        <v>#N/A</v>
      </c>
      <c r="E251" s="449" t="e">
        <f>VLOOKUP(A251,[2]Feuil1!$A248:$E5245,4,FALSE)</f>
        <v>#N/A</v>
      </c>
      <c r="F251" s="450" t="e">
        <f>VLOOKUP(A251,[2]Feuil1!$A248:$E5245,5,FALSE)</f>
        <v>#N/A</v>
      </c>
      <c r="G251" s="264"/>
      <c r="H251" s="269"/>
      <c r="I251" s="270"/>
      <c r="J251" s="271"/>
      <c r="K251" s="272"/>
      <c r="L251" s="251">
        <f t="shared" ref="L251:L254" si="46">G251*H251</f>
        <v>0</v>
      </c>
      <c r="M251" s="252">
        <f t="shared" si="30"/>
        <v>0</v>
      </c>
      <c r="N251" s="253"/>
      <c r="O251" s="254"/>
      <c r="P251" s="255"/>
      <c r="Q251" s="256"/>
    </row>
    <row r="252" spans="1:17" ht="15.75" outlineLevel="1">
      <c r="A252" s="260"/>
      <c r="B252" s="261"/>
      <c r="C252" s="447" t="str">
        <f>IFERROR(VLOOKUP(A252,[2]Feuil1!$A249:$E5246,2,FALSE),"")</f>
        <v/>
      </c>
      <c r="D252" s="263" t="e">
        <f>VLOOKUP(A252,[2]Feuil1!$A249:$E5246,3,FALSE)</f>
        <v>#N/A</v>
      </c>
      <c r="E252" s="449" t="e">
        <f>VLOOKUP(A252,[2]Feuil1!$A249:$E5246,4,FALSE)</f>
        <v>#N/A</v>
      </c>
      <c r="F252" s="450" t="e">
        <f>VLOOKUP(A252,[2]Feuil1!$A249:$E5246,5,FALSE)</f>
        <v>#N/A</v>
      </c>
      <c r="G252" s="264"/>
      <c r="H252" s="269"/>
      <c r="I252" s="270"/>
      <c r="J252" s="271"/>
      <c r="K252" s="272"/>
      <c r="L252" s="251">
        <f t="shared" si="46"/>
        <v>0</v>
      </c>
      <c r="M252" s="252">
        <f t="shared" si="30"/>
        <v>0</v>
      </c>
      <c r="N252" s="253"/>
      <c r="O252" s="254"/>
      <c r="P252" s="255"/>
      <c r="Q252" s="256"/>
    </row>
    <row r="253" spans="1:17" ht="15.75" outlineLevel="1">
      <c r="A253" s="260"/>
      <c r="B253" s="261"/>
      <c r="C253" s="447" t="str">
        <f>IFERROR(VLOOKUP(A253,[2]Feuil1!$A250:$E5247,2,FALSE),"")</f>
        <v/>
      </c>
      <c r="D253" s="263" t="e">
        <f>VLOOKUP(A253,[2]Feuil1!$A250:$E5247,3,FALSE)</f>
        <v>#N/A</v>
      </c>
      <c r="E253" s="449" t="e">
        <f>VLOOKUP(A253,[2]Feuil1!$A250:$E5247,4,FALSE)</f>
        <v>#N/A</v>
      </c>
      <c r="F253" s="450" t="e">
        <f>VLOOKUP(A253,[2]Feuil1!$A250:$E5247,5,FALSE)</f>
        <v>#N/A</v>
      </c>
      <c r="G253" s="264"/>
      <c r="H253" s="269"/>
      <c r="I253" s="270"/>
      <c r="J253" s="271"/>
      <c r="K253" s="272"/>
      <c r="L253" s="251">
        <f t="shared" si="46"/>
        <v>0</v>
      </c>
      <c r="M253" s="252">
        <f t="shared" si="30"/>
        <v>0</v>
      </c>
      <c r="N253" s="253"/>
      <c r="O253" s="254"/>
      <c r="P253" s="255"/>
      <c r="Q253" s="256"/>
    </row>
    <row r="254" spans="1:17" ht="15.75" outlineLevel="1">
      <c r="A254" s="260"/>
      <c r="B254" s="261"/>
      <c r="C254" s="447" t="str">
        <f>IFERROR(VLOOKUP(A254,[2]Feuil1!$A251:$E5248,2,FALSE),"")</f>
        <v/>
      </c>
      <c r="D254" s="263" t="e">
        <f>VLOOKUP(A254,[2]Feuil1!$A251:$E5248,3,FALSE)</f>
        <v>#N/A</v>
      </c>
      <c r="E254" s="449" t="e">
        <f>VLOOKUP(A254,[2]Feuil1!$A251:$E5248,4,FALSE)</f>
        <v>#N/A</v>
      </c>
      <c r="F254" s="450" t="e">
        <f>VLOOKUP(A254,[2]Feuil1!$A251:$E5248,5,FALSE)</f>
        <v>#N/A</v>
      </c>
      <c r="G254" s="264"/>
      <c r="H254" s="269"/>
      <c r="I254" s="270"/>
      <c r="J254" s="271"/>
      <c r="K254" s="272"/>
      <c r="L254" s="251">
        <f t="shared" si="46"/>
        <v>0</v>
      </c>
      <c r="M254" s="252">
        <f t="shared" si="30"/>
        <v>0</v>
      </c>
      <c r="N254" s="253"/>
      <c r="O254" s="254"/>
      <c r="P254" s="255"/>
      <c r="Q254" s="256"/>
    </row>
    <row r="255" spans="1:17" ht="15.75" outlineLevel="1">
      <c r="A255" s="259"/>
      <c r="B255" s="242"/>
      <c r="C255" s="447" t="str">
        <f>IFERROR(VLOOKUP(A255,[2]Feuil1!$A252:$E5249,2,FALSE),"")</f>
        <v/>
      </c>
      <c r="D255" s="263" t="e">
        <f>VLOOKUP(A255,[2]Feuil1!$A252:$E5249,3,FALSE)</f>
        <v>#N/A</v>
      </c>
      <c r="E255" s="449" t="e">
        <f>VLOOKUP(A255,[2]Feuil1!$A252:$E5249,4,FALSE)</f>
        <v>#N/A</v>
      </c>
      <c r="F255" s="450" t="e">
        <f>VLOOKUP(A255,[2]Feuil1!$A252:$E5249,5,FALSE)</f>
        <v>#N/A</v>
      </c>
      <c r="G255" s="246"/>
      <c r="H255" s="247"/>
      <c r="I255" s="248"/>
      <c r="J255" s="249"/>
      <c r="K255" s="250"/>
      <c r="L255" s="251">
        <f>G255*H255</f>
        <v>0</v>
      </c>
      <c r="M255" s="252">
        <f t="shared" si="30"/>
        <v>0</v>
      </c>
      <c r="N255" s="253"/>
      <c r="O255" s="254"/>
      <c r="P255" s="255"/>
      <c r="Q255" s="256"/>
    </row>
    <row r="256" spans="1:17" ht="15.75" outlineLevel="1">
      <c r="A256" s="260"/>
      <c r="B256" s="261"/>
      <c r="C256" s="447" t="str">
        <f>IFERROR(VLOOKUP(A256,[2]Feuil1!$A253:$E5250,2,FALSE),"")</f>
        <v/>
      </c>
      <c r="D256" s="263" t="e">
        <f>VLOOKUP(A256,[2]Feuil1!$A253:$E5250,3,FALSE)</f>
        <v>#N/A</v>
      </c>
      <c r="E256" s="449" t="e">
        <f>VLOOKUP(A256,[2]Feuil1!$A253:$E5250,4,FALSE)</f>
        <v>#N/A</v>
      </c>
      <c r="F256" s="450" t="e">
        <f>VLOOKUP(A256,[2]Feuil1!$A253:$E5250,5,FALSE)</f>
        <v>#N/A</v>
      </c>
      <c r="G256" s="264"/>
      <c r="H256" s="265"/>
      <c r="I256" s="266"/>
      <c r="J256" s="267"/>
      <c r="K256" s="268"/>
      <c r="L256" s="251">
        <f>G256*H256</f>
        <v>0</v>
      </c>
      <c r="M256" s="252">
        <f t="shared" si="30"/>
        <v>0</v>
      </c>
      <c r="N256" s="253"/>
      <c r="O256" s="254"/>
      <c r="P256" s="255"/>
      <c r="Q256" s="256"/>
    </row>
    <row r="257" spans="1:17" ht="15.75" outlineLevel="1">
      <c r="A257" s="260"/>
      <c r="B257" s="261"/>
      <c r="C257" s="447" t="str">
        <f>IFERROR(VLOOKUP(A257,[2]Feuil1!$A254:$E5251,2,FALSE),"")</f>
        <v/>
      </c>
      <c r="D257" s="263" t="e">
        <f>VLOOKUP(A257,[2]Feuil1!$A254:$E5251,3,FALSE)</f>
        <v>#N/A</v>
      </c>
      <c r="E257" s="449" t="e">
        <f>VLOOKUP(A257,[2]Feuil1!$A254:$E5251,4,FALSE)</f>
        <v>#N/A</v>
      </c>
      <c r="F257" s="450" t="e">
        <f>VLOOKUP(A257,[2]Feuil1!$A254:$E5251,5,FALSE)</f>
        <v>#N/A</v>
      </c>
      <c r="G257" s="264"/>
      <c r="H257" s="269"/>
      <c r="I257" s="270"/>
      <c r="J257" s="271"/>
      <c r="K257" s="272"/>
      <c r="L257" s="251">
        <f t="shared" ref="L257:L260" si="47">G257*H257</f>
        <v>0</v>
      </c>
      <c r="M257" s="252">
        <f t="shared" si="30"/>
        <v>0</v>
      </c>
      <c r="N257" s="253"/>
      <c r="O257" s="254"/>
      <c r="P257" s="255"/>
      <c r="Q257" s="256"/>
    </row>
    <row r="258" spans="1:17" ht="15.75" outlineLevel="1">
      <c r="A258" s="260"/>
      <c r="B258" s="261"/>
      <c r="C258" s="447" t="str">
        <f>IFERROR(VLOOKUP(A258,[2]Feuil1!$A255:$E5252,2,FALSE),"")</f>
        <v/>
      </c>
      <c r="D258" s="263" t="e">
        <f>VLOOKUP(A258,[2]Feuil1!$A255:$E5252,3,FALSE)</f>
        <v>#N/A</v>
      </c>
      <c r="E258" s="449" t="e">
        <f>VLOOKUP(A258,[2]Feuil1!$A255:$E5252,4,FALSE)</f>
        <v>#N/A</v>
      </c>
      <c r="F258" s="450" t="e">
        <f>VLOOKUP(A258,[2]Feuil1!$A255:$E5252,5,FALSE)</f>
        <v>#N/A</v>
      </c>
      <c r="G258" s="264"/>
      <c r="H258" s="269"/>
      <c r="I258" s="270"/>
      <c r="J258" s="271"/>
      <c r="K258" s="272"/>
      <c r="L258" s="251">
        <f t="shared" si="47"/>
        <v>0</v>
      </c>
      <c r="M258" s="252">
        <f t="shared" si="30"/>
        <v>0</v>
      </c>
      <c r="N258" s="253"/>
      <c r="O258" s="254"/>
      <c r="P258" s="255"/>
      <c r="Q258" s="256"/>
    </row>
    <row r="259" spans="1:17" ht="15.75" outlineLevel="1">
      <c r="A259" s="260"/>
      <c r="B259" s="261"/>
      <c r="C259" s="447" t="str">
        <f>IFERROR(VLOOKUP(A259,[2]Feuil1!$A256:$E5253,2,FALSE),"")</f>
        <v/>
      </c>
      <c r="D259" s="263" t="e">
        <f>VLOOKUP(A259,[2]Feuil1!$A256:$E5253,3,FALSE)</f>
        <v>#N/A</v>
      </c>
      <c r="E259" s="449" t="e">
        <f>VLOOKUP(A259,[2]Feuil1!$A256:$E5253,4,FALSE)</f>
        <v>#N/A</v>
      </c>
      <c r="F259" s="450" t="e">
        <f>VLOOKUP(A259,[2]Feuil1!$A256:$E5253,5,FALSE)</f>
        <v>#N/A</v>
      </c>
      <c r="G259" s="264"/>
      <c r="H259" s="269"/>
      <c r="I259" s="270"/>
      <c r="J259" s="271"/>
      <c r="K259" s="272"/>
      <c r="L259" s="251">
        <f t="shared" si="47"/>
        <v>0</v>
      </c>
      <c r="M259" s="252">
        <f t="shared" si="30"/>
        <v>0</v>
      </c>
      <c r="N259" s="253"/>
      <c r="O259" s="254"/>
      <c r="P259" s="255"/>
      <c r="Q259" s="256"/>
    </row>
    <row r="260" spans="1:17" ht="15.75" outlineLevel="1">
      <c r="A260" s="260"/>
      <c r="B260" s="261"/>
      <c r="C260" s="447" t="str">
        <f>IFERROR(VLOOKUP(A260,[2]Feuil1!$A257:$E5254,2,FALSE),"")</f>
        <v/>
      </c>
      <c r="D260" s="263" t="e">
        <f>VLOOKUP(A260,[2]Feuil1!$A257:$E5254,3,FALSE)</f>
        <v>#N/A</v>
      </c>
      <c r="E260" s="449" t="e">
        <f>VLOOKUP(A260,[2]Feuil1!$A257:$E5254,4,FALSE)</f>
        <v>#N/A</v>
      </c>
      <c r="F260" s="450" t="e">
        <f>VLOOKUP(A260,[2]Feuil1!$A257:$E5254,5,FALSE)</f>
        <v>#N/A</v>
      </c>
      <c r="G260" s="264"/>
      <c r="H260" s="269"/>
      <c r="I260" s="270"/>
      <c r="J260" s="271"/>
      <c r="K260" s="272"/>
      <c r="L260" s="251">
        <f t="shared" si="47"/>
        <v>0</v>
      </c>
      <c r="M260" s="252">
        <f t="shared" si="30"/>
        <v>0</v>
      </c>
      <c r="N260" s="253"/>
      <c r="O260" s="254"/>
      <c r="P260" s="255"/>
      <c r="Q260" s="256"/>
    </row>
    <row r="261" spans="1:17" ht="15.75" outlineLevel="1">
      <c r="A261" s="259"/>
      <c r="B261" s="242"/>
      <c r="C261" s="447" t="str">
        <f>IFERROR(VLOOKUP(A261,[2]Feuil1!$A258:$E5255,2,FALSE),"")</f>
        <v/>
      </c>
      <c r="D261" s="263" t="e">
        <f>VLOOKUP(A261,[2]Feuil1!$A258:$E5255,3,FALSE)</f>
        <v>#N/A</v>
      </c>
      <c r="E261" s="449" t="e">
        <f>VLOOKUP(A261,[2]Feuil1!$A258:$E5255,4,FALSE)</f>
        <v>#N/A</v>
      </c>
      <c r="F261" s="450" t="e">
        <f>VLOOKUP(A261,[2]Feuil1!$A258:$E5255,5,FALSE)</f>
        <v>#N/A</v>
      </c>
      <c r="G261" s="246"/>
      <c r="H261" s="247"/>
      <c r="I261" s="248"/>
      <c r="J261" s="249"/>
      <c r="K261" s="250"/>
      <c r="L261" s="251">
        <f>G261*H261</f>
        <v>0</v>
      </c>
      <c r="M261" s="252">
        <f t="shared" si="30"/>
        <v>0</v>
      </c>
      <c r="N261" s="253"/>
      <c r="O261" s="254"/>
      <c r="P261" s="255"/>
      <c r="Q261" s="256"/>
    </row>
    <row r="262" spans="1:17" ht="15.75" outlineLevel="1">
      <c r="A262" s="260"/>
      <c r="B262" s="261"/>
      <c r="C262" s="447" t="str">
        <f>IFERROR(VLOOKUP(A262,[2]Feuil1!$A259:$E5256,2,FALSE),"")</f>
        <v/>
      </c>
      <c r="D262" s="263" t="e">
        <f>VLOOKUP(A262,[2]Feuil1!$A259:$E5256,3,FALSE)</f>
        <v>#N/A</v>
      </c>
      <c r="E262" s="449" t="e">
        <f>VLOOKUP(A262,[2]Feuil1!$A259:$E5256,4,FALSE)</f>
        <v>#N/A</v>
      </c>
      <c r="F262" s="450" t="e">
        <f>VLOOKUP(A262,[2]Feuil1!$A259:$E5256,5,FALSE)</f>
        <v>#N/A</v>
      </c>
      <c r="G262" s="264"/>
      <c r="H262" s="265"/>
      <c r="I262" s="266"/>
      <c r="J262" s="267"/>
      <c r="K262" s="268"/>
      <c r="L262" s="251">
        <f>G262*H262</f>
        <v>0</v>
      </c>
      <c r="M262" s="252">
        <f t="shared" si="30"/>
        <v>0</v>
      </c>
      <c r="N262" s="253"/>
      <c r="O262" s="254"/>
      <c r="P262" s="255"/>
      <c r="Q262" s="256"/>
    </row>
    <row r="263" spans="1:17" ht="15.75" outlineLevel="1">
      <c r="A263" s="260"/>
      <c r="B263" s="261"/>
      <c r="C263" s="447" t="str">
        <f>IFERROR(VLOOKUP(A263,[2]Feuil1!$A260:$E5257,2,FALSE),"")</f>
        <v/>
      </c>
      <c r="D263" s="263" t="e">
        <f>VLOOKUP(A263,[2]Feuil1!$A260:$E5257,3,FALSE)</f>
        <v>#N/A</v>
      </c>
      <c r="E263" s="449" t="e">
        <f>VLOOKUP(A263,[2]Feuil1!$A260:$E5257,4,FALSE)</f>
        <v>#N/A</v>
      </c>
      <c r="F263" s="450" t="e">
        <f>VLOOKUP(A263,[2]Feuil1!$A260:$E5257,5,FALSE)</f>
        <v>#N/A</v>
      </c>
      <c r="G263" s="264"/>
      <c r="H263" s="269"/>
      <c r="I263" s="270"/>
      <c r="J263" s="271"/>
      <c r="K263" s="272"/>
      <c r="L263" s="251">
        <f t="shared" ref="L263:L266" si="48">G263*H263</f>
        <v>0</v>
      </c>
      <c r="M263" s="252">
        <f t="shared" si="30"/>
        <v>0</v>
      </c>
      <c r="N263" s="253"/>
      <c r="O263" s="254"/>
      <c r="P263" s="255"/>
      <c r="Q263" s="256"/>
    </row>
    <row r="264" spans="1:17" ht="15.75" outlineLevel="1">
      <c r="A264" s="260"/>
      <c r="B264" s="261"/>
      <c r="C264" s="447" t="str">
        <f>IFERROR(VLOOKUP(A264,[2]Feuil1!$A261:$E5258,2,FALSE),"")</f>
        <v/>
      </c>
      <c r="D264" s="263" t="e">
        <f>VLOOKUP(A264,[2]Feuil1!$A261:$E5258,3,FALSE)</f>
        <v>#N/A</v>
      </c>
      <c r="E264" s="449" t="e">
        <f>VLOOKUP(A264,[2]Feuil1!$A261:$E5258,4,FALSE)</f>
        <v>#N/A</v>
      </c>
      <c r="F264" s="450" t="e">
        <f>VLOOKUP(A264,[2]Feuil1!$A261:$E5258,5,FALSE)</f>
        <v>#N/A</v>
      </c>
      <c r="G264" s="264"/>
      <c r="H264" s="269"/>
      <c r="I264" s="270"/>
      <c r="J264" s="271"/>
      <c r="K264" s="272"/>
      <c r="L264" s="251">
        <f t="shared" si="48"/>
        <v>0</v>
      </c>
      <c r="M264" s="252">
        <f t="shared" si="30"/>
        <v>0</v>
      </c>
      <c r="N264" s="253"/>
      <c r="O264" s="254"/>
      <c r="P264" s="255"/>
      <c r="Q264" s="256"/>
    </row>
    <row r="265" spans="1:17" ht="15.75" outlineLevel="1">
      <c r="A265" s="260"/>
      <c r="B265" s="261"/>
      <c r="C265" s="447" t="str">
        <f>IFERROR(VLOOKUP(A265,[2]Feuil1!$A262:$E5259,2,FALSE),"")</f>
        <v/>
      </c>
      <c r="D265" s="263" t="e">
        <f>VLOOKUP(A265,[2]Feuil1!$A262:$E5259,3,FALSE)</f>
        <v>#N/A</v>
      </c>
      <c r="E265" s="449" t="e">
        <f>VLOOKUP(A265,[2]Feuil1!$A262:$E5259,4,FALSE)</f>
        <v>#N/A</v>
      </c>
      <c r="F265" s="450" t="e">
        <f>VLOOKUP(A265,[2]Feuil1!$A262:$E5259,5,FALSE)</f>
        <v>#N/A</v>
      </c>
      <c r="G265" s="264"/>
      <c r="H265" s="269"/>
      <c r="I265" s="270"/>
      <c r="J265" s="271"/>
      <c r="K265" s="272"/>
      <c r="L265" s="251">
        <f t="shared" si="48"/>
        <v>0</v>
      </c>
      <c r="M265" s="252">
        <f t="shared" si="30"/>
        <v>0</v>
      </c>
      <c r="N265" s="253"/>
      <c r="O265" s="254"/>
      <c r="P265" s="255"/>
      <c r="Q265" s="256"/>
    </row>
    <row r="266" spans="1:17" ht="15.75" outlineLevel="1">
      <c r="A266" s="260"/>
      <c r="B266" s="261"/>
      <c r="C266" s="447" t="str">
        <f>IFERROR(VLOOKUP(A266,[2]Feuil1!$A263:$E5260,2,FALSE),"")</f>
        <v/>
      </c>
      <c r="D266" s="263" t="e">
        <f>VLOOKUP(A266,[2]Feuil1!$A263:$E5260,3,FALSE)</f>
        <v>#N/A</v>
      </c>
      <c r="E266" s="449" t="e">
        <f>VLOOKUP(A266,[2]Feuil1!$A263:$E5260,4,FALSE)</f>
        <v>#N/A</v>
      </c>
      <c r="F266" s="450" t="e">
        <f>VLOOKUP(A266,[2]Feuil1!$A263:$E5260,5,FALSE)</f>
        <v>#N/A</v>
      </c>
      <c r="G266" s="264"/>
      <c r="H266" s="269"/>
      <c r="I266" s="270"/>
      <c r="J266" s="271"/>
      <c r="K266" s="272"/>
      <c r="L266" s="251">
        <f t="shared" si="48"/>
        <v>0</v>
      </c>
      <c r="M266" s="252">
        <f t="shared" si="30"/>
        <v>0</v>
      </c>
      <c r="N266" s="253"/>
      <c r="O266" s="254"/>
      <c r="P266" s="255"/>
      <c r="Q266" s="256"/>
    </row>
    <row r="267" spans="1:17" ht="15.75" outlineLevel="1">
      <c r="A267" s="259"/>
      <c r="B267" s="242"/>
      <c r="C267" s="447" t="str">
        <f>IFERROR(VLOOKUP(A267,[2]Feuil1!$A264:$E5261,2,FALSE),"")</f>
        <v/>
      </c>
      <c r="D267" s="263" t="e">
        <f>VLOOKUP(A267,[2]Feuil1!$A264:$E5261,3,FALSE)</f>
        <v>#N/A</v>
      </c>
      <c r="E267" s="449" t="e">
        <f>VLOOKUP(A267,[2]Feuil1!$A264:$E5261,4,FALSE)</f>
        <v>#N/A</v>
      </c>
      <c r="F267" s="450" t="e">
        <f>VLOOKUP(A267,[2]Feuil1!$A264:$E5261,5,FALSE)</f>
        <v>#N/A</v>
      </c>
      <c r="G267" s="246"/>
      <c r="H267" s="247"/>
      <c r="I267" s="248"/>
      <c r="J267" s="249"/>
      <c r="K267" s="250"/>
      <c r="L267" s="251">
        <f>G267*H267</f>
        <v>0</v>
      </c>
      <c r="M267" s="252">
        <f t="shared" si="30"/>
        <v>0</v>
      </c>
      <c r="N267" s="253"/>
      <c r="O267" s="254"/>
      <c r="P267" s="255"/>
      <c r="Q267" s="256"/>
    </row>
    <row r="268" spans="1:17" ht="15.75" outlineLevel="1">
      <c r="A268" s="260"/>
      <c r="B268" s="261"/>
      <c r="C268" s="447" t="str">
        <f>IFERROR(VLOOKUP(A268,[2]Feuil1!$A265:$E5262,2,FALSE),"")</f>
        <v/>
      </c>
      <c r="D268" s="263" t="e">
        <f>VLOOKUP(A268,[2]Feuil1!$A265:$E5262,3,FALSE)</f>
        <v>#N/A</v>
      </c>
      <c r="E268" s="449" t="e">
        <f>VLOOKUP(A268,[2]Feuil1!$A265:$E5262,4,FALSE)</f>
        <v>#N/A</v>
      </c>
      <c r="F268" s="450" t="e">
        <f>VLOOKUP(A268,[2]Feuil1!$A265:$E5262,5,FALSE)</f>
        <v>#N/A</v>
      </c>
      <c r="G268" s="264"/>
      <c r="H268" s="265"/>
      <c r="I268" s="266"/>
      <c r="J268" s="267"/>
      <c r="K268" s="268"/>
      <c r="L268" s="251">
        <f>G268*H268</f>
        <v>0</v>
      </c>
      <c r="M268" s="252">
        <f t="shared" si="30"/>
        <v>0</v>
      </c>
      <c r="N268" s="253"/>
      <c r="O268" s="254"/>
      <c r="P268" s="255"/>
      <c r="Q268" s="256"/>
    </row>
    <row r="269" spans="1:17" ht="15.75" outlineLevel="1">
      <c r="A269" s="260"/>
      <c r="B269" s="261"/>
      <c r="C269" s="447" t="str">
        <f>IFERROR(VLOOKUP(A269,[2]Feuil1!$A266:$E5263,2,FALSE),"")</f>
        <v/>
      </c>
      <c r="D269" s="263" t="e">
        <f>VLOOKUP(A269,[2]Feuil1!$A266:$E5263,3,FALSE)</f>
        <v>#N/A</v>
      </c>
      <c r="E269" s="449" t="e">
        <f>VLOOKUP(A269,[2]Feuil1!$A266:$E5263,4,FALSE)</f>
        <v>#N/A</v>
      </c>
      <c r="F269" s="450" t="e">
        <f>VLOOKUP(A269,[2]Feuil1!$A266:$E5263,5,FALSE)</f>
        <v>#N/A</v>
      </c>
      <c r="G269" s="264"/>
      <c r="H269" s="269"/>
      <c r="I269" s="270"/>
      <c r="J269" s="271"/>
      <c r="K269" s="272"/>
      <c r="L269" s="251">
        <f t="shared" ref="L269:L276" si="49">G269*H269</f>
        <v>0</v>
      </c>
      <c r="M269" s="252">
        <f t="shared" si="30"/>
        <v>0</v>
      </c>
      <c r="N269" s="253"/>
      <c r="O269" s="254"/>
      <c r="P269" s="255"/>
      <c r="Q269" s="256"/>
    </row>
    <row r="270" spans="1:17" ht="15.75" outlineLevel="1">
      <c r="A270" s="260"/>
      <c r="B270" s="261"/>
      <c r="C270" s="447" t="str">
        <f>IFERROR(VLOOKUP(A270,[2]Feuil1!$A267:$E5264,2,FALSE),"")</f>
        <v/>
      </c>
      <c r="D270" s="263" t="e">
        <f>VLOOKUP(A270,[2]Feuil1!$A267:$E5264,3,FALSE)</f>
        <v>#N/A</v>
      </c>
      <c r="E270" s="449" t="e">
        <f>VLOOKUP(A270,[2]Feuil1!$A267:$E5264,4,FALSE)</f>
        <v>#N/A</v>
      </c>
      <c r="F270" s="450" t="e">
        <f>VLOOKUP(A270,[2]Feuil1!$A267:$E5264,5,FALSE)</f>
        <v>#N/A</v>
      </c>
      <c r="G270" s="264"/>
      <c r="H270" s="269"/>
      <c r="I270" s="270"/>
      <c r="J270" s="271"/>
      <c r="K270" s="272"/>
      <c r="L270" s="251">
        <f t="shared" si="49"/>
        <v>0</v>
      </c>
      <c r="M270" s="252">
        <f t="shared" si="30"/>
        <v>0</v>
      </c>
      <c r="N270" s="253"/>
      <c r="O270" s="254"/>
      <c r="P270" s="255"/>
      <c r="Q270" s="256"/>
    </row>
    <row r="271" spans="1:17" ht="15.75" outlineLevel="1">
      <c r="A271" s="260"/>
      <c r="B271" s="261"/>
      <c r="C271" s="447" t="str">
        <f>IFERROR(VLOOKUP(A271,[2]Feuil1!$A268:$E5265,2,FALSE),"")</f>
        <v/>
      </c>
      <c r="D271" s="263" t="e">
        <f>VLOOKUP(A271,[2]Feuil1!$A268:$E5265,3,FALSE)</f>
        <v>#N/A</v>
      </c>
      <c r="E271" s="449" t="e">
        <f>VLOOKUP(A271,[2]Feuil1!$A268:$E5265,4,FALSE)</f>
        <v>#N/A</v>
      </c>
      <c r="F271" s="450" t="e">
        <f>VLOOKUP(A271,[2]Feuil1!$A268:$E5265,5,FALSE)</f>
        <v>#N/A</v>
      </c>
      <c r="G271" s="264"/>
      <c r="H271" s="269"/>
      <c r="I271" s="270"/>
      <c r="J271" s="271"/>
      <c r="K271" s="272"/>
      <c r="L271" s="251">
        <f t="shared" si="49"/>
        <v>0</v>
      </c>
      <c r="M271" s="252">
        <f t="shared" si="30"/>
        <v>0</v>
      </c>
      <c r="N271" s="253"/>
      <c r="O271" s="254"/>
      <c r="P271" s="255"/>
      <c r="Q271" s="256"/>
    </row>
    <row r="272" spans="1:17" ht="15.75" outlineLevel="1">
      <c r="A272" s="260"/>
      <c r="B272" s="261"/>
      <c r="C272" s="447" t="str">
        <f>IFERROR(VLOOKUP(A272,[2]Feuil1!$A269:$E5266,2,FALSE),"")</f>
        <v/>
      </c>
      <c r="D272" s="263" t="e">
        <f>VLOOKUP(A272,[2]Feuil1!$A269:$E5266,3,FALSE)</f>
        <v>#N/A</v>
      </c>
      <c r="E272" s="449" t="e">
        <f>VLOOKUP(A272,[2]Feuil1!$A269:$E5266,4,FALSE)</f>
        <v>#N/A</v>
      </c>
      <c r="F272" s="450" t="e">
        <f>VLOOKUP(A272,[2]Feuil1!$A269:$E5266,5,FALSE)</f>
        <v>#N/A</v>
      </c>
      <c r="G272" s="264"/>
      <c r="H272" s="269"/>
      <c r="I272" s="270"/>
      <c r="J272" s="271"/>
      <c r="K272" s="272"/>
      <c r="L272" s="251">
        <f t="shared" si="49"/>
        <v>0</v>
      </c>
      <c r="M272" s="252">
        <f t="shared" si="30"/>
        <v>0</v>
      </c>
      <c r="N272" s="253"/>
      <c r="O272" s="254"/>
      <c r="P272" s="255"/>
      <c r="Q272" s="256"/>
    </row>
    <row r="273" spans="1:17" ht="15.75" outlineLevel="1">
      <c r="A273" s="260"/>
      <c r="B273" s="261"/>
      <c r="C273" s="447" t="str">
        <f>IFERROR(VLOOKUP(A273,[2]Feuil1!$A270:$E5267,2,FALSE),"")</f>
        <v/>
      </c>
      <c r="D273" s="263" t="e">
        <f>VLOOKUP(A273,[2]Feuil1!$A270:$E5267,3,FALSE)</f>
        <v>#N/A</v>
      </c>
      <c r="E273" s="449" t="e">
        <f>VLOOKUP(A273,[2]Feuil1!$A270:$E5267,4,FALSE)</f>
        <v>#N/A</v>
      </c>
      <c r="F273" s="450" t="e">
        <f>VLOOKUP(A273,[2]Feuil1!$A270:$E5267,5,FALSE)</f>
        <v>#N/A</v>
      </c>
      <c r="G273" s="264"/>
      <c r="H273" s="269"/>
      <c r="I273" s="270"/>
      <c r="J273" s="271"/>
      <c r="K273" s="272"/>
      <c r="L273" s="251">
        <f t="shared" si="49"/>
        <v>0</v>
      </c>
      <c r="M273" s="252">
        <f t="shared" si="30"/>
        <v>0</v>
      </c>
      <c r="N273" s="253"/>
      <c r="O273" s="254"/>
      <c r="P273" s="255"/>
      <c r="Q273" s="256"/>
    </row>
    <row r="274" spans="1:17" ht="15.75" outlineLevel="1">
      <c r="A274" s="260"/>
      <c r="B274" s="261"/>
      <c r="C274" s="447" t="str">
        <f>IFERROR(VLOOKUP(A274,[2]Feuil1!$A271:$E5268,2,FALSE),"")</f>
        <v/>
      </c>
      <c r="D274" s="263" t="e">
        <f>VLOOKUP(A274,[2]Feuil1!$A271:$E5268,3,FALSE)</f>
        <v>#N/A</v>
      </c>
      <c r="E274" s="449" t="e">
        <f>VLOOKUP(A274,[2]Feuil1!$A271:$E5268,4,FALSE)</f>
        <v>#N/A</v>
      </c>
      <c r="F274" s="450" t="e">
        <f>VLOOKUP(A274,[2]Feuil1!$A271:$E5268,5,FALSE)</f>
        <v>#N/A</v>
      </c>
      <c r="G274" s="264"/>
      <c r="H274" s="269"/>
      <c r="I274" s="270"/>
      <c r="J274" s="271"/>
      <c r="K274" s="272"/>
      <c r="L274" s="251">
        <f t="shared" si="49"/>
        <v>0</v>
      </c>
      <c r="M274" s="252">
        <f t="shared" si="30"/>
        <v>0</v>
      </c>
      <c r="N274" s="253"/>
      <c r="O274" s="254"/>
      <c r="P274" s="255"/>
      <c r="Q274" s="256"/>
    </row>
    <row r="275" spans="1:17" ht="15.75" outlineLevel="1">
      <c r="A275" s="260"/>
      <c r="B275" s="261"/>
      <c r="C275" s="447" t="str">
        <f>IFERROR(VLOOKUP(A275,[2]Feuil1!$A272:$E5269,2,FALSE),"")</f>
        <v/>
      </c>
      <c r="D275" s="263" t="e">
        <f>VLOOKUP(A275,[2]Feuil1!$A272:$E5269,3,FALSE)</f>
        <v>#N/A</v>
      </c>
      <c r="E275" s="449" t="e">
        <f>VLOOKUP(A275,[2]Feuil1!$A272:$E5269,4,FALSE)</f>
        <v>#N/A</v>
      </c>
      <c r="F275" s="450" t="e">
        <f>VLOOKUP(A275,[2]Feuil1!$A272:$E5269,5,FALSE)</f>
        <v>#N/A</v>
      </c>
      <c r="G275" s="264"/>
      <c r="H275" s="269"/>
      <c r="I275" s="270"/>
      <c r="J275" s="271"/>
      <c r="K275" s="272"/>
      <c r="L275" s="251">
        <f t="shared" si="49"/>
        <v>0</v>
      </c>
      <c r="M275" s="252">
        <f t="shared" si="30"/>
        <v>0</v>
      </c>
      <c r="N275" s="253"/>
      <c r="O275" s="254"/>
      <c r="P275" s="255"/>
      <c r="Q275" s="256"/>
    </row>
    <row r="276" spans="1:17" ht="15.75" outlineLevel="1">
      <c r="A276" s="260"/>
      <c r="B276" s="261"/>
      <c r="C276" s="447" t="str">
        <f>IFERROR(VLOOKUP(A276,[2]Feuil1!$A273:$E5270,2,FALSE),"")</f>
        <v/>
      </c>
      <c r="D276" s="263" t="e">
        <f>VLOOKUP(A276,[2]Feuil1!$A273:$E5270,3,FALSE)</f>
        <v>#N/A</v>
      </c>
      <c r="E276" s="449" t="e">
        <f>VLOOKUP(A276,[2]Feuil1!$A273:$E5270,4,FALSE)</f>
        <v>#N/A</v>
      </c>
      <c r="F276" s="450" t="e">
        <f>VLOOKUP(A276,[2]Feuil1!$A273:$E5270,5,FALSE)</f>
        <v>#N/A</v>
      </c>
      <c r="G276" s="264"/>
      <c r="H276" s="269"/>
      <c r="I276" s="270"/>
      <c r="J276" s="271"/>
      <c r="K276" s="272"/>
      <c r="L276" s="251">
        <f t="shared" si="49"/>
        <v>0</v>
      </c>
      <c r="M276" s="252">
        <f t="shared" si="30"/>
        <v>0</v>
      </c>
      <c r="N276" s="253"/>
      <c r="O276" s="254"/>
      <c r="P276" s="255"/>
      <c r="Q276" s="256"/>
    </row>
    <row r="277" spans="1:17" ht="15.75" outlineLevel="1">
      <c r="A277" s="259"/>
      <c r="B277" s="242"/>
      <c r="C277" s="447" t="str">
        <f>IFERROR(VLOOKUP(A277,[2]Feuil1!$A274:$E5271,2,FALSE),"")</f>
        <v/>
      </c>
      <c r="D277" s="263" t="e">
        <f>VLOOKUP(A277,[2]Feuil1!$A274:$E5271,3,FALSE)</f>
        <v>#N/A</v>
      </c>
      <c r="E277" s="449" t="e">
        <f>VLOOKUP(A277,[2]Feuil1!$A274:$E5271,4,FALSE)</f>
        <v>#N/A</v>
      </c>
      <c r="F277" s="450" t="e">
        <f>VLOOKUP(A277,[2]Feuil1!$A274:$E5271,5,FALSE)</f>
        <v>#N/A</v>
      </c>
      <c r="G277" s="246"/>
      <c r="H277" s="247"/>
      <c r="I277" s="248"/>
      <c r="J277" s="249"/>
      <c r="K277" s="250"/>
      <c r="L277" s="251">
        <f>G277*H277</f>
        <v>0</v>
      </c>
      <c r="M277" s="252">
        <f t="shared" si="30"/>
        <v>0</v>
      </c>
      <c r="N277" s="253"/>
      <c r="O277" s="254"/>
      <c r="P277" s="255"/>
      <c r="Q277" s="256"/>
    </row>
    <row r="278" spans="1:17" ht="15.75" outlineLevel="1">
      <c r="A278" s="260"/>
      <c r="B278" s="261"/>
      <c r="C278" s="447" t="str">
        <f>IFERROR(VLOOKUP(A278,[2]Feuil1!$A275:$E5272,2,FALSE),"")</f>
        <v/>
      </c>
      <c r="D278" s="263" t="e">
        <f>VLOOKUP(A278,[2]Feuil1!$A275:$E5272,3,FALSE)</f>
        <v>#N/A</v>
      </c>
      <c r="E278" s="449" t="e">
        <f>VLOOKUP(A278,[2]Feuil1!$A275:$E5272,4,FALSE)</f>
        <v>#N/A</v>
      </c>
      <c r="F278" s="450" t="e">
        <f>VLOOKUP(A278,[2]Feuil1!$A275:$E5272,5,FALSE)</f>
        <v>#N/A</v>
      </c>
      <c r="G278" s="264"/>
      <c r="H278" s="265"/>
      <c r="I278" s="266"/>
      <c r="J278" s="267"/>
      <c r="K278" s="268"/>
      <c r="L278" s="251">
        <f>G278*H278</f>
        <v>0</v>
      </c>
      <c r="M278" s="252">
        <f t="shared" si="30"/>
        <v>0</v>
      </c>
      <c r="N278" s="253"/>
      <c r="O278" s="254"/>
      <c r="P278" s="255"/>
      <c r="Q278" s="256"/>
    </row>
    <row r="279" spans="1:17" ht="15.75" outlineLevel="1">
      <c r="A279" s="260"/>
      <c r="B279" s="261"/>
      <c r="C279" s="447" t="str">
        <f>IFERROR(VLOOKUP(A279,[2]Feuil1!$A276:$E5273,2,FALSE),"")</f>
        <v/>
      </c>
      <c r="D279" s="263" t="e">
        <f>VLOOKUP(A279,[2]Feuil1!$A276:$E5273,3,FALSE)</f>
        <v>#N/A</v>
      </c>
      <c r="E279" s="449" t="e">
        <f>VLOOKUP(A279,[2]Feuil1!$A276:$E5273,4,FALSE)</f>
        <v>#N/A</v>
      </c>
      <c r="F279" s="450" t="e">
        <f>VLOOKUP(A279,[2]Feuil1!$A276:$E5273,5,FALSE)</f>
        <v>#N/A</v>
      </c>
      <c r="G279" s="264"/>
      <c r="H279" s="269"/>
      <c r="I279" s="270"/>
      <c r="J279" s="271"/>
      <c r="K279" s="272"/>
      <c r="L279" s="251">
        <f t="shared" ref="L279:L282" si="50">G279*H279</f>
        <v>0</v>
      </c>
      <c r="M279" s="252">
        <f t="shared" si="30"/>
        <v>0</v>
      </c>
      <c r="N279" s="253"/>
      <c r="O279" s="254"/>
      <c r="P279" s="255"/>
      <c r="Q279" s="256"/>
    </row>
    <row r="280" spans="1:17" ht="15.75" outlineLevel="1">
      <c r="A280" s="260"/>
      <c r="B280" s="261"/>
      <c r="C280" s="447" t="str">
        <f>IFERROR(VLOOKUP(A280,[2]Feuil1!$A277:$E5274,2,FALSE),"")</f>
        <v/>
      </c>
      <c r="D280" s="263" t="e">
        <f>VLOOKUP(A280,[2]Feuil1!$A277:$E5274,3,FALSE)</f>
        <v>#N/A</v>
      </c>
      <c r="E280" s="449" t="e">
        <f>VLOOKUP(A280,[2]Feuil1!$A277:$E5274,4,FALSE)</f>
        <v>#N/A</v>
      </c>
      <c r="F280" s="450" t="e">
        <f>VLOOKUP(A280,[2]Feuil1!$A277:$E5274,5,FALSE)</f>
        <v>#N/A</v>
      </c>
      <c r="G280" s="264"/>
      <c r="H280" s="269"/>
      <c r="I280" s="270"/>
      <c r="J280" s="271"/>
      <c r="K280" s="272"/>
      <c r="L280" s="251">
        <f t="shared" si="50"/>
        <v>0</v>
      </c>
      <c r="M280" s="252">
        <f t="shared" si="30"/>
        <v>0</v>
      </c>
      <c r="N280" s="253"/>
      <c r="O280" s="254"/>
      <c r="P280" s="255"/>
      <c r="Q280" s="256"/>
    </row>
    <row r="281" spans="1:17" ht="15.75" outlineLevel="1">
      <c r="A281" s="260"/>
      <c r="B281" s="261"/>
      <c r="C281" s="447" t="str">
        <f>IFERROR(VLOOKUP(A281,[2]Feuil1!$A278:$E5275,2,FALSE),"")</f>
        <v/>
      </c>
      <c r="D281" s="263" t="e">
        <f>VLOOKUP(A281,[2]Feuil1!$A278:$E5275,3,FALSE)</f>
        <v>#N/A</v>
      </c>
      <c r="E281" s="449" t="e">
        <f>VLOOKUP(A281,[2]Feuil1!$A278:$E5275,4,FALSE)</f>
        <v>#N/A</v>
      </c>
      <c r="F281" s="450" t="e">
        <f>VLOOKUP(A281,[2]Feuil1!$A278:$E5275,5,FALSE)</f>
        <v>#N/A</v>
      </c>
      <c r="G281" s="264"/>
      <c r="H281" s="269"/>
      <c r="I281" s="270"/>
      <c r="J281" s="271"/>
      <c r="K281" s="272"/>
      <c r="L281" s="251">
        <f t="shared" si="50"/>
        <v>0</v>
      </c>
      <c r="M281" s="252">
        <f t="shared" si="30"/>
        <v>0</v>
      </c>
      <c r="N281" s="253"/>
      <c r="O281" s="254"/>
      <c r="P281" s="255"/>
      <c r="Q281" s="256"/>
    </row>
    <row r="282" spans="1:17" ht="15.75" outlineLevel="1">
      <c r="A282" s="260"/>
      <c r="B282" s="261"/>
      <c r="C282" s="447" t="str">
        <f>IFERROR(VLOOKUP(A282,[2]Feuil1!$A279:$E5276,2,FALSE),"")</f>
        <v/>
      </c>
      <c r="D282" s="263" t="e">
        <f>VLOOKUP(A282,[2]Feuil1!$A279:$E5276,3,FALSE)</f>
        <v>#N/A</v>
      </c>
      <c r="E282" s="449" t="e">
        <f>VLOOKUP(A282,[2]Feuil1!$A279:$E5276,4,FALSE)</f>
        <v>#N/A</v>
      </c>
      <c r="F282" s="450" t="e">
        <f>VLOOKUP(A282,[2]Feuil1!$A279:$E5276,5,FALSE)</f>
        <v>#N/A</v>
      </c>
      <c r="G282" s="264"/>
      <c r="H282" s="269"/>
      <c r="I282" s="270"/>
      <c r="J282" s="271"/>
      <c r="K282" s="272"/>
      <c r="L282" s="251">
        <f t="shared" si="50"/>
        <v>0</v>
      </c>
      <c r="M282" s="252">
        <f t="shared" si="30"/>
        <v>0</v>
      </c>
      <c r="N282" s="253"/>
      <c r="O282" s="254"/>
      <c r="P282" s="255"/>
      <c r="Q282" s="256"/>
    </row>
    <row r="283" spans="1:17" ht="15.75" outlineLevel="1">
      <c r="A283" s="259"/>
      <c r="B283" s="242"/>
      <c r="C283" s="447" t="str">
        <f>IFERROR(VLOOKUP(A283,[2]Feuil1!$A280:$E5277,2,FALSE),"")</f>
        <v/>
      </c>
      <c r="D283" s="263" t="e">
        <f>VLOOKUP(A283,[2]Feuil1!$A280:$E5277,3,FALSE)</f>
        <v>#N/A</v>
      </c>
      <c r="E283" s="449" t="e">
        <f>VLOOKUP(A283,[2]Feuil1!$A280:$E5277,4,FALSE)</f>
        <v>#N/A</v>
      </c>
      <c r="F283" s="450" t="e">
        <f>VLOOKUP(A283,[2]Feuil1!$A280:$E5277,5,FALSE)</f>
        <v>#N/A</v>
      </c>
      <c r="G283" s="246"/>
      <c r="H283" s="247"/>
      <c r="I283" s="248"/>
      <c r="J283" s="249"/>
      <c r="K283" s="250"/>
      <c r="L283" s="251">
        <f>G283*H283</f>
        <v>0</v>
      </c>
      <c r="M283" s="252">
        <f t="shared" si="30"/>
        <v>0</v>
      </c>
      <c r="N283" s="253"/>
      <c r="O283" s="254"/>
      <c r="P283" s="255"/>
      <c r="Q283" s="256"/>
    </row>
    <row r="284" spans="1:17" ht="15.75" outlineLevel="1">
      <c r="A284" s="260"/>
      <c r="B284" s="261"/>
      <c r="C284" s="447" t="str">
        <f>IFERROR(VLOOKUP(A284,[2]Feuil1!$A281:$E5278,2,FALSE),"")</f>
        <v/>
      </c>
      <c r="D284" s="263" t="e">
        <f>VLOOKUP(A284,[2]Feuil1!$A281:$E5278,3,FALSE)</f>
        <v>#N/A</v>
      </c>
      <c r="E284" s="449" t="e">
        <f>VLOOKUP(A284,[2]Feuil1!$A281:$E5278,4,FALSE)</f>
        <v>#N/A</v>
      </c>
      <c r="F284" s="450" t="e">
        <f>VLOOKUP(A284,[2]Feuil1!$A281:$E5278,5,FALSE)</f>
        <v>#N/A</v>
      </c>
      <c r="G284" s="264"/>
      <c r="H284" s="265"/>
      <c r="I284" s="266"/>
      <c r="J284" s="267"/>
      <c r="K284" s="268"/>
      <c r="L284" s="251">
        <f>G284*H284</f>
        <v>0</v>
      </c>
      <c r="M284" s="252">
        <f t="shared" si="30"/>
        <v>0</v>
      </c>
      <c r="N284" s="253"/>
      <c r="O284" s="254"/>
      <c r="P284" s="255"/>
      <c r="Q284" s="256"/>
    </row>
    <row r="285" spans="1:17" ht="15.75" outlineLevel="1">
      <c r="A285" s="260"/>
      <c r="B285" s="261"/>
      <c r="C285" s="447" t="str">
        <f>IFERROR(VLOOKUP(A285,[2]Feuil1!$A282:$E5279,2,FALSE),"")</f>
        <v/>
      </c>
      <c r="D285" s="263" t="e">
        <f>VLOOKUP(A285,[2]Feuil1!$A282:$E5279,3,FALSE)</f>
        <v>#N/A</v>
      </c>
      <c r="E285" s="449" t="e">
        <f>VLOOKUP(A285,[2]Feuil1!$A282:$E5279,4,FALSE)</f>
        <v>#N/A</v>
      </c>
      <c r="F285" s="450" t="e">
        <f>VLOOKUP(A285,[2]Feuil1!$A282:$E5279,5,FALSE)</f>
        <v>#N/A</v>
      </c>
      <c r="G285" s="264"/>
      <c r="H285" s="269"/>
      <c r="I285" s="270"/>
      <c r="J285" s="271"/>
      <c r="K285" s="272"/>
      <c r="L285" s="251">
        <f t="shared" ref="L285:L288" si="51">G285*H285</f>
        <v>0</v>
      </c>
      <c r="M285" s="252">
        <f t="shared" si="30"/>
        <v>0</v>
      </c>
      <c r="N285" s="253"/>
      <c r="O285" s="254"/>
      <c r="P285" s="255"/>
      <c r="Q285" s="256"/>
    </row>
    <row r="286" spans="1:17" ht="15.75" outlineLevel="1">
      <c r="A286" s="260"/>
      <c r="B286" s="261"/>
      <c r="C286" s="447" t="str">
        <f>IFERROR(VLOOKUP(A286,[2]Feuil1!$A283:$E5280,2,FALSE),"")</f>
        <v/>
      </c>
      <c r="D286" s="263" t="e">
        <f>VLOOKUP(A286,[2]Feuil1!$A283:$E5280,3,FALSE)</f>
        <v>#N/A</v>
      </c>
      <c r="E286" s="449" t="e">
        <f>VLOOKUP(A286,[2]Feuil1!$A283:$E5280,4,FALSE)</f>
        <v>#N/A</v>
      </c>
      <c r="F286" s="450" t="e">
        <f>VLOOKUP(A286,[2]Feuil1!$A283:$E5280,5,FALSE)</f>
        <v>#N/A</v>
      </c>
      <c r="G286" s="264"/>
      <c r="H286" s="269"/>
      <c r="I286" s="270"/>
      <c r="J286" s="271"/>
      <c r="K286" s="272"/>
      <c r="L286" s="251">
        <f t="shared" si="51"/>
        <v>0</v>
      </c>
      <c r="M286" s="252">
        <f t="shared" si="30"/>
        <v>0</v>
      </c>
      <c r="N286" s="253"/>
      <c r="O286" s="254"/>
      <c r="P286" s="255"/>
      <c r="Q286" s="256"/>
    </row>
    <row r="287" spans="1:17" ht="15.75" outlineLevel="1">
      <c r="A287" s="260"/>
      <c r="B287" s="261"/>
      <c r="C287" s="447" t="str">
        <f>IFERROR(VLOOKUP(A287,[2]Feuil1!$A284:$E5281,2,FALSE),"")</f>
        <v/>
      </c>
      <c r="D287" s="263" t="e">
        <f>VLOOKUP(A287,[2]Feuil1!$A284:$E5281,3,FALSE)</f>
        <v>#N/A</v>
      </c>
      <c r="E287" s="449" t="e">
        <f>VLOOKUP(A287,[2]Feuil1!$A284:$E5281,4,FALSE)</f>
        <v>#N/A</v>
      </c>
      <c r="F287" s="450" t="e">
        <f>VLOOKUP(A287,[2]Feuil1!$A284:$E5281,5,FALSE)</f>
        <v>#N/A</v>
      </c>
      <c r="G287" s="264"/>
      <c r="H287" s="269"/>
      <c r="I287" s="270"/>
      <c r="J287" s="271"/>
      <c r="K287" s="272"/>
      <c r="L287" s="251">
        <f t="shared" si="51"/>
        <v>0</v>
      </c>
      <c r="M287" s="252">
        <f t="shared" si="30"/>
        <v>0</v>
      </c>
      <c r="N287" s="253"/>
      <c r="O287" s="254"/>
      <c r="P287" s="255"/>
      <c r="Q287" s="256"/>
    </row>
    <row r="288" spans="1:17" ht="15.75" outlineLevel="1">
      <c r="A288" s="260"/>
      <c r="B288" s="261"/>
      <c r="C288" s="447" t="str">
        <f>IFERROR(VLOOKUP(A288,[2]Feuil1!$A285:$E5282,2,FALSE),"")</f>
        <v/>
      </c>
      <c r="D288" s="263" t="e">
        <f>VLOOKUP(A288,[2]Feuil1!$A285:$E5282,3,FALSE)</f>
        <v>#N/A</v>
      </c>
      <c r="E288" s="449" t="e">
        <f>VLOOKUP(A288,[2]Feuil1!$A285:$E5282,4,FALSE)</f>
        <v>#N/A</v>
      </c>
      <c r="F288" s="450" t="e">
        <f>VLOOKUP(A288,[2]Feuil1!$A285:$E5282,5,FALSE)</f>
        <v>#N/A</v>
      </c>
      <c r="G288" s="264"/>
      <c r="H288" s="269"/>
      <c r="I288" s="270"/>
      <c r="J288" s="271"/>
      <c r="K288" s="272"/>
      <c r="L288" s="251">
        <f t="shared" si="51"/>
        <v>0</v>
      </c>
      <c r="M288" s="252">
        <f t="shared" si="30"/>
        <v>0</v>
      </c>
      <c r="N288" s="253"/>
      <c r="O288" s="254"/>
      <c r="P288" s="255"/>
      <c r="Q288" s="256"/>
    </row>
    <row r="289" spans="1:17" ht="15.75" outlineLevel="1">
      <c r="A289" s="259"/>
      <c r="B289" s="242"/>
      <c r="C289" s="447" t="str">
        <f>IFERROR(VLOOKUP(A289,[2]Feuil1!$A286:$E5283,2,FALSE),"")</f>
        <v/>
      </c>
      <c r="D289" s="263" t="e">
        <f>VLOOKUP(A289,[2]Feuil1!$A286:$E5283,3,FALSE)</f>
        <v>#N/A</v>
      </c>
      <c r="E289" s="449" t="e">
        <f>VLOOKUP(A289,[2]Feuil1!$A286:$E5283,4,FALSE)</f>
        <v>#N/A</v>
      </c>
      <c r="F289" s="450" t="e">
        <f>VLOOKUP(A289,[2]Feuil1!$A286:$E5283,5,FALSE)</f>
        <v>#N/A</v>
      </c>
      <c r="G289" s="246"/>
      <c r="H289" s="247"/>
      <c r="I289" s="248"/>
      <c r="J289" s="249"/>
      <c r="K289" s="250"/>
      <c r="L289" s="251">
        <f>G289*H289</f>
        <v>0</v>
      </c>
      <c r="M289" s="252">
        <f t="shared" si="30"/>
        <v>0</v>
      </c>
      <c r="N289" s="253"/>
      <c r="O289" s="254"/>
      <c r="P289" s="255"/>
      <c r="Q289" s="256"/>
    </row>
    <row r="290" spans="1:17" ht="15.75" outlineLevel="1">
      <c r="A290" s="260"/>
      <c r="B290" s="261"/>
      <c r="C290" s="447" t="str">
        <f>IFERROR(VLOOKUP(A290,[2]Feuil1!$A287:$E5284,2,FALSE),"")</f>
        <v/>
      </c>
      <c r="D290" s="263" t="e">
        <f>VLOOKUP(A290,[2]Feuil1!$A287:$E5284,3,FALSE)</f>
        <v>#N/A</v>
      </c>
      <c r="E290" s="449" t="e">
        <f>VLOOKUP(A290,[2]Feuil1!$A287:$E5284,4,FALSE)</f>
        <v>#N/A</v>
      </c>
      <c r="F290" s="450" t="e">
        <f>VLOOKUP(A290,[2]Feuil1!$A287:$E5284,5,FALSE)</f>
        <v>#N/A</v>
      </c>
      <c r="G290" s="264"/>
      <c r="H290" s="265"/>
      <c r="I290" s="266"/>
      <c r="J290" s="267"/>
      <c r="K290" s="268"/>
      <c r="L290" s="251">
        <f>G290*H290</f>
        <v>0</v>
      </c>
      <c r="M290" s="252">
        <f t="shared" si="30"/>
        <v>0</v>
      </c>
      <c r="N290" s="253"/>
      <c r="O290" s="254"/>
      <c r="P290" s="255"/>
      <c r="Q290" s="256"/>
    </row>
    <row r="291" spans="1:17" ht="15.75" outlineLevel="1">
      <c r="A291" s="260"/>
      <c r="B291" s="261"/>
      <c r="C291" s="447" t="str">
        <f>IFERROR(VLOOKUP(A291,[2]Feuil1!$A288:$E5285,2,FALSE),"")</f>
        <v/>
      </c>
      <c r="D291" s="263" t="e">
        <f>VLOOKUP(A291,[2]Feuil1!$A288:$E5285,3,FALSE)</f>
        <v>#N/A</v>
      </c>
      <c r="E291" s="449" t="e">
        <f>VLOOKUP(A291,[2]Feuil1!$A288:$E5285,4,FALSE)</f>
        <v>#N/A</v>
      </c>
      <c r="F291" s="450" t="e">
        <f>VLOOKUP(A291,[2]Feuil1!$A288:$E5285,5,FALSE)</f>
        <v>#N/A</v>
      </c>
      <c r="G291" s="264"/>
      <c r="H291" s="269"/>
      <c r="I291" s="270"/>
      <c r="J291" s="271"/>
      <c r="K291" s="272"/>
      <c r="L291" s="251">
        <f t="shared" ref="L291:L294" si="52">G291*H291</f>
        <v>0</v>
      </c>
      <c r="M291" s="252">
        <f t="shared" si="30"/>
        <v>0</v>
      </c>
      <c r="N291" s="253"/>
      <c r="O291" s="254"/>
      <c r="P291" s="255"/>
      <c r="Q291" s="256"/>
    </row>
    <row r="292" spans="1:17" ht="15.75" outlineLevel="1">
      <c r="A292" s="260"/>
      <c r="B292" s="261"/>
      <c r="C292" s="447" t="str">
        <f>IFERROR(VLOOKUP(A292,[2]Feuil1!$A289:$E5286,2,FALSE),"")</f>
        <v/>
      </c>
      <c r="D292" s="263" t="e">
        <f>VLOOKUP(A292,[2]Feuil1!$A289:$E5286,3,FALSE)</f>
        <v>#N/A</v>
      </c>
      <c r="E292" s="449" t="e">
        <f>VLOOKUP(A292,[2]Feuil1!$A289:$E5286,4,FALSE)</f>
        <v>#N/A</v>
      </c>
      <c r="F292" s="450" t="e">
        <f>VLOOKUP(A292,[2]Feuil1!$A289:$E5286,5,FALSE)</f>
        <v>#N/A</v>
      </c>
      <c r="G292" s="264"/>
      <c r="H292" s="269"/>
      <c r="I292" s="270"/>
      <c r="J292" s="271"/>
      <c r="K292" s="272"/>
      <c r="L292" s="251">
        <f t="shared" si="52"/>
        <v>0</v>
      </c>
      <c r="M292" s="252">
        <f t="shared" si="30"/>
        <v>0</v>
      </c>
      <c r="N292" s="253"/>
      <c r="O292" s="254"/>
      <c r="P292" s="255"/>
      <c r="Q292" s="256"/>
    </row>
    <row r="293" spans="1:17" ht="15.75" outlineLevel="1">
      <c r="A293" s="260"/>
      <c r="B293" s="261"/>
      <c r="C293" s="447" t="str">
        <f>IFERROR(VLOOKUP(A293,[2]Feuil1!$A290:$E5287,2,FALSE),"")</f>
        <v/>
      </c>
      <c r="D293" s="263" t="e">
        <f>VLOOKUP(A293,[2]Feuil1!$A290:$E5287,3,FALSE)</f>
        <v>#N/A</v>
      </c>
      <c r="E293" s="449" t="e">
        <f>VLOOKUP(A293,[2]Feuil1!$A290:$E5287,4,FALSE)</f>
        <v>#N/A</v>
      </c>
      <c r="F293" s="450" t="e">
        <f>VLOOKUP(A293,[2]Feuil1!$A290:$E5287,5,FALSE)</f>
        <v>#N/A</v>
      </c>
      <c r="G293" s="264"/>
      <c r="H293" s="269"/>
      <c r="I293" s="270"/>
      <c r="J293" s="271"/>
      <c r="K293" s="272"/>
      <c r="L293" s="251">
        <f t="shared" si="52"/>
        <v>0</v>
      </c>
      <c r="M293" s="252">
        <f t="shared" si="30"/>
        <v>0</v>
      </c>
      <c r="N293" s="253"/>
      <c r="O293" s="254"/>
      <c r="P293" s="255"/>
      <c r="Q293" s="256"/>
    </row>
    <row r="294" spans="1:17" ht="15.75" outlineLevel="1">
      <c r="A294" s="260"/>
      <c r="B294" s="261"/>
      <c r="C294" s="447" t="str">
        <f>IFERROR(VLOOKUP(A294,[2]Feuil1!$A291:$E5288,2,FALSE),"")</f>
        <v/>
      </c>
      <c r="D294" s="263" t="e">
        <f>VLOOKUP(A294,[2]Feuil1!$A291:$E5288,3,FALSE)</f>
        <v>#N/A</v>
      </c>
      <c r="E294" s="449" t="e">
        <f>VLOOKUP(A294,[2]Feuil1!$A291:$E5288,4,FALSE)</f>
        <v>#N/A</v>
      </c>
      <c r="F294" s="450" t="e">
        <f>VLOOKUP(A294,[2]Feuil1!$A291:$E5288,5,FALSE)</f>
        <v>#N/A</v>
      </c>
      <c r="G294" s="264"/>
      <c r="H294" s="269"/>
      <c r="I294" s="270"/>
      <c r="J294" s="271"/>
      <c r="K294" s="272"/>
      <c r="L294" s="251">
        <f t="shared" si="52"/>
        <v>0</v>
      </c>
      <c r="M294" s="252">
        <f t="shared" si="30"/>
        <v>0</v>
      </c>
      <c r="N294" s="253"/>
      <c r="O294" s="254"/>
      <c r="P294" s="255"/>
      <c r="Q294" s="256"/>
    </row>
    <row r="295" spans="1:17" ht="15.75" outlineLevel="1">
      <c r="A295" s="259"/>
      <c r="B295" s="242"/>
      <c r="C295" s="447" t="str">
        <f>IFERROR(VLOOKUP(A295,[2]Feuil1!$A292:$E5289,2,FALSE),"")</f>
        <v/>
      </c>
      <c r="D295" s="263" t="e">
        <f>VLOOKUP(A295,[2]Feuil1!$A292:$E5289,3,FALSE)</f>
        <v>#N/A</v>
      </c>
      <c r="E295" s="449" t="e">
        <f>VLOOKUP(A295,[2]Feuil1!$A292:$E5289,4,FALSE)</f>
        <v>#N/A</v>
      </c>
      <c r="F295" s="450" t="e">
        <f>VLOOKUP(A295,[2]Feuil1!$A292:$E5289,5,FALSE)</f>
        <v>#N/A</v>
      </c>
      <c r="G295" s="246"/>
      <c r="H295" s="247"/>
      <c r="I295" s="248"/>
      <c r="J295" s="249"/>
      <c r="K295" s="250"/>
      <c r="L295" s="251">
        <f>G295*H295</f>
        <v>0</v>
      </c>
      <c r="M295" s="252">
        <f t="shared" si="30"/>
        <v>0</v>
      </c>
      <c r="N295" s="253"/>
      <c r="O295" s="254"/>
      <c r="P295" s="255"/>
      <c r="Q295" s="256"/>
    </row>
    <row r="296" spans="1:17" ht="15.75" outlineLevel="1">
      <c r="A296" s="260"/>
      <c r="B296" s="261"/>
      <c r="C296" s="447" t="str">
        <f>IFERROR(VLOOKUP(A296,[2]Feuil1!$A293:$E5290,2,FALSE),"")</f>
        <v/>
      </c>
      <c r="D296" s="263" t="e">
        <f>VLOOKUP(A296,[2]Feuil1!$A293:$E5290,3,FALSE)</f>
        <v>#N/A</v>
      </c>
      <c r="E296" s="449" t="e">
        <f>VLOOKUP(A296,[2]Feuil1!$A293:$E5290,4,FALSE)</f>
        <v>#N/A</v>
      </c>
      <c r="F296" s="450" t="e">
        <f>VLOOKUP(A296,[2]Feuil1!$A293:$E5290,5,FALSE)</f>
        <v>#N/A</v>
      </c>
      <c r="G296" s="264"/>
      <c r="H296" s="265"/>
      <c r="I296" s="266"/>
      <c r="J296" s="267"/>
      <c r="K296" s="268"/>
      <c r="L296" s="251">
        <f>G296*H296</f>
        <v>0</v>
      </c>
      <c r="M296" s="252">
        <f t="shared" si="30"/>
        <v>0</v>
      </c>
      <c r="N296" s="253"/>
      <c r="O296" s="254"/>
      <c r="P296" s="255"/>
      <c r="Q296" s="256"/>
    </row>
    <row r="297" spans="1:17" ht="15.75" outlineLevel="1">
      <c r="A297" s="260"/>
      <c r="B297" s="261"/>
      <c r="C297" s="447" t="str">
        <f>IFERROR(VLOOKUP(A297,[2]Feuil1!$A294:$E5291,2,FALSE),"")</f>
        <v/>
      </c>
      <c r="D297" s="263" t="e">
        <f>VLOOKUP(A297,[2]Feuil1!$A294:$E5291,3,FALSE)</f>
        <v>#N/A</v>
      </c>
      <c r="E297" s="449" t="e">
        <f>VLOOKUP(A297,[2]Feuil1!$A294:$E5291,4,FALSE)</f>
        <v>#N/A</v>
      </c>
      <c r="F297" s="450" t="e">
        <f>VLOOKUP(A297,[2]Feuil1!$A294:$E5291,5,FALSE)</f>
        <v>#N/A</v>
      </c>
      <c r="G297" s="264"/>
      <c r="H297" s="269"/>
      <c r="I297" s="270"/>
      <c r="J297" s="271"/>
      <c r="K297" s="272"/>
      <c r="L297" s="251">
        <f t="shared" ref="L297:L300" si="53">G297*H297</f>
        <v>0</v>
      </c>
      <c r="M297" s="252">
        <f t="shared" si="30"/>
        <v>0</v>
      </c>
      <c r="N297" s="253"/>
      <c r="O297" s="254"/>
      <c r="P297" s="255"/>
      <c r="Q297" s="256"/>
    </row>
    <row r="298" spans="1:17" ht="15.75" outlineLevel="1">
      <c r="A298" s="260"/>
      <c r="B298" s="261"/>
      <c r="C298" s="447" t="str">
        <f>IFERROR(VLOOKUP(A298,[2]Feuil1!$A295:$E5292,2,FALSE),"")</f>
        <v/>
      </c>
      <c r="D298" s="263" t="e">
        <f>VLOOKUP(A298,[2]Feuil1!$A295:$E5292,3,FALSE)</f>
        <v>#N/A</v>
      </c>
      <c r="E298" s="449" t="e">
        <f>VLOOKUP(A298,[2]Feuil1!$A295:$E5292,4,FALSE)</f>
        <v>#N/A</v>
      </c>
      <c r="F298" s="450" t="e">
        <f>VLOOKUP(A298,[2]Feuil1!$A295:$E5292,5,FALSE)</f>
        <v>#N/A</v>
      </c>
      <c r="G298" s="264"/>
      <c r="H298" s="269"/>
      <c r="I298" s="270"/>
      <c r="J298" s="271"/>
      <c r="K298" s="272"/>
      <c r="L298" s="251">
        <f t="shared" si="53"/>
        <v>0</v>
      </c>
      <c r="M298" s="252">
        <f t="shared" si="30"/>
        <v>0</v>
      </c>
      <c r="N298" s="253"/>
      <c r="O298" s="254"/>
      <c r="P298" s="255"/>
      <c r="Q298" s="256"/>
    </row>
    <row r="299" spans="1:17" ht="15.75" outlineLevel="1">
      <c r="A299" s="260"/>
      <c r="B299" s="261"/>
      <c r="C299" s="447" t="str">
        <f>IFERROR(VLOOKUP(A299,[2]Feuil1!$A296:$E5293,2,FALSE),"")</f>
        <v/>
      </c>
      <c r="D299" s="263" t="e">
        <f>VLOOKUP(A299,[2]Feuil1!$A296:$E5293,3,FALSE)</f>
        <v>#N/A</v>
      </c>
      <c r="E299" s="449" t="e">
        <f>VLOOKUP(A299,[2]Feuil1!$A296:$E5293,4,FALSE)</f>
        <v>#N/A</v>
      </c>
      <c r="F299" s="450" t="e">
        <f>VLOOKUP(A299,[2]Feuil1!$A296:$E5293,5,FALSE)</f>
        <v>#N/A</v>
      </c>
      <c r="G299" s="264"/>
      <c r="H299" s="269"/>
      <c r="I299" s="270"/>
      <c r="J299" s="271"/>
      <c r="K299" s="272"/>
      <c r="L299" s="251">
        <f t="shared" si="53"/>
        <v>0</v>
      </c>
      <c r="M299" s="252">
        <f t="shared" si="30"/>
        <v>0</v>
      </c>
      <c r="N299" s="253"/>
      <c r="O299" s="254"/>
      <c r="P299" s="255"/>
      <c r="Q299" s="256"/>
    </row>
    <row r="300" spans="1:17" ht="15.75" outlineLevel="1">
      <c r="A300" s="260"/>
      <c r="B300" s="261"/>
      <c r="C300" s="447" t="str">
        <f>IFERROR(VLOOKUP(A300,[2]Feuil1!$A297:$E5294,2,FALSE),"")</f>
        <v/>
      </c>
      <c r="D300" s="263" t="e">
        <f>VLOOKUP(A300,[2]Feuil1!$A297:$E5294,3,FALSE)</f>
        <v>#N/A</v>
      </c>
      <c r="E300" s="449" t="e">
        <f>VLOOKUP(A300,[2]Feuil1!$A297:$E5294,4,FALSE)</f>
        <v>#N/A</v>
      </c>
      <c r="F300" s="450" t="e">
        <f>VLOOKUP(A300,[2]Feuil1!$A297:$E5294,5,FALSE)</f>
        <v>#N/A</v>
      </c>
      <c r="G300" s="264"/>
      <c r="H300" s="269"/>
      <c r="I300" s="270"/>
      <c r="J300" s="271"/>
      <c r="K300" s="272"/>
      <c r="L300" s="251">
        <f t="shared" si="53"/>
        <v>0</v>
      </c>
      <c r="M300" s="252">
        <f t="shared" si="30"/>
        <v>0</v>
      </c>
      <c r="N300" s="253"/>
      <c r="O300" s="254"/>
      <c r="P300" s="255"/>
      <c r="Q300" s="256"/>
    </row>
    <row r="301" spans="1:17" ht="15.75" outlineLevel="1">
      <c r="A301" s="259"/>
      <c r="B301" s="242"/>
      <c r="C301" s="447" t="str">
        <f>IFERROR(VLOOKUP(A301,[2]Feuil1!$A298:$E5295,2,FALSE),"")</f>
        <v/>
      </c>
      <c r="D301" s="263" t="e">
        <f>VLOOKUP(A301,[2]Feuil1!$A298:$E5295,3,FALSE)</f>
        <v>#N/A</v>
      </c>
      <c r="E301" s="449" t="e">
        <f>VLOOKUP(A301,[2]Feuil1!$A298:$E5295,4,FALSE)</f>
        <v>#N/A</v>
      </c>
      <c r="F301" s="450" t="e">
        <f>VLOOKUP(A301,[2]Feuil1!$A298:$E5295,5,FALSE)</f>
        <v>#N/A</v>
      </c>
      <c r="G301" s="246"/>
      <c r="H301" s="247"/>
      <c r="I301" s="248"/>
      <c r="J301" s="249"/>
      <c r="K301" s="250"/>
      <c r="L301" s="251">
        <f>G301*H301</f>
        <v>0</v>
      </c>
      <c r="M301" s="252">
        <f t="shared" si="30"/>
        <v>0</v>
      </c>
      <c r="N301" s="253"/>
      <c r="O301" s="254"/>
      <c r="P301" s="255"/>
      <c r="Q301" s="256"/>
    </row>
    <row r="302" spans="1:17" ht="15.75" outlineLevel="1">
      <c r="A302" s="260"/>
      <c r="B302" s="261"/>
      <c r="C302" s="447" t="str">
        <f>IFERROR(VLOOKUP(A302,[2]Feuil1!$A299:$E5296,2,FALSE),"")</f>
        <v/>
      </c>
      <c r="D302" s="263" t="e">
        <f>VLOOKUP(A302,[2]Feuil1!$A299:$E5296,3,FALSE)</f>
        <v>#N/A</v>
      </c>
      <c r="E302" s="449" t="e">
        <f>VLOOKUP(A302,[2]Feuil1!$A299:$E5296,4,FALSE)</f>
        <v>#N/A</v>
      </c>
      <c r="F302" s="450" t="e">
        <f>VLOOKUP(A302,[2]Feuil1!$A299:$E5296,5,FALSE)</f>
        <v>#N/A</v>
      </c>
      <c r="G302" s="264"/>
      <c r="H302" s="265"/>
      <c r="I302" s="266"/>
      <c r="J302" s="267"/>
      <c r="K302" s="268"/>
      <c r="L302" s="251">
        <f>G302*H302</f>
        <v>0</v>
      </c>
      <c r="M302" s="252">
        <f t="shared" si="30"/>
        <v>0</v>
      </c>
      <c r="N302" s="253"/>
      <c r="O302" s="254"/>
      <c r="P302" s="255"/>
      <c r="Q302" s="256"/>
    </row>
    <row r="303" spans="1:17" ht="15.75" outlineLevel="1">
      <c r="A303" s="260"/>
      <c r="B303" s="261"/>
      <c r="C303" s="447" t="str">
        <f>IFERROR(VLOOKUP(A303,[2]Feuil1!$A300:$E5297,2,FALSE),"")</f>
        <v/>
      </c>
      <c r="D303" s="263" t="e">
        <f>VLOOKUP(A303,[2]Feuil1!$A300:$E5297,3,FALSE)</f>
        <v>#N/A</v>
      </c>
      <c r="E303" s="449" t="e">
        <f>VLOOKUP(A303,[2]Feuil1!$A300:$E5297,4,FALSE)</f>
        <v>#N/A</v>
      </c>
      <c r="F303" s="450" t="e">
        <f>VLOOKUP(A303,[2]Feuil1!$A300:$E5297,5,FALSE)</f>
        <v>#N/A</v>
      </c>
      <c r="G303" s="264"/>
      <c r="H303" s="269"/>
      <c r="I303" s="270"/>
      <c r="J303" s="271"/>
      <c r="K303" s="272"/>
      <c r="L303" s="251">
        <f t="shared" ref="L303:L306" si="54">G303*H303</f>
        <v>0</v>
      </c>
      <c r="M303" s="252">
        <f t="shared" si="30"/>
        <v>0</v>
      </c>
      <c r="N303" s="253"/>
      <c r="O303" s="254"/>
      <c r="P303" s="255"/>
      <c r="Q303" s="256"/>
    </row>
    <row r="304" spans="1:17" ht="15.75" outlineLevel="1">
      <c r="A304" s="260"/>
      <c r="B304" s="261"/>
      <c r="C304" s="447" t="str">
        <f>IFERROR(VLOOKUP(A304,[2]Feuil1!$A301:$E5298,2,FALSE),"")</f>
        <v/>
      </c>
      <c r="D304" s="263" t="e">
        <f>VLOOKUP(A304,[2]Feuil1!$A301:$E5298,3,FALSE)</f>
        <v>#N/A</v>
      </c>
      <c r="E304" s="449" t="e">
        <f>VLOOKUP(A304,[2]Feuil1!$A301:$E5298,4,FALSE)</f>
        <v>#N/A</v>
      </c>
      <c r="F304" s="450" t="e">
        <f>VLOOKUP(A304,[2]Feuil1!$A301:$E5298,5,FALSE)</f>
        <v>#N/A</v>
      </c>
      <c r="G304" s="264"/>
      <c r="H304" s="269"/>
      <c r="I304" s="270"/>
      <c r="J304" s="271"/>
      <c r="K304" s="272"/>
      <c r="L304" s="251">
        <f t="shared" si="54"/>
        <v>0</v>
      </c>
      <c r="M304" s="252">
        <f t="shared" si="30"/>
        <v>0</v>
      </c>
      <c r="N304" s="253"/>
      <c r="O304" s="254"/>
      <c r="P304" s="255"/>
      <c r="Q304" s="256"/>
    </row>
    <row r="305" spans="1:17" ht="15.75" outlineLevel="1">
      <c r="A305" s="260"/>
      <c r="B305" s="261"/>
      <c r="C305" s="447" t="str">
        <f>IFERROR(VLOOKUP(A305,[2]Feuil1!$A302:$E5299,2,FALSE),"")</f>
        <v/>
      </c>
      <c r="D305" s="263" t="e">
        <f>VLOOKUP(A305,[2]Feuil1!$A302:$E5299,3,FALSE)</f>
        <v>#N/A</v>
      </c>
      <c r="E305" s="449" t="e">
        <f>VLOOKUP(A305,[2]Feuil1!$A302:$E5299,4,FALSE)</f>
        <v>#N/A</v>
      </c>
      <c r="F305" s="450" t="e">
        <f>VLOOKUP(A305,[2]Feuil1!$A302:$E5299,5,FALSE)</f>
        <v>#N/A</v>
      </c>
      <c r="G305" s="264"/>
      <c r="H305" s="269"/>
      <c r="I305" s="270"/>
      <c r="J305" s="271"/>
      <c r="K305" s="272"/>
      <c r="L305" s="251">
        <f t="shared" si="54"/>
        <v>0</v>
      </c>
      <c r="M305" s="252">
        <f t="shared" si="30"/>
        <v>0</v>
      </c>
      <c r="N305" s="253"/>
      <c r="O305" s="254"/>
      <c r="P305" s="255"/>
      <c r="Q305" s="256"/>
    </row>
    <row r="306" spans="1:17" ht="15.75" outlineLevel="1">
      <c r="A306" s="260"/>
      <c r="B306" s="261"/>
      <c r="C306" s="447" t="str">
        <f>IFERROR(VLOOKUP(A306,[2]Feuil1!$A303:$E5300,2,FALSE),"")</f>
        <v/>
      </c>
      <c r="D306" s="263" t="e">
        <f>VLOOKUP(A306,[2]Feuil1!$A303:$E5300,3,FALSE)</f>
        <v>#N/A</v>
      </c>
      <c r="E306" s="449" t="e">
        <f>VLOOKUP(A306,[2]Feuil1!$A303:$E5300,4,FALSE)</f>
        <v>#N/A</v>
      </c>
      <c r="F306" s="450" t="e">
        <f>VLOOKUP(A306,[2]Feuil1!$A303:$E5300,5,FALSE)</f>
        <v>#N/A</v>
      </c>
      <c r="G306" s="264"/>
      <c r="H306" s="269"/>
      <c r="I306" s="270"/>
      <c r="J306" s="271"/>
      <c r="K306" s="272"/>
      <c r="L306" s="251">
        <f t="shared" si="54"/>
        <v>0</v>
      </c>
      <c r="M306" s="252">
        <f t="shared" si="30"/>
        <v>0</v>
      </c>
      <c r="N306" s="253"/>
      <c r="O306" s="254"/>
      <c r="P306" s="255"/>
      <c r="Q306" s="256"/>
    </row>
    <row r="307" spans="1:17" ht="15.75" outlineLevel="1">
      <c r="A307" s="259"/>
      <c r="B307" s="242"/>
      <c r="C307" s="447" t="str">
        <f>IFERROR(VLOOKUP(A307,[2]Feuil1!$A304:$E5301,2,FALSE),"")</f>
        <v/>
      </c>
      <c r="D307" s="263" t="e">
        <f>VLOOKUP(A307,[2]Feuil1!$A304:$E5301,3,FALSE)</f>
        <v>#N/A</v>
      </c>
      <c r="E307" s="449" t="e">
        <f>VLOOKUP(A307,[2]Feuil1!$A304:$E5301,4,FALSE)</f>
        <v>#N/A</v>
      </c>
      <c r="F307" s="450" t="e">
        <f>VLOOKUP(A307,[2]Feuil1!$A304:$E5301,5,FALSE)</f>
        <v>#N/A</v>
      </c>
      <c r="G307" s="246"/>
      <c r="H307" s="247"/>
      <c r="I307" s="248"/>
      <c r="J307" s="249"/>
      <c r="K307" s="250"/>
      <c r="L307" s="251">
        <f>G307*H307</f>
        <v>0</v>
      </c>
      <c r="M307" s="252">
        <f t="shared" si="30"/>
        <v>0</v>
      </c>
      <c r="N307" s="253"/>
      <c r="O307" s="254"/>
      <c r="P307" s="255"/>
      <c r="Q307" s="256"/>
    </row>
    <row r="308" spans="1:17" ht="15.75" outlineLevel="1">
      <c r="A308" s="260"/>
      <c r="B308" s="261"/>
      <c r="C308" s="447" t="str">
        <f>IFERROR(VLOOKUP(A308,[2]Feuil1!$A305:$E5302,2,FALSE),"")</f>
        <v/>
      </c>
      <c r="D308" s="263" t="e">
        <f>VLOOKUP(A308,[2]Feuil1!$A305:$E5302,3,FALSE)</f>
        <v>#N/A</v>
      </c>
      <c r="E308" s="449" t="e">
        <f>VLOOKUP(A308,[2]Feuil1!$A305:$E5302,4,FALSE)</f>
        <v>#N/A</v>
      </c>
      <c r="F308" s="450" t="e">
        <f>VLOOKUP(A308,[2]Feuil1!$A305:$E5302,5,FALSE)</f>
        <v>#N/A</v>
      </c>
      <c r="G308" s="264"/>
      <c r="H308" s="265"/>
      <c r="I308" s="266"/>
      <c r="J308" s="267"/>
      <c r="K308" s="268"/>
      <c r="L308" s="251">
        <f>G308*H308</f>
        <v>0</v>
      </c>
      <c r="M308" s="252">
        <f t="shared" si="30"/>
        <v>0</v>
      </c>
      <c r="N308" s="253"/>
      <c r="O308" s="254"/>
      <c r="P308" s="255"/>
      <c r="Q308" s="256"/>
    </row>
    <row r="309" spans="1:17" ht="15.75" outlineLevel="1">
      <c r="A309" s="260"/>
      <c r="B309" s="261"/>
      <c r="C309" s="447" t="str">
        <f>IFERROR(VLOOKUP(A309,[2]Feuil1!$A306:$E5303,2,FALSE),"")</f>
        <v/>
      </c>
      <c r="D309" s="263" t="e">
        <f>VLOOKUP(A309,[2]Feuil1!$A306:$E5303,3,FALSE)</f>
        <v>#N/A</v>
      </c>
      <c r="E309" s="449" t="e">
        <f>VLOOKUP(A309,[2]Feuil1!$A306:$E5303,4,FALSE)</f>
        <v>#N/A</v>
      </c>
      <c r="F309" s="450" t="e">
        <f>VLOOKUP(A309,[2]Feuil1!$A306:$E5303,5,FALSE)</f>
        <v>#N/A</v>
      </c>
      <c r="G309" s="264"/>
      <c r="H309" s="269"/>
      <c r="I309" s="270"/>
      <c r="J309" s="271"/>
      <c r="K309" s="272"/>
      <c r="L309" s="251">
        <f t="shared" ref="L309:L312" si="55">G309*H309</f>
        <v>0</v>
      </c>
      <c r="M309" s="252">
        <f t="shared" si="30"/>
        <v>0</v>
      </c>
      <c r="N309" s="253"/>
      <c r="O309" s="254"/>
      <c r="P309" s="255"/>
      <c r="Q309" s="256"/>
    </row>
    <row r="310" spans="1:17" ht="15.75" outlineLevel="1">
      <c r="A310" s="260"/>
      <c r="B310" s="261"/>
      <c r="C310" s="447" t="str">
        <f>IFERROR(VLOOKUP(A310,[2]Feuil1!$A307:$E5304,2,FALSE),"")</f>
        <v/>
      </c>
      <c r="D310" s="263" t="e">
        <f>VLOOKUP(A310,[2]Feuil1!$A307:$E5304,3,FALSE)</f>
        <v>#N/A</v>
      </c>
      <c r="E310" s="449" t="e">
        <f>VLOOKUP(A310,[2]Feuil1!$A307:$E5304,4,FALSE)</f>
        <v>#N/A</v>
      </c>
      <c r="F310" s="450" t="e">
        <f>VLOOKUP(A310,[2]Feuil1!$A307:$E5304,5,FALSE)</f>
        <v>#N/A</v>
      </c>
      <c r="G310" s="264"/>
      <c r="H310" s="269"/>
      <c r="I310" s="270"/>
      <c r="J310" s="271"/>
      <c r="K310" s="272"/>
      <c r="L310" s="251">
        <f t="shared" si="55"/>
        <v>0</v>
      </c>
      <c r="M310" s="252">
        <f t="shared" si="30"/>
        <v>0</v>
      </c>
      <c r="N310" s="253"/>
      <c r="O310" s="254"/>
      <c r="P310" s="255"/>
      <c r="Q310" s="256"/>
    </row>
    <row r="311" spans="1:17" ht="15.75" outlineLevel="1">
      <c r="A311" s="260"/>
      <c r="B311" s="261"/>
      <c r="C311" s="447" t="str">
        <f>IFERROR(VLOOKUP(A311,[2]Feuil1!$A308:$E5305,2,FALSE),"")</f>
        <v/>
      </c>
      <c r="D311" s="263" t="e">
        <f>VLOOKUP(A311,[2]Feuil1!$A308:$E5305,3,FALSE)</f>
        <v>#N/A</v>
      </c>
      <c r="E311" s="449" t="e">
        <f>VLOOKUP(A311,[2]Feuil1!$A308:$E5305,4,FALSE)</f>
        <v>#N/A</v>
      </c>
      <c r="F311" s="450" t="e">
        <f>VLOOKUP(A311,[2]Feuil1!$A308:$E5305,5,FALSE)</f>
        <v>#N/A</v>
      </c>
      <c r="G311" s="264"/>
      <c r="H311" s="269"/>
      <c r="I311" s="270"/>
      <c r="J311" s="271"/>
      <c r="K311" s="272"/>
      <c r="L311" s="251">
        <f t="shared" si="55"/>
        <v>0</v>
      </c>
      <c r="M311" s="252">
        <f t="shared" si="30"/>
        <v>0</v>
      </c>
      <c r="N311" s="253"/>
      <c r="O311" s="254"/>
      <c r="P311" s="255"/>
      <c r="Q311" s="256"/>
    </row>
    <row r="312" spans="1:17" ht="15.75" outlineLevel="1">
      <c r="A312" s="260"/>
      <c r="B312" s="261"/>
      <c r="C312" s="447" t="str">
        <f>IFERROR(VLOOKUP(A312,[2]Feuil1!$A309:$E5306,2,FALSE),"")</f>
        <v/>
      </c>
      <c r="D312" s="263" t="e">
        <f>VLOOKUP(A312,[2]Feuil1!$A309:$E5306,3,FALSE)</f>
        <v>#N/A</v>
      </c>
      <c r="E312" s="449" t="e">
        <f>VLOOKUP(A312,[2]Feuil1!$A309:$E5306,4,FALSE)</f>
        <v>#N/A</v>
      </c>
      <c r="F312" s="450" t="e">
        <f>VLOOKUP(A312,[2]Feuil1!$A309:$E5306,5,FALSE)</f>
        <v>#N/A</v>
      </c>
      <c r="G312" s="264"/>
      <c r="H312" s="269"/>
      <c r="I312" s="270"/>
      <c r="J312" s="271"/>
      <c r="K312" s="272"/>
      <c r="L312" s="251">
        <f t="shared" si="55"/>
        <v>0</v>
      </c>
      <c r="M312" s="252">
        <f t="shared" si="30"/>
        <v>0</v>
      </c>
      <c r="N312" s="253"/>
      <c r="O312" s="254"/>
      <c r="P312" s="255"/>
      <c r="Q312" s="256"/>
    </row>
    <row r="313" spans="1:17" ht="15.75" outlineLevel="1">
      <c r="A313" s="259"/>
      <c r="B313" s="242"/>
      <c r="C313" s="447" t="str">
        <f>IFERROR(VLOOKUP(A313,[2]Feuil1!$A310:$E5307,2,FALSE),"")</f>
        <v/>
      </c>
      <c r="D313" s="263" t="e">
        <f>VLOOKUP(A313,[2]Feuil1!$A310:$E5307,3,FALSE)</f>
        <v>#N/A</v>
      </c>
      <c r="E313" s="449" t="e">
        <f>VLOOKUP(A313,[2]Feuil1!$A310:$E5307,4,FALSE)</f>
        <v>#N/A</v>
      </c>
      <c r="F313" s="450" t="e">
        <f>VLOOKUP(A313,[2]Feuil1!$A310:$E5307,5,FALSE)</f>
        <v>#N/A</v>
      </c>
      <c r="G313" s="246"/>
      <c r="H313" s="247"/>
      <c r="I313" s="248"/>
      <c r="J313" s="249"/>
      <c r="K313" s="250"/>
      <c r="L313" s="251">
        <f>G313*H313</f>
        <v>0</v>
      </c>
      <c r="M313" s="252">
        <f t="shared" si="30"/>
        <v>0</v>
      </c>
      <c r="N313" s="253"/>
      <c r="O313" s="254"/>
      <c r="P313" s="255"/>
      <c r="Q313" s="256"/>
    </row>
    <row r="314" spans="1:17" ht="15.75" outlineLevel="1">
      <c r="A314" s="260"/>
      <c r="B314" s="261"/>
      <c r="C314" s="447" t="str">
        <f>IFERROR(VLOOKUP(A314,[2]Feuil1!$A311:$E5308,2,FALSE),"")</f>
        <v/>
      </c>
      <c r="D314" s="263" t="e">
        <f>VLOOKUP(A314,[2]Feuil1!$A311:$E5308,3,FALSE)</f>
        <v>#N/A</v>
      </c>
      <c r="E314" s="449" t="e">
        <f>VLOOKUP(A314,[2]Feuil1!$A311:$E5308,4,FALSE)</f>
        <v>#N/A</v>
      </c>
      <c r="F314" s="450" t="e">
        <f>VLOOKUP(A314,[2]Feuil1!$A311:$E5308,5,FALSE)</f>
        <v>#N/A</v>
      </c>
      <c r="G314" s="264"/>
      <c r="H314" s="265"/>
      <c r="I314" s="266"/>
      <c r="J314" s="267"/>
      <c r="K314" s="268"/>
      <c r="L314" s="251">
        <f>G314*H314</f>
        <v>0</v>
      </c>
      <c r="M314" s="252">
        <f t="shared" si="30"/>
        <v>0</v>
      </c>
      <c r="N314" s="253"/>
      <c r="O314" s="254"/>
      <c r="P314" s="255"/>
      <c r="Q314" s="256"/>
    </row>
    <row r="315" spans="1:17" ht="15.75" outlineLevel="1">
      <c r="A315" s="260"/>
      <c r="B315" s="261"/>
      <c r="C315" s="447" t="str">
        <f>IFERROR(VLOOKUP(A315,[2]Feuil1!$A312:$E5309,2,FALSE),"")</f>
        <v/>
      </c>
      <c r="D315" s="263" t="e">
        <f>VLOOKUP(A315,[2]Feuil1!$A312:$E5309,3,FALSE)</f>
        <v>#N/A</v>
      </c>
      <c r="E315" s="449" t="e">
        <f>VLOOKUP(A315,[2]Feuil1!$A312:$E5309,4,FALSE)</f>
        <v>#N/A</v>
      </c>
      <c r="F315" s="450" t="e">
        <f>VLOOKUP(A315,[2]Feuil1!$A312:$E5309,5,FALSE)</f>
        <v>#N/A</v>
      </c>
      <c r="G315" s="264"/>
      <c r="H315" s="269"/>
      <c r="I315" s="270"/>
      <c r="J315" s="271"/>
      <c r="K315" s="272"/>
      <c r="L315" s="251">
        <f t="shared" ref="L315:L318" si="56">G315*H315</f>
        <v>0</v>
      </c>
      <c r="M315" s="252">
        <f t="shared" si="30"/>
        <v>0</v>
      </c>
      <c r="N315" s="253"/>
      <c r="O315" s="254"/>
      <c r="P315" s="255"/>
      <c r="Q315" s="256"/>
    </row>
    <row r="316" spans="1:17" ht="15.75" outlineLevel="1">
      <c r="A316" s="260"/>
      <c r="B316" s="261"/>
      <c r="C316" s="447" t="str">
        <f>IFERROR(VLOOKUP(A316,[2]Feuil1!$A313:$E5310,2,FALSE),"")</f>
        <v/>
      </c>
      <c r="D316" s="263" t="e">
        <f>VLOOKUP(A316,[2]Feuil1!$A313:$E5310,3,FALSE)</f>
        <v>#N/A</v>
      </c>
      <c r="E316" s="449" t="e">
        <f>VLOOKUP(A316,[2]Feuil1!$A313:$E5310,4,FALSE)</f>
        <v>#N/A</v>
      </c>
      <c r="F316" s="450" t="e">
        <f>VLOOKUP(A316,[2]Feuil1!$A313:$E5310,5,FALSE)</f>
        <v>#N/A</v>
      </c>
      <c r="G316" s="264"/>
      <c r="H316" s="269"/>
      <c r="I316" s="270"/>
      <c r="J316" s="271"/>
      <c r="K316" s="272"/>
      <c r="L316" s="251">
        <f t="shared" si="56"/>
        <v>0</v>
      </c>
      <c r="M316" s="252">
        <f t="shared" si="30"/>
        <v>0</v>
      </c>
      <c r="N316" s="253"/>
      <c r="O316" s="254"/>
      <c r="P316" s="255"/>
      <c r="Q316" s="256"/>
    </row>
    <row r="317" spans="1:17" ht="15.75" outlineLevel="1">
      <c r="A317" s="260"/>
      <c r="B317" s="261"/>
      <c r="C317" s="447" t="str">
        <f>IFERROR(VLOOKUP(A317,[2]Feuil1!$A314:$E5311,2,FALSE),"")</f>
        <v/>
      </c>
      <c r="D317" s="263" t="e">
        <f>VLOOKUP(A317,[2]Feuil1!$A314:$E5311,3,FALSE)</f>
        <v>#N/A</v>
      </c>
      <c r="E317" s="449" t="e">
        <f>VLOOKUP(A317,[2]Feuil1!$A314:$E5311,4,FALSE)</f>
        <v>#N/A</v>
      </c>
      <c r="F317" s="450" t="e">
        <f>VLOOKUP(A317,[2]Feuil1!$A314:$E5311,5,FALSE)</f>
        <v>#N/A</v>
      </c>
      <c r="G317" s="264"/>
      <c r="H317" s="269"/>
      <c r="I317" s="270"/>
      <c r="J317" s="271"/>
      <c r="K317" s="272"/>
      <c r="L317" s="251">
        <f t="shared" si="56"/>
        <v>0</v>
      </c>
      <c r="M317" s="252">
        <f t="shared" si="30"/>
        <v>0</v>
      </c>
      <c r="N317" s="253"/>
      <c r="O317" s="254"/>
      <c r="P317" s="255"/>
      <c r="Q317" s="256"/>
    </row>
    <row r="318" spans="1:17" ht="15.75" outlineLevel="1">
      <c r="A318" s="260"/>
      <c r="B318" s="261"/>
      <c r="C318" s="447" t="str">
        <f>IFERROR(VLOOKUP(A318,[2]Feuil1!$A315:$E5312,2,FALSE),"")</f>
        <v/>
      </c>
      <c r="D318" s="263" t="e">
        <f>VLOOKUP(A318,[2]Feuil1!$A315:$E5312,3,FALSE)</f>
        <v>#N/A</v>
      </c>
      <c r="E318" s="449" t="e">
        <f>VLOOKUP(A318,[2]Feuil1!$A315:$E5312,4,FALSE)</f>
        <v>#N/A</v>
      </c>
      <c r="F318" s="450" t="e">
        <f>VLOOKUP(A318,[2]Feuil1!$A315:$E5312,5,FALSE)</f>
        <v>#N/A</v>
      </c>
      <c r="G318" s="264"/>
      <c r="H318" s="269"/>
      <c r="I318" s="270"/>
      <c r="J318" s="271"/>
      <c r="K318" s="272"/>
      <c r="L318" s="251">
        <f t="shared" si="56"/>
        <v>0</v>
      </c>
      <c r="M318" s="252">
        <f t="shared" si="30"/>
        <v>0</v>
      </c>
      <c r="N318" s="253"/>
      <c r="O318" s="254"/>
      <c r="P318" s="255"/>
      <c r="Q318" s="256"/>
    </row>
    <row r="319" spans="1:17" ht="15.75" outlineLevel="1">
      <c r="A319" s="259"/>
      <c r="B319" s="242"/>
      <c r="C319" s="447" t="str">
        <f>IFERROR(VLOOKUP(A319,[2]Feuil1!$A316:$E5313,2,FALSE),"")</f>
        <v/>
      </c>
      <c r="D319" s="263" t="e">
        <f>VLOOKUP(A319,[2]Feuil1!$A316:$E5313,3,FALSE)</f>
        <v>#N/A</v>
      </c>
      <c r="E319" s="449" t="e">
        <f>VLOOKUP(A319,[2]Feuil1!$A316:$E5313,4,FALSE)</f>
        <v>#N/A</v>
      </c>
      <c r="F319" s="450" t="e">
        <f>VLOOKUP(A319,[2]Feuil1!$A316:$E5313,5,FALSE)</f>
        <v>#N/A</v>
      </c>
      <c r="G319" s="246"/>
      <c r="H319" s="247"/>
      <c r="I319" s="248"/>
      <c r="J319" s="249"/>
      <c r="K319" s="250"/>
      <c r="L319" s="251">
        <f>G319*H319</f>
        <v>0</v>
      </c>
      <c r="M319" s="252">
        <f t="shared" si="30"/>
        <v>0</v>
      </c>
      <c r="N319" s="253"/>
      <c r="O319" s="254"/>
      <c r="P319" s="255"/>
      <c r="Q319" s="256"/>
    </row>
    <row r="320" spans="1:17" ht="15.75" outlineLevel="1">
      <c r="A320" s="260"/>
      <c r="B320" s="261"/>
      <c r="C320" s="447" t="str">
        <f>IFERROR(VLOOKUP(A320,[2]Feuil1!$A317:$E5314,2,FALSE),"")</f>
        <v/>
      </c>
      <c r="D320" s="263" t="e">
        <f>VLOOKUP(A320,[2]Feuil1!$A317:$E5314,3,FALSE)</f>
        <v>#N/A</v>
      </c>
      <c r="E320" s="449" t="e">
        <f>VLOOKUP(A320,[2]Feuil1!$A317:$E5314,4,FALSE)</f>
        <v>#N/A</v>
      </c>
      <c r="F320" s="450" t="e">
        <f>VLOOKUP(A320,[2]Feuil1!$A317:$E5314,5,FALSE)</f>
        <v>#N/A</v>
      </c>
      <c r="G320" s="264"/>
      <c r="H320" s="265"/>
      <c r="I320" s="266"/>
      <c r="J320" s="267"/>
      <c r="K320" s="268"/>
      <c r="L320" s="251">
        <f>G320*H320</f>
        <v>0</v>
      </c>
      <c r="M320" s="252">
        <f t="shared" si="30"/>
        <v>0</v>
      </c>
      <c r="N320" s="253"/>
      <c r="O320" s="254"/>
      <c r="P320" s="255"/>
      <c r="Q320" s="256"/>
    </row>
    <row r="321" spans="1:17" ht="15.75" outlineLevel="1">
      <c r="A321" s="260"/>
      <c r="B321" s="261"/>
      <c r="C321" s="447" t="str">
        <f>IFERROR(VLOOKUP(A321,[2]Feuil1!$A318:$E5315,2,FALSE),"")</f>
        <v/>
      </c>
      <c r="D321" s="263" t="e">
        <f>VLOOKUP(A321,[2]Feuil1!$A318:$E5315,3,FALSE)</f>
        <v>#N/A</v>
      </c>
      <c r="E321" s="449" t="e">
        <f>VLOOKUP(A321,[2]Feuil1!$A318:$E5315,4,FALSE)</f>
        <v>#N/A</v>
      </c>
      <c r="F321" s="450" t="e">
        <f>VLOOKUP(A321,[2]Feuil1!$A318:$E5315,5,FALSE)</f>
        <v>#N/A</v>
      </c>
      <c r="G321" s="264"/>
      <c r="H321" s="269"/>
      <c r="I321" s="270"/>
      <c r="J321" s="271"/>
      <c r="K321" s="272"/>
      <c r="L321" s="251">
        <f t="shared" ref="L321:L324" si="57">G321*H321</f>
        <v>0</v>
      </c>
      <c r="M321" s="252">
        <f t="shared" si="30"/>
        <v>0</v>
      </c>
      <c r="N321" s="253"/>
      <c r="O321" s="254"/>
      <c r="P321" s="255"/>
      <c r="Q321" s="256"/>
    </row>
    <row r="322" spans="1:17" ht="15.75" outlineLevel="1">
      <c r="A322" s="260"/>
      <c r="B322" s="261"/>
      <c r="C322" s="447" t="str">
        <f>IFERROR(VLOOKUP(A322,[2]Feuil1!$A319:$E5316,2,FALSE),"")</f>
        <v/>
      </c>
      <c r="D322" s="263" t="e">
        <f>VLOOKUP(A322,[2]Feuil1!$A319:$E5316,3,FALSE)</f>
        <v>#N/A</v>
      </c>
      <c r="E322" s="449" t="e">
        <f>VLOOKUP(A322,[2]Feuil1!$A319:$E5316,4,FALSE)</f>
        <v>#N/A</v>
      </c>
      <c r="F322" s="450" t="e">
        <f>VLOOKUP(A322,[2]Feuil1!$A319:$E5316,5,FALSE)</f>
        <v>#N/A</v>
      </c>
      <c r="G322" s="264"/>
      <c r="H322" s="269"/>
      <c r="I322" s="270"/>
      <c r="J322" s="271"/>
      <c r="K322" s="272"/>
      <c r="L322" s="251">
        <f t="shared" si="57"/>
        <v>0</v>
      </c>
      <c r="M322" s="252">
        <f t="shared" si="30"/>
        <v>0</v>
      </c>
      <c r="N322" s="253"/>
      <c r="O322" s="254"/>
      <c r="P322" s="255"/>
      <c r="Q322" s="256"/>
    </row>
    <row r="323" spans="1:17" ht="15.75" outlineLevel="1">
      <c r="A323" s="260"/>
      <c r="B323" s="261"/>
      <c r="C323" s="447" t="str">
        <f>IFERROR(VLOOKUP(A323,[2]Feuil1!$A320:$E5317,2,FALSE),"")</f>
        <v/>
      </c>
      <c r="D323" s="263" t="e">
        <f>VLOOKUP(A323,[2]Feuil1!$A320:$E5317,3,FALSE)</f>
        <v>#N/A</v>
      </c>
      <c r="E323" s="449" t="e">
        <f>VLOOKUP(A323,[2]Feuil1!$A320:$E5317,4,FALSE)</f>
        <v>#N/A</v>
      </c>
      <c r="F323" s="450" t="e">
        <f>VLOOKUP(A323,[2]Feuil1!$A320:$E5317,5,FALSE)</f>
        <v>#N/A</v>
      </c>
      <c r="G323" s="264"/>
      <c r="H323" s="269"/>
      <c r="I323" s="270"/>
      <c r="J323" s="271"/>
      <c r="K323" s="272"/>
      <c r="L323" s="251">
        <f t="shared" si="57"/>
        <v>0</v>
      </c>
      <c r="M323" s="252">
        <f t="shared" si="30"/>
        <v>0</v>
      </c>
      <c r="N323" s="253"/>
      <c r="O323" s="254"/>
      <c r="P323" s="255"/>
      <c r="Q323" s="256"/>
    </row>
    <row r="324" spans="1:17" ht="15.75" outlineLevel="1">
      <c r="A324" s="260"/>
      <c r="B324" s="261"/>
      <c r="C324" s="447" t="str">
        <f>IFERROR(VLOOKUP(A324,[2]Feuil1!$A321:$E5318,2,FALSE),"")</f>
        <v/>
      </c>
      <c r="D324" s="263" t="e">
        <f>VLOOKUP(A324,[2]Feuil1!$A321:$E5318,3,FALSE)</f>
        <v>#N/A</v>
      </c>
      <c r="E324" s="449" t="e">
        <f>VLOOKUP(A324,[2]Feuil1!$A321:$E5318,4,FALSE)</f>
        <v>#N/A</v>
      </c>
      <c r="F324" s="450" t="e">
        <f>VLOOKUP(A324,[2]Feuil1!$A321:$E5318,5,FALSE)</f>
        <v>#N/A</v>
      </c>
      <c r="G324" s="264"/>
      <c r="H324" s="269"/>
      <c r="I324" s="270"/>
      <c r="J324" s="271"/>
      <c r="K324" s="272"/>
      <c r="L324" s="251">
        <f t="shared" si="57"/>
        <v>0</v>
      </c>
      <c r="M324" s="252">
        <f t="shared" si="30"/>
        <v>0</v>
      </c>
      <c r="N324" s="253"/>
      <c r="O324" s="254"/>
      <c r="P324" s="255"/>
      <c r="Q324" s="256"/>
    </row>
    <row r="325" spans="1:17" ht="15.75" outlineLevel="1">
      <c r="A325" s="259"/>
      <c r="B325" s="242"/>
      <c r="C325" s="447" t="str">
        <f>IFERROR(VLOOKUP(A325,[2]Feuil1!$A322:$E5319,2,FALSE),"")</f>
        <v/>
      </c>
      <c r="D325" s="263" t="e">
        <f>VLOOKUP(A325,[2]Feuil1!$A322:$E5319,3,FALSE)</f>
        <v>#N/A</v>
      </c>
      <c r="E325" s="449" t="e">
        <f>VLOOKUP(A325,[2]Feuil1!$A322:$E5319,4,FALSE)</f>
        <v>#N/A</v>
      </c>
      <c r="F325" s="450" t="e">
        <f>VLOOKUP(A325,[2]Feuil1!$A322:$E5319,5,FALSE)</f>
        <v>#N/A</v>
      </c>
      <c r="G325" s="246"/>
      <c r="H325" s="247"/>
      <c r="I325" s="248"/>
      <c r="J325" s="249"/>
      <c r="K325" s="250"/>
      <c r="L325" s="251">
        <f>G325*H325</f>
        <v>0</v>
      </c>
      <c r="M325" s="252">
        <f t="shared" si="30"/>
        <v>0</v>
      </c>
      <c r="N325" s="253"/>
      <c r="O325" s="254"/>
      <c r="P325" s="255"/>
      <c r="Q325" s="256"/>
    </row>
    <row r="326" spans="1:17" ht="15.75" outlineLevel="1">
      <c r="A326" s="260"/>
      <c r="B326" s="261"/>
      <c r="C326" s="447" t="str">
        <f>IFERROR(VLOOKUP(A326,[2]Feuil1!$A323:$E5320,2,FALSE),"")</f>
        <v/>
      </c>
      <c r="D326" s="263" t="e">
        <f>VLOOKUP(A326,[2]Feuil1!$A323:$E5320,3,FALSE)</f>
        <v>#N/A</v>
      </c>
      <c r="E326" s="449" t="e">
        <f>VLOOKUP(A326,[2]Feuil1!$A323:$E5320,4,FALSE)</f>
        <v>#N/A</v>
      </c>
      <c r="F326" s="450" t="e">
        <f>VLOOKUP(A326,[2]Feuil1!$A323:$E5320,5,FALSE)</f>
        <v>#N/A</v>
      </c>
      <c r="G326" s="264"/>
      <c r="H326" s="265"/>
      <c r="I326" s="266"/>
      <c r="J326" s="267"/>
      <c r="K326" s="268"/>
      <c r="L326" s="251">
        <f>G326*H326</f>
        <v>0</v>
      </c>
      <c r="M326" s="252">
        <f t="shared" si="30"/>
        <v>0</v>
      </c>
      <c r="N326" s="253"/>
      <c r="O326" s="254"/>
      <c r="P326" s="255"/>
      <c r="Q326" s="256"/>
    </row>
    <row r="327" spans="1:17" ht="15.75" outlineLevel="1">
      <c r="A327" s="260"/>
      <c r="B327" s="261"/>
      <c r="C327" s="447" t="str">
        <f>IFERROR(VLOOKUP(A327,[2]Feuil1!$A324:$E5321,2,FALSE),"")</f>
        <v/>
      </c>
      <c r="D327" s="263" t="e">
        <f>VLOOKUP(A327,[2]Feuil1!$A324:$E5321,3,FALSE)</f>
        <v>#N/A</v>
      </c>
      <c r="E327" s="449" t="e">
        <f>VLOOKUP(A327,[2]Feuil1!$A324:$E5321,4,FALSE)</f>
        <v>#N/A</v>
      </c>
      <c r="F327" s="450" t="e">
        <f>VLOOKUP(A327,[2]Feuil1!$A324:$E5321,5,FALSE)</f>
        <v>#N/A</v>
      </c>
      <c r="G327" s="264"/>
      <c r="H327" s="269"/>
      <c r="I327" s="270"/>
      <c r="J327" s="271"/>
      <c r="K327" s="272"/>
      <c r="L327" s="251">
        <f t="shared" ref="L327:L330" si="58">G327*H327</f>
        <v>0</v>
      </c>
      <c r="M327" s="252">
        <f t="shared" si="30"/>
        <v>0</v>
      </c>
      <c r="N327" s="253"/>
      <c r="O327" s="254"/>
      <c r="P327" s="255"/>
      <c r="Q327" s="256"/>
    </row>
    <row r="328" spans="1:17" ht="15.75" outlineLevel="1">
      <c r="A328" s="260"/>
      <c r="B328" s="261"/>
      <c r="C328" s="447" t="str">
        <f>IFERROR(VLOOKUP(A328,[2]Feuil1!$A325:$E5322,2,FALSE),"")</f>
        <v/>
      </c>
      <c r="D328" s="263" t="e">
        <f>VLOOKUP(A328,[2]Feuil1!$A325:$E5322,3,FALSE)</f>
        <v>#N/A</v>
      </c>
      <c r="E328" s="449" t="e">
        <f>VLOOKUP(A328,[2]Feuil1!$A325:$E5322,4,FALSE)</f>
        <v>#N/A</v>
      </c>
      <c r="F328" s="450" t="e">
        <f>VLOOKUP(A328,[2]Feuil1!$A325:$E5322,5,FALSE)</f>
        <v>#N/A</v>
      </c>
      <c r="G328" s="264"/>
      <c r="H328" s="269"/>
      <c r="I328" s="270"/>
      <c r="J328" s="271"/>
      <c r="K328" s="272"/>
      <c r="L328" s="251">
        <f t="shared" si="58"/>
        <v>0</v>
      </c>
      <c r="M328" s="252">
        <f t="shared" si="30"/>
        <v>0</v>
      </c>
      <c r="N328" s="253"/>
      <c r="O328" s="254"/>
      <c r="P328" s="255"/>
      <c r="Q328" s="256"/>
    </row>
    <row r="329" spans="1:17" ht="15.75" outlineLevel="1">
      <c r="A329" s="260"/>
      <c r="B329" s="261"/>
      <c r="C329" s="447" t="str">
        <f>IFERROR(VLOOKUP(A329,[2]Feuil1!$A326:$E5323,2,FALSE),"")</f>
        <v/>
      </c>
      <c r="D329" s="263" t="e">
        <f>VLOOKUP(A329,[2]Feuil1!$A326:$E5323,3,FALSE)</f>
        <v>#N/A</v>
      </c>
      <c r="E329" s="449" t="e">
        <f>VLOOKUP(A329,[2]Feuil1!$A326:$E5323,4,FALSE)</f>
        <v>#N/A</v>
      </c>
      <c r="F329" s="450" t="e">
        <f>VLOOKUP(A329,[2]Feuil1!$A326:$E5323,5,FALSE)</f>
        <v>#N/A</v>
      </c>
      <c r="G329" s="264"/>
      <c r="H329" s="269"/>
      <c r="I329" s="270"/>
      <c r="J329" s="271"/>
      <c r="K329" s="272"/>
      <c r="L329" s="251">
        <f t="shared" si="58"/>
        <v>0</v>
      </c>
      <c r="M329" s="252">
        <f t="shared" si="30"/>
        <v>0</v>
      </c>
      <c r="N329" s="253"/>
      <c r="O329" s="254"/>
      <c r="P329" s="255"/>
      <c r="Q329" s="256"/>
    </row>
    <row r="330" spans="1:17" ht="15.75" outlineLevel="1">
      <c r="A330" s="260"/>
      <c r="B330" s="261"/>
      <c r="C330" s="447" t="str">
        <f>IFERROR(VLOOKUP(A330,[2]Feuil1!$A327:$E5324,2,FALSE),"")</f>
        <v/>
      </c>
      <c r="D330" s="263" t="e">
        <f>VLOOKUP(A330,[2]Feuil1!$A327:$E5324,3,FALSE)</f>
        <v>#N/A</v>
      </c>
      <c r="E330" s="449" t="e">
        <f>VLOOKUP(A330,[2]Feuil1!$A327:$E5324,4,FALSE)</f>
        <v>#N/A</v>
      </c>
      <c r="F330" s="450" t="e">
        <f>VLOOKUP(A330,[2]Feuil1!$A327:$E5324,5,FALSE)</f>
        <v>#N/A</v>
      </c>
      <c r="G330" s="264"/>
      <c r="H330" s="269"/>
      <c r="I330" s="270"/>
      <c r="J330" s="271"/>
      <c r="K330" s="272"/>
      <c r="L330" s="251">
        <f t="shared" si="58"/>
        <v>0</v>
      </c>
      <c r="M330" s="252">
        <f t="shared" si="30"/>
        <v>0</v>
      </c>
      <c r="N330" s="253"/>
      <c r="O330" s="254"/>
      <c r="P330" s="255"/>
      <c r="Q330" s="256"/>
    </row>
    <row r="331" spans="1:17" ht="15.75" outlineLevel="1">
      <c r="A331" s="259"/>
      <c r="B331" s="242"/>
      <c r="C331" s="447" t="str">
        <f>IFERROR(VLOOKUP(A331,[2]Feuil1!$A328:$E5325,2,FALSE),"")</f>
        <v/>
      </c>
      <c r="D331" s="263" t="e">
        <f>VLOOKUP(A331,[2]Feuil1!$A328:$E5325,3,FALSE)</f>
        <v>#N/A</v>
      </c>
      <c r="E331" s="449" t="e">
        <f>VLOOKUP(A331,[2]Feuil1!$A328:$E5325,4,FALSE)</f>
        <v>#N/A</v>
      </c>
      <c r="F331" s="450" t="e">
        <f>VLOOKUP(A331,[2]Feuil1!$A328:$E5325,5,FALSE)</f>
        <v>#N/A</v>
      </c>
      <c r="G331" s="246"/>
      <c r="H331" s="247"/>
      <c r="I331" s="248"/>
      <c r="J331" s="249"/>
      <c r="K331" s="250"/>
      <c r="L331" s="251">
        <f>G331*H331</f>
        <v>0</v>
      </c>
      <c r="M331" s="252">
        <f t="shared" ref="M331:M347" si="59">G331*I331+G331*K331</f>
        <v>0</v>
      </c>
      <c r="N331" s="253"/>
      <c r="O331" s="254"/>
      <c r="P331" s="255"/>
      <c r="Q331" s="256"/>
    </row>
    <row r="332" spans="1:17" ht="15.75" outlineLevel="1">
      <c r="A332" s="260"/>
      <c r="B332" s="261"/>
      <c r="C332" s="447" t="str">
        <f>IFERROR(VLOOKUP(A332,[2]Feuil1!$A329:$E5326,2,FALSE),"")</f>
        <v/>
      </c>
      <c r="D332" s="263" t="e">
        <f>VLOOKUP(A332,[2]Feuil1!$A329:$E5326,3,FALSE)</f>
        <v>#N/A</v>
      </c>
      <c r="E332" s="449" t="e">
        <f>VLOOKUP(A332,[2]Feuil1!$A329:$E5326,4,FALSE)</f>
        <v>#N/A</v>
      </c>
      <c r="F332" s="450" t="e">
        <f>VLOOKUP(A332,[2]Feuil1!$A329:$E5326,5,FALSE)</f>
        <v>#N/A</v>
      </c>
      <c r="G332" s="264"/>
      <c r="H332" s="265"/>
      <c r="I332" s="266"/>
      <c r="J332" s="267"/>
      <c r="K332" s="268"/>
      <c r="L332" s="251">
        <f>G332*H332</f>
        <v>0</v>
      </c>
      <c r="M332" s="252">
        <f t="shared" si="59"/>
        <v>0</v>
      </c>
      <c r="N332" s="253"/>
      <c r="O332" s="254"/>
      <c r="P332" s="255"/>
      <c r="Q332" s="256"/>
    </row>
    <row r="333" spans="1:17" ht="15.75" outlineLevel="1">
      <c r="A333" s="260"/>
      <c r="B333" s="261"/>
      <c r="C333" s="447" t="str">
        <f>IFERROR(VLOOKUP(A333,[2]Feuil1!$A330:$E5327,2,FALSE),"")</f>
        <v/>
      </c>
      <c r="D333" s="263" t="e">
        <f>VLOOKUP(A333,[2]Feuil1!$A330:$E5327,3,FALSE)</f>
        <v>#N/A</v>
      </c>
      <c r="E333" s="449" t="e">
        <f>VLOOKUP(A333,[2]Feuil1!$A330:$E5327,4,FALSE)</f>
        <v>#N/A</v>
      </c>
      <c r="F333" s="450" t="e">
        <f>VLOOKUP(A333,[2]Feuil1!$A330:$E5327,5,FALSE)</f>
        <v>#N/A</v>
      </c>
      <c r="G333" s="264"/>
      <c r="H333" s="269"/>
      <c r="I333" s="270"/>
      <c r="J333" s="271"/>
      <c r="K333" s="272"/>
      <c r="L333" s="251">
        <f t="shared" ref="L333:L336" si="60">G333*H333</f>
        <v>0</v>
      </c>
      <c r="M333" s="252">
        <f t="shared" si="59"/>
        <v>0</v>
      </c>
      <c r="N333" s="253"/>
      <c r="O333" s="254"/>
      <c r="P333" s="255"/>
      <c r="Q333" s="256"/>
    </row>
    <row r="334" spans="1:17" ht="15.75" outlineLevel="1">
      <c r="A334" s="260"/>
      <c r="B334" s="261"/>
      <c r="C334" s="447" t="str">
        <f>IFERROR(VLOOKUP(A334,[2]Feuil1!$A331:$E5328,2,FALSE),"")</f>
        <v/>
      </c>
      <c r="D334" s="263" t="e">
        <f>VLOOKUP(A334,[2]Feuil1!$A331:$E5328,3,FALSE)</f>
        <v>#N/A</v>
      </c>
      <c r="E334" s="449" t="e">
        <f>VLOOKUP(A334,[2]Feuil1!$A331:$E5328,4,FALSE)</f>
        <v>#N/A</v>
      </c>
      <c r="F334" s="450" t="e">
        <f>VLOOKUP(A334,[2]Feuil1!$A331:$E5328,5,FALSE)</f>
        <v>#N/A</v>
      </c>
      <c r="G334" s="264"/>
      <c r="H334" s="269"/>
      <c r="I334" s="270"/>
      <c r="J334" s="271"/>
      <c r="K334" s="272"/>
      <c r="L334" s="251">
        <f t="shared" si="60"/>
        <v>0</v>
      </c>
      <c r="M334" s="252">
        <f t="shared" si="59"/>
        <v>0</v>
      </c>
      <c r="N334" s="253"/>
      <c r="O334" s="254"/>
      <c r="P334" s="255"/>
      <c r="Q334" s="256"/>
    </row>
    <row r="335" spans="1:17" ht="15.75" outlineLevel="1">
      <c r="A335" s="260"/>
      <c r="B335" s="261"/>
      <c r="C335" s="447" t="str">
        <f>IFERROR(VLOOKUP(A335,[2]Feuil1!$A332:$E5329,2,FALSE),"")</f>
        <v/>
      </c>
      <c r="D335" s="263" t="e">
        <f>VLOOKUP(A335,[2]Feuil1!$A332:$E5329,3,FALSE)</f>
        <v>#N/A</v>
      </c>
      <c r="E335" s="449" t="e">
        <f>VLOOKUP(A335,[2]Feuil1!$A332:$E5329,4,FALSE)</f>
        <v>#N/A</v>
      </c>
      <c r="F335" s="450" t="e">
        <f>VLOOKUP(A335,[2]Feuil1!$A332:$E5329,5,FALSE)</f>
        <v>#N/A</v>
      </c>
      <c r="G335" s="264"/>
      <c r="H335" s="269"/>
      <c r="I335" s="270"/>
      <c r="J335" s="271"/>
      <c r="K335" s="272"/>
      <c r="L335" s="251">
        <f t="shared" si="60"/>
        <v>0</v>
      </c>
      <c r="M335" s="252">
        <f t="shared" si="59"/>
        <v>0</v>
      </c>
      <c r="N335" s="253"/>
      <c r="O335" s="254"/>
      <c r="P335" s="255"/>
      <c r="Q335" s="256"/>
    </row>
    <row r="336" spans="1:17" ht="15.75" outlineLevel="1">
      <c r="A336" s="260"/>
      <c r="B336" s="261"/>
      <c r="C336" s="447" t="str">
        <f>IFERROR(VLOOKUP(A336,[2]Feuil1!$A333:$E5330,2,FALSE),"")</f>
        <v/>
      </c>
      <c r="D336" s="263" t="e">
        <f>VLOOKUP(A336,[2]Feuil1!$A333:$E5330,3,FALSE)</f>
        <v>#N/A</v>
      </c>
      <c r="E336" s="449" t="e">
        <f>VLOOKUP(A336,[2]Feuil1!$A333:$E5330,4,FALSE)</f>
        <v>#N/A</v>
      </c>
      <c r="F336" s="450" t="e">
        <f>VLOOKUP(A336,[2]Feuil1!$A333:$E5330,5,FALSE)</f>
        <v>#N/A</v>
      </c>
      <c r="G336" s="264"/>
      <c r="H336" s="269"/>
      <c r="I336" s="270"/>
      <c r="J336" s="271"/>
      <c r="K336" s="272"/>
      <c r="L336" s="251">
        <f t="shared" si="60"/>
        <v>0</v>
      </c>
      <c r="M336" s="252">
        <f t="shared" si="59"/>
        <v>0</v>
      </c>
      <c r="N336" s="253"/>
      <c r="O336" s="254"/>
      <c r="P336" s="255"/>
      <c r="Q336" s="256"/>
    </row>
    <row r="337" spans="1:17" ht="15.75" outlineLevel="1">
      <c r="A337" s="259"/>
      <c r="B337" s="242"/>
      <c r="C337" s="447" t="str">
        <f>IFERROR(VLOOKUP(A337,[2]Feuil1!$A334:$E5331,2,FALSE),"")</f>
        <v/>
      </c>
      <c r="D337" s="263" t="e">
        <f>VLOOKUP(A337,[2]Feuil1!$A334:$E5331,3,FALSE)</f>
        <v>#N/A</v>
      </c>
      <c r="E337" s="449" t="e">
        <f>VLOOKUP(A337,[2]Feuil1!$A334:$E5331,4,FALSE)</f>
        <v>#N/A</v>
      </c>
      <c r="F337" s="450" t="e">
        <f>VLOOKUP(A337,[2]Feuil1!$A334:$E5331,5,FALSE)</f>
        <v>#N/A</v>
      </c>
      <c r="G337" s="246"/>
      <c r="H337" s="247"/>
      <c r="I337" s="248"/>
      <c r="J337" s="249"/>
      <c r="K337" s="250"/>
      <c r="L337" s="251">
        <f>G337*H337</f>
        <v>0</v>
      </c>
      <c r="M337" s="252">
        <f t="shared" si="59"/>
        <v>0</v>
      </c>
      <c r="N337" s="253"/>
      <c r="O337" s="254"/>
      <c r="P337" s="255"/>
      <c r="Q337" s="256"/>
    </row>
    <row r="338" spans="1:17" ht="15.75" outlineLevel="1">
      <c r="A338" s="260"/>
      <c r="B338" s="261"/>
      <c r="C338" s="447" t="str">
        <f>IFERROR(VLOOKUP(A338,[2]Feuil1!$A335:$E5332,2,FALSE),"")</f>
        <v/>
      </c>
      <c r="D338" s="263" t="e">
        <f>VLOOKUP(A338,[2]Feuil1!$A335:$E5332,3,FALSE)</f>
        <v>#N/A</v>
      </c>
      <c r="E338" s="449" t="e">
        <f>VLOOKUP(A338,[2]Feuil1!$A335:$E5332,4,FALSE)</f>
        <v>#N/A</v>
      </c>
      <c r="F338" s="450" t="e">
        <f>VLOOKUP(A338,[2]Feuil1!$A335:$E5332,5,FALSE)</f>
        <v>#N/A</v>
      </c>
      <c r="G338" s="264"/>
      <c r="H338" s="265"/>
      <c r="I338" s="266"/>
      <c r="J338" s="267"/>
      <c r="K338" s="268"/>
      <c r="L338" s="251">
        <f>G338*H338</f>
        <v>0</v>
      </c>
      <c r="M338" s="252">
        <f t="shared" si="59"/>
        <v>0</v>
      </c>
      <c r="N338" s="253"/>
      <c r="O338" s="254"/>
      <c r="P338" s="255"/>
      <c r="Q338" s="256"/>
    </row>
    <row r="339" spans="1:17" ht="15.75" outlineLevel="1">
      <c r="A339" s="260"/>
      <c r="B339" s="261"/>
      <c r="C339" s="447" t="str">
        <f>IFERROR(VLOOKUP(A339,[2]Feuil1!$A336:$E5333,2,FALSE),"")</f>
        <v/>
      </c>
      <c r="D339" s="263" t="e">
        <f>VLOOKUP(A339,[2]Feuil1!$A336:$E5333,3,FALSE)</f>
        <v>#N/A</v>
      </c>
      <c r="E339" s="449" t="e">
        <f>VLOOKUP(A339,[2]Feuil1!$A336:$E5333,4,FALSE)</f>
        <v>#N/A</v>
      </c>
      <c r="F339" s="450" t="e">
        <f>VLOOKUP(A339,[2]Feuil1!$A336:$E5333,5,FALSE)</f>
        <v>#N/A</v>
      </c>
      <c r="G339" s="264"/>
      <c r="H339" s="269"/>
      <c r="I339" s="270"/>
      <c r="J339" s="271"/>
      <c r="K339" s="272"/>
      <c r="L339" s="251">
        <f t="shared" ref="L339:L342" si="61">G339*H339</f>
        <v>0</v>
      </c>
      <c r="M339" s="252">
        <f t="shared" si="59"/>
        <v>0</v>
      </c>
      <c r="N339" s="253"/>
      <c r="O339" s="254"/>
      <c r="P339" s="255"/>
      <c r="Q339" s="256"/>
    </row>
    <row r="340" spans="1:17" ht="15.75" outlineLevel="1">
      <c r="A340" s="260"/>
      <c r="B340" s="261"/>
      <c r="C340" s="447" t="str">
        <f>IFERROR(VLOOKUP(A340,[2]Feuil1!$A337:$E5334,2,FALSE),"")</f>
        <v/>
      </c>
      <c r="D340" s="263" t="e">
        <f>VLOOKUP(A340,[2]Feuil1!$A337:$E5334,3,FALSE)</f>
        <v>#N/A</v>
      </c>
      <c r="E340" s="449" t="e">
        <f>VLOOKUP(A340,[2]Feuil1!$A337:$E5334,4,FALSE)</f>
        <v>#N/A</v>
      </c>
      <c r="F340" s="450" t="e">
        <f>VLOOKUP(A340,[2]Feuil1!$A337:$E5334,5,FALSE)</f>
        <v>#N/A</v>
      </c>
      <c r="G340" s="264"/>
      <c r="H340" s="269"/>
      <c r="I340" s="270"/>
      <c r="J340" s="271"/>
      <c r="K340" s="272"/>
      <c r="L340" s="251">
        <f t="shared" si="61"/>
        <v>0</v>
      </c>
      <c r="M340" s="252">
        <f t="shared" si="59"/>
        <v>0</v>
      </c>
      <c r="N340" s="253"/>
      <c r="O340" s="254"/>
      <c r="P340" s="255"/>
      <c r="Q340" s="256"/>
    </row>
    <row r="341" spans="1:17" ht="15.75" outlineLevel="1">
      <c r="A341" s="260"/>
      <c r="B341" s="261"/>
      <c r="C341" s="447" t="str">
        <f>IFERROR(VLOOKUP(A341,[2]Feuil1!$A338:$E5335,2,FALSE),"")</f>
        <v/>
      </c>
      <c r="D341" s="263" t="e">
        <f>VLOOKUP(A341,[2]Feuil1!$A338:$E5335,3,FALSE)</f>
        <v>#N/A</v>
      </c>
      <c r="E341" s="449" t="e">
        <f>VLOOKUP(A341,[2]Feuil1!$A338:$E5335,4,FALSE)</f>
        <v>#N/A</v>
      </c>
      <c r="F341" s="450" t="e">
        <f>VLOOKUP(A341,[2]Feuil1!$A338:$E5335,5,FALSE)</f>
        <v>#N/A</v>
      </c>
      <c r="G341" s="264"/>
      <c r="H341" s="269"/>
      <c r="I341" s="270"/>
      <c r="J341" s="271"/>
      <c r="K341" s="272"/>
      <c r="L341" s="251">
        <f t="shared" si="61"/>
        <v>0</v>
      </c>
      <c r="M341" s="252">
        <f t="shared" si="59"/>
        <v>0</v>
      </c>
      <c r="N341" s="253"/>
      <c r="O341" s="254"/>
      <c r="P341" s="255"/>
      <c r="Q341" s="256"/>
    </row>
    <row r="342" spans="1:17" ht="15.75" outlineLevel="1">
      <c r="A342" s="260"/>
      <c r="B342" s="261"/>
      <c r="C342" s="447" t="str">
        <f>IFERROR(VLOOKUP(A342,[2]Feuil1!$A339:$E5336,2,FALSE),"")</f>
        <v/>
      </c>
      <c r="D342" s="263" t="e">
        <f>VLOOKUP(A342,[2]Feuil1!$A339:$E5336,3,FALSE)</f>
        <v>#N/A</v>
      </c>
      <c r="E342" s="449" t="e">
        <f>VLOOKUP(A342,[2]Feuil1!$A339:$E5336,4,FALSE)</f>
        <v>#N/A</v>
      </c>
      <c r="F342" s="450" t="e">
        <f>VLOOKUP(A342,[2]Feuil1!$A339:$E5336,5,FALSE)</f>
        <v>#N/A</v>
      </c>
      <c r="G342" s="264"/>
      <c r="H342" s="269"/>
      <c r="I342" s="270"/>
      <c r="J342" s="271"/>
      <c r="K342" s="272"/>
      <c r="L342" s="251">
        <f t="shared" si="61"/>
        <v>0</v>
      </c>
      <c r="M342" s="252">
        <f t="shared" si="59"/>
        <v>0</v>
      </c>
      <c r="N342" s="253"/>
      <c r="O342" s="254"/>
      <c r="P342" s="255"/>
      <c r="Q342" s="256"/>
    </row>
    <row r="343" spans="1:17" ht="15.75" outlineLevel="1">
      <c r="A343" s="259"/>
      <c r="B343" s="242"/>
      <c r="C343" s="447" t="str">
        <f>IFERROR(VLOOKUP(A343,[2]Feuil1!$A340:$E5337,2,FALSE),"")</f>
        <v/>
      </c>
      <c r="D343" s="263" t="e">
        <f>VLOOKUP(A343,[2]Feuil1!$A340:$E5337,3,FALSE)</f>
        <v>#N/A</v>
      </c>
      <c r="E343" s="449" t="e">
        <f>VLOOKUP(A343,[2]Feuil1!$A340:$E5337,4,FALSE)</f>
        <v>#N/A</v>
      </c>
      <c r="F343" s="450" t="e">
        <f>VLOOKUP(A343,[2]Feuil1!$A340:$E5337,5,FALSE)</f>
        <v>#N/A</v>
      </c>
      <c r="G343" s="246"/>
      <c r="H343" s="247"/>
      <c r="I343" s="248"/>
      <c r="J343" s="249"/>
      <c r="K343" s="250"/>
      <c r="L343" s="251">
        <f>G343*H343</f>
        <v>0</v>
      </c>
      <c r="M343" s="252">
        <f t="shared" si="59"/>
        <v>0</v>
      </c>
      <c r="N343" s="253"/>
      <c r="O343" s="254"/>
      <c r="P343" s="255"/>
      <c r="Q343" s="256"/>
    </row>
    <row r="344" spans="1:17" ht="15.75" outlineLevel="1">
      <c r="A344" s="260"/>
      <c r="B344" s="261"/>
      <c r="C344" s="447" t="str">
        <f>IFERROR(VLOOKUP(A344,[2]Feuil1!$A341:$E5338,2,FALSE),"")</f>
        <v/>
      </c>
      <c r="D344" s="263" t="e">
        <f>VLOOKUP(A344,[2]Feuil1!$A341:$E5338,3,FALSE)</f>
        <v>#N/A</v>
      </c>
      <c r="E344" s="449" t="e">
        <f>VLOOKUP(A344,[2]Feuil1!$A341:$E5338,4,FALSE)</f>
        <v>#N/A</v>
      </c>
      <c r="F344" s="450" t="e">
        <f>VLOOKUP(A344,[2]Feuil1!$A341:$E5338,5,FALSE)</f>
        <v>#N/A</v>
      </c>
      <c r="G344" s="264"/>
      <c r="H344" s="265"/>
      <c r="I344" s="266"/>
      <c r="J344" s="267"/>
      <c r="K344" s="268"/>
      <c r="L344" s="251">
        <f>G344*H344</f>
        <v>0</v>
      </c>
      <c r="M344" s="252">
        <f t="shared" si="59"/>
        <v>0</v>
      </c>
      <c r="N344" s="253"/>
      <c r="O344" s="254"/>
      <c r="P344" s="255"/>
      <c r="Q344" s="256"/>
    </row>
    <row r="345" spans="1:17" ht="15.75" outlineLevel="1">
      <c r="A345" s="260"/>
      <c r="B345" s="261"/>
      <c r="C345" s="447" t="str">
        <f>IFERROR(VLOOKUP(A345,[2]Feuil1!$A342:$E5339,2,FALSE),"")</f>
        <v/>
      </c>
      <c r="D345" s="263" t="e">
        <f>VLOOKUP(A345,[2]Feuil1!$A342:$E5339,3,FALSE)</f>
        <v>#N/A</v>
      </c>
      <c r="E345" s="449" t="e">
        <f>VLOOKUP(A345,[2]Feuil1!$A342:$E5339,4,FALSE)</f>
        <v>#N/A</v>
      </c>
      <c r="F345" s="450" t="e">
        <f>VLOOKUP(A345,[2]Feuil1!$A342:$E5339,5,FALSE)</f>
        <v>#N/A</v>
      </c>
      <c r="G345" s="264"/>
      <c r="H345" s="269"/>
      <c r="I345" s="270"/>
      <c r="J345" s="271"/>
      <c r="K345" s="272"/>
      <c r="L345" s="251">
        <f t="shared" ref="L345:L347" si="62">G345*H345</f>
        <v>0</v>
      </c>
      <c r="M345" s="252">
        <f t="shared" si="59"/>
        <v>0</v>
      </c>
      <c r="N345" s="253"/>
      <c r="O345" s="254"/>
      <c r="P345" s="255"/>
      <c r="Q345" s="256"/>
    </row>
    <row r="346" spans="1:17" ht="15.75" outlineLevel="1">
      <c r="A346" s="260"/>
      <c r="B346" s="261"/>
      <c r="C346" s="447" t="str">
        <f>IFERROR(VLOOKUP(A346,[2]Feuil1!$A343:$E5340,2,FALSE),"")</f>
        <v/>
      </c>
      <c r="D346" s="263" t="e">
        <f>VLOOKUP(A346,[2]Feuil1!$A343:$E5340,3,FALSE)</f>
        <v>#N/A</v>
      </c>
      <c r="E346" s="449" t="e">
        <f>VLOOKUP(A346,[2]Feuil1!$A343:$E5340,4,FALSE)</f>
        <v>#N/A</v>
      </c>
      <c r="F346" s="450" t="e">
        <f>VLOOKUP(A346,[2]Feuil1!$A343:$E5340,5,FALSE)</f>
        <v>#N/A</v>
      </c>
      <c r="G346" s="264"/>
      <c r="H346" s="269"/>
      <c r="I346" s="270"/>
      <c r="J346" s="271"/>
      <c r="K346" s="272"/>
      <c r="L346" s="251">
        <f t="shared" si="62"/>
        <v>0</v>
      </c>
      <c r="M346" s="252">
        <f t="shared" si="59"/>
        <v>0</v>
      </c>
      <c r="N346" s="253"/>
      <c r="O346" s="254"/>
      <c r="P346" s="255"/>
      <c r="Q346" s="256"/>
    </row>
    <row r="347" spans="1:17" ht="15.75" outlineLevel="1">
      <c r="A347" s="260"/>
      <c r="B347" s="261"/>
      <c r="C347" s="447" t="str">
        <f>IFERROR(VLOOKUP(A347,[2]Feuil1!$A344:$E5341,2,FALSE),"")</f>
        <v/>
      </c>
      <c r="D347" s="263" t="e">
        <f>VLOOKUP(A347,[2]Feuil1!$A344:$E5341,3,FALSE)</f>
        <v>#N/A</v>
      </c>
      <c r="E347" s="449" t="e">
        <f>VLOOKUP(A347,[2]Feuil1!$A344:$E5341,4,FALSE)</f>
        <v>#N/A</v>
      </c>
      <c r="F347" s="450" t="e">
        <f>VLOOKUP(A347,[2]Feuil1!$A344:$E5341,5,FALSE)</f>
        <v>#N/A</v>
      </c>
      <c r="G347" s="264"/>
      <c r="H347" s="269"/>
      <c r="I347" s="270"/>
      <c r="J347" s="271"/>
      <c r="K347" s="272"/>
      <c r="L347" s="251">
        <f t="shared" si="62"/>
        <v>0</v>
      </c>
      <c r="M347" s="252">
        <f t="shared" si="59"/>
        <v>0</v>
      </c>
      <c r="N347" s="253"/>
      <c r="O347" s="254"/>
      <c r="P347" s="255"/>
      <c r="Q347" s="256"/>
    </row>
    <row r="348" spans="1:17" ht="15.75" outlineLevel="1">
      <c r="A348" s="260"/>
      <c r="B348" s="261"/>
      <c r="C348" s="447" t="str">
        <f>IFERROR(VLOOKUP(A348,[2]Feuil1!$A345:$E5342,2,FALSE),"")</f>
        <v/>
      </c>
      <c r="D348" s="263" t="e">
        <f>VLOOKUP(A348,[2]Feuil1!$A345:$E5342,3,FALSE)</f>
        <v>#N/A</v>
      </c>
      <c r="E348" s="449" t="e">
        <f>VLOOKUP(A348,[2]Feuil1!$A345:$E5342,4,FALSE)</f>
        <v>#N/A</v>
      </c>
      <c r="F348" s="450" t="e">
        <f>VLOOKUP(A348,[2]Feuil1!$A345:$E5342,5,FALSE)</f>
        <v>#N/A</v>
      </c>
      <c r="G348" s="264"/>
      <c r="H348" s="269"/>
      <c r="I348" s="270"/>
      <c r="J348" s="271"/>
      <c r="K348" s="272"/>
      <c r="L348" s="251">
        <f t="shared" si="33"/>
        <v>0</v>
      </c>
      <c r="M348" s="252">
        <f t="shared" si="30"/>
        <v>0</v>
      </c>
      <c r="N348" s="253"/>
      <c r="O348" s="254"/>
      <c r="P348" s="255"/>
      <c r="Q348" s="256"/>
    </row>
    <row r="349" spans="1:17" ht="16.5" outlineLevel="1" thickBot="1">
      <c r="A349" s="260"/>
      <c r="B349" s="261"/>
      <c r="C349" s="447" t="str">
        <f>IFERROR(VLOOKUP(A349,[2]Feuil1!$A346:$E5343,2,FALSE),"")</f>
        <v/>
      </c>
      <c r="D349" s="263" t="e">
        <f>VLOOKUP(A349,[2]Feuil1!$A346:$E5343,3,FALSE)</f>
        <v>#N/A</v>
      </c>
      <c r="E349" s="449" t="e">
        <f>VLOOKUP(A349,[2]Feuil1!$A346:$E5343,4,FALSE)</f>
        <v>#N/A</v>
      </c>
      <c r="F349" s="450" t="e">
        <f>VLOOKUP(A349,[2]Feuil1!$A346:$E5343,5,FALSE)</f>
        <v>#N/A</v>
      </c>
      <c r="G349" s="264"/>
      <c r="H349" s="269"/>
      <c r="I349" s="270"/>
      <c r="J349" s="271"/>
      <c r="K349" s="272"/>
      <c r="L349" s="251">
        <f t="shared" si="1"/>
        <v>0</v>
      </c>
      <c r="M349" s="252">
        <f t="shared" si="0"/>
        <v>0</v>
      </c>
      <c r="N349" s="253"/>
      <c r="O349" s="254"/>
      <c r="P349" s="255"/>
      <c r="Q349" s="256"/>
    </row>
    <row r="350" spans="1:17" ht="16.5" hidden="1" outlineLevel="1" thickBot="1">
      <c r="A350" s="260"/>
      <c r="B350" s="273"/>
      <c r="C350" s="447" t="str">
        <f>IFERROR(VLOOKUP(A350,[2]Feuil1!$A347:$E5344,2,FALSE),"")</f>
        <v/>
      </c>
      <c r="D350" s="263" t="e">
        <f>VLOOKUP(A350,[2]Feuil1!$A347:$E5344,3,FALSE)</f>
        <v>#N/A</v>
      </c>
      <c r="E350" s="449" t="e">
        <f>VLOOKUP(A350,[2]Feuil1!$A347:$E5344,4,FALSE)</f>
        <v>#N/A</v>
      </c>
      <c r="F350" s="450" t="e">
        <f>VLOOKUP(A350,[2]Feuil1!$A347:$E5344,5,FALSE)</f>
        <v>#N/A</v>
      </c>
      <c r="G350" s="264"/>
      <c r="H350" s="269"/>
      <c r="I350" s="270"/>
      <c r="J350" s="271"/>
      <c r="K350" s="272"/>
      <c r="L350" s="251">
        <f t="shared" ref="L350:L356" si="63">G350*H350</f>
        <v>0</v>
      </c>
      <c r="M350" s="252">
        <f t="shared" si="0"/>
        <v>0</v>
      </c>
      <c r="N350" s="253"/>
      <c r="O350" s="254"/>
      <c r="P350" s="255"/>
      <c r="Q350" s="256"/>
    </row>
    <row r="351" spans="1:17" ht="16.5" hidden="1" outlineLevel="1" thickBot="1">
      <c r="A351" s="260"/>
      <c r="B351" s="273"/>
      <c r="C351" s="447" t="str">
        <f>IFERROR(VLOOKUP(A351,[2]Feuil1!$A348:$E5345,2,FALSE),"")</f>
        <v/>
      </c>
      <c r="D351" s="263" t="e">
        <f>VLOOKUP(A351,[2]Feuil1!$A348:$E5345,3,FALSE)</f>
        <v>#N/A</v>
      </c>
      <c r="E351" s="449" t="e">
        <f>VLOOKUP(A351,[2]Feuil1!$A348:$E5345,4,FALSE)</f>
        <v>#N/A</v>
      </c>
      <c r="F351" s="450" t="e">
        <f>VLOOKUP(A351,[2]Feuil1!$A348:$E5345,5,FALSE)</f>
        <v>#N/A</v>
      </c>
      <c r="G351" s="264"/>
      <c r="H351" s="269"/>
      <c r="I351" s="270"/>
      <c r="J351" s="271"/>
      <c r="K351" s="272"/>
      <c r="L351" s="251">
        <f t="shared" si="63"/>
        <v>0</v>
      </c>
      <c r="M351" s="252">
        <f t="shared" si="0"/>
        <v>0</v>
      </c>
      <c r="N351" s="253"/>
      <c r="O351" s="254"/>
      <c r="P351" s="255"/>
      <c r="Q351" s="256"/>
    </row>
    <row r="352" spans="1:17" ht="16.5" hidden="1" outlineLevel="1" thickBot="1">
      <c r="A352" s="260"/>
      <c r="B352" s="273"/>
      <c r="C352" s="447" t="str">
        <f>IFERROR(VLOOKUP(A352,[2]Feuil1!$A349:$E5346,2,FALSE),"")</f>
        <v/>
      </c>
      <c r="D352" s="263" t="e">
        <f>VLOOKUP(A352,[2]Feuil1!$A349:$E5346,3,FALSE)</f>
        <v>#N/A</v>
      </c>
      <c r="E352" s="449" t="e">
        <f>VLOOKUP(A352,[2]Feuil1!$A349:$E5346,4,FALSE)</f>
        <v>#N/A</v>
      </c>
      <c r="F352" s="450" t="e">
        <f>VLOOKUP(A352,[2]Feuil1!$A349:$E5346,5,FALSE)</f>
        <v>#N/A</v>
      </c>
      <c r="G352" s="264"/>
      <c r="H352" s="269"/>
      <c r="I352" s="270"/>
      <c r="J352" s="271"/>
      <c r="K352" s="272"/>
      <c r="L352" s="251">
        <f t="shared" si="63"/>
        <v>0</v>
      </c>
      <c r="M352" s="252">
        <f t="shared" si="0"/>
        <v>0</v>
      </c>
      <c r="N352" s="253"/>
      <c r="O352" s="254"/>
      <c r="P352" s="255"/>
      <c r="Q352" s="256"/>
    </row>
    <row r="353" spans="1:17" ht="16.5" hidden="1" outlineLevel="1" thickBot="1">
      <c r="A353" s="259"/>
      <c r="B353" s="273"/>
      <c r="C353" s="447" t="str">
        <f>IFERROR(VLOOKUP(A353,[2]Feuil1!$A350:$E5347,2,FALSE),"")</f>
        <v/>
      </c>
      <c r="D353" s="263" t="e">
        <f>VLOOKUP(A353,[2]Feuil1!$A350:$E5347,3,FALSE)</f>
        <v>#N/A</v>
      </c>
      <c r="E353" s="449" t="e">
        <f>VLOOKUP(A353,[2]Feuil1!$A350:$E5347,4,FALSE)</f>
        <v>#N/A</v>
      </c>
      <c r="F353" s="450" t="e">
        <f>VLOOKUP(A353,[2]Feuil1!$A350:$E5347,5,FALSE)</f>
        <v>#N/A</v>
      </c>
      <c r="G353" s="264"/>
      <c r="H353" s="269"/>
      <c r="I353" s="270"/>
      <c r="J353" s="271"/>
      <c r="K353" s="272"/>
      <c r="L353" s="251">
        <f t="shared" si="63"/>
        <v>0</v>
      </c>
      <c r="M353" s="252">
        <f t="shared" si="0"/>
        <v>0</v>
      </c>
      <c r="N353" s="253"/>
      <c r="O353" s="254"/>
      <c r="P353" s="255"/>
      <c r="Q353" s="256"/>
    </row>
    <row r="354" spans="1:17" ht="16.5" hidden="1" outlineLevel="1" thickBot="1">
      <c r="A354" s="276"/>
      <c r="B354" s="242"/>
      <c r="C354" s="447" t="str">
        <f>IFERROR(VLOOKUP(A354,[2]Feuil1!$A351:$E5348,2,FALSE),"")</f>
        <v/>
      </c>
      <c r="D354" s="263" t="e">
        <f>VLOOKUP(A354,[2]Feuil1!$A351:$E5348,3,FALSE)</f>
        <v>#N/A</v>
      </c>
      <c r="E354" s="449" t="e">
        <f>VLOOKUP(A354,[2]Feuil1!$A351:$E5348,4,FALSE)</f>
        <v>#N/A</v>
      </c>
      <c r="F354" s="450" t="e">
        <f>VLOOKUP(A354,[2]Feuil1!$A351:$E5348,5,FALSE)</f>
        <v>#N/A</v>
      </c>
      <c r="G354" s="246"/>
      <c r="H354" s="247"/>
      <c r="I354" s="248"/>
      <c r="J354" s="249"/>
      <c r="K354" s="250"/>
      <c r="L354" s="251">
        <f t="shared" si="63"/>
        <v>0</v>
      </c>
      <c r="M354" s="252">
        <f t="shared" si="0"/>
        <v>0</v>
      </c>
      <c r="N354" s="253"/>
      <c r="O354" s="254"/>
      <c r="P354" s="255"/>
      <c r="Q354" s="256"/>
    </row>
    <row r="355" spans="1:17" ht="16.5" hidden="1" outlineLevel="1" thickBot="1">
      <c r="A355" s="276"/>
      <c r="B355" s="242"/>
      <c r="C355" s="447" t="str">
        <f>IFERROR(VLOOKUP(A355,[2]Feuil1!$A352:$E5349,2,FALSE),"")</f>
        <v/>
      </c>
      <c r="D355" s="263" t="e">
        <f>VLOOKUP(A355,[2]Feuil1!$A352:$E5349,3,FALSE)</f>
        <v>#N/A</v>
      </c>
      <c r="E355" s="449" t="e">
        <f>VLOOKUP(A355,[2]Feuil1!$A352:$E5349,4,FALSE)</f>
        <v>#N/A</v>
      </c>
      <c r="F355" s="450" t="e">
        <f>VLOOKUP(A355,[2]Feuil1!$A352:$E5349,5,FALSE)</f>
        <v>#N/A</v>
      </c>
      <c r="G355" s="246"/>
      <c r="H355" s="247"/>
      <c r="I355" s="248"/>
      <c r="J355" s="249"/>
      <c r="K355" s="250"/>
      <c r="L355" s="251">
        <f t="shared" si="63"/>
        <v>0</v>
      </c>
      <c r="M355" s="252">
        <f t="shared" si="0"/>
        <v>0</v>
      </c>
      <c r="N355" s="253"/>
      <c r="O355" s="254"/>
      <c r="P355" s="255"/>
      <c r="Q355" s="256"/>
    </row>
    <row r="356" spans="1:17" ht="16.5" hidden="1" outlineLevel="1" thickBot="1">
      <c r="A356" s="241"/>
      <c r="B356" s="273"/>
      <c r="C356" s="447" t="str">
        <f>IFERROR(VLOOKUP(A356,[2]Feuil1!$A353:$E5350,2,FALSE),"")</f>
        <v/>
      </c>
      <c r="D356" s="263" t="e">
        <f>VLOOKUP(A356,[2]Feuil1!$A353:$E5350,3,FALSE)</f>
        <v>#N/A</v>
      </c>
      <c r="E356" s="449" t="e">
        <f>VLOOKUP(A356,[2]Feuil1!$A353:$E5350,4,FALSE)</f>
        <v>#N/A</v>
      </c>
      <c r="F356" s="450" t="e">
        <f>VLOOKUP(A356,[2]Feuil1!$A353:$E5350,5,FALSE)</f>
        <v>#N/A</v>
      </c>
      <c r="G356" s="264"/>
      <c r="H356" s="269"/>
      <c r="I356" s="270"/>
      <c r="J356" s="271"/>
      <c r="K356" s="272"/>
      <c r="L356" s="251">
        <f t="shared" si="63"/>
        <v>0</v>
      </c>
      <c r="M356" s="252">
        <f t="shared" si="0"/>
        <v>0</v>
      </c>
      <c r="N356" s="253"/>
      <c r="O356" s="254"/>
      <c r="P356" s="255"/>
      <c r="Q356" s="256"/>
    </row>
    <row r="357" spans="1:17" ht="16.5" hidden="1" outlineLevel="1" thickBot="1">
      <c r="A357" s="241"/>
      <c r="B357" s="273"/>
      <c r="C357" s="447" t="str">
        <f>IFERROR(VLOOKUP(A357,[2]Feuil1!$A354:$E5351,2,FALSE),"")</f>
        <v/>
      </c>
      <c r="D357" s="263" t="e">
        <f>VLOOKUP(A357,[2]Feuil1!$A354:$E5351,3,FALSE)</f>
        <v>#N/A</v>
      </c>
      <c r="E357" s="449" t="e">
        <f>VLOOKUP(A357,[2]Feuil1!$A354:$E5351,4,FALSE)</f>
        <v>#N/A</v>
      </c>
      <c r="F357" s="450" t="e">
        <f>VLOOKUP(A357,[2]Feuil1!$A354:$E5351,5,FALSE)</f>
        <v>#N/A</v>
      </c>
      <c r="G357" s="264"/>
      <c r="H357" s="269"/>
      <c r="I357" s="270"/>
      <c r="J357" s="271"/>
      <c r="K357" s="272"/>
      <c r="L357" s="251">
        <f t="shared" ref="L357:L371" si="64">G357*H357</f>
        <v>0</v>
      </c>
      <c r="M357" s="252">
        <f t="shared" si="0"/>
        <v>0</v>
      </c>
      <c r="N357" s="253"/>
      <c r="O357" s="254"/>
      <c r="P357" s="255"/>
      <c r="Q357" s="256"/>
    </row>
    <row r="358" spans="1:17" ht="16.5" hidden="1" outlineLevel="1" thickBot="1">
      <c r="A358" s="241"/>
      <c r="B358" s="273"/>
      <c r="C358" s="447" t="str">
        <f>IFERROR(VLOOKUP(A358,[2]Feuil1!$A355:$E5352,2,FALSE),"")</f>
        <v/>
      </c>
      <c r="D358" s="263" t="e">
        <f>VLOOKUP(A358,[2]Feuil1!$A355:$E5352,3,FALSE)</f>
        <v>#N/A</v>
      </c>
      <c r="E358" s="449" t="e">
        <f>VLOOKUP(A358,[2]Feuil1!$A355:$E5352,4,FALSE)</f>
        <v>#N/A</v>
      </c>
      <c r="F358" s="450" t="e">
        <f>VLOOKUP(A358,[2]Feuil1!$A355:$E5352,5,FALSE)</f>
        <v>#N/A</v>
      </c>
      <c r="G358" s="264"/>
      <c r="H358" s="269"/>
      <c r="I358" s="270"/>
      <c r="J358" s="271"/>
      <c r="K358" s="272"/>
      <c r="L358" s="251">
        <f t="shared" si="64"/>
        <v>0</v>
      </c>
      <c r="M358" s="252">
        <f t="shared" si="0"/>
        <v>0</v>
      </c>
      <c r="N358" s="253"/>
      <c r="O358" s="254"/>
      <c r="P358" s="255"/>
      <c r="Q358" s="256"/>
    </row>
    <row r="359" spans="1:17" ht="16.5" hidden="1" outlineLevel="1" thickBot="1">
      <c r="A359" s="241"/>
      <c r="B359" s="273"/>
      <c r="C359" s="447" t="str">
        <f>IFERROR(VLOOKUP(A359,[2]Feuil1!$A356:$E5353,2,FALSE),"")</f>
        <v/>
      </c>
      <c r="D359" s="263" t="e">
        <f>VLOOKUP(A359,[2]Feuil1!$A356:$E5353,3,FALSE)</f>
        <v>#N/A</v>
      </c>
      <c r="E359" s="449" t="e">
        <f>VLOOKUP(A359,[2]Feuil1!$A356:$E5353,4,FALSE)</f>
        <v>#N/A</v>
      </c>
      <c r="F359" s="450" t="e">
        <f>VLOOKUP(A359,[2]Feuil1!$A356:$E5353,5,FALSE)</f>
        <v>#N/A</v>
      </c>
      <c r="G359" s="264"/>
      <c r="H359" s="269"/>
      <c r="I359" s="270"/>
      <c r="J359" s="271"/>
      <c r="K359" s="272"/>
      <c r="L359" s="251">
        <f t="shared" si="64"/>
        <v>0</v>
      </c>
      <c r="M359" s="252">
        <f t="shared" si="0"/>
        <v>0</v>
      </c>
      <c r="N359" s="253"/>
      <c r="O359" s="254"/>
      <c r="P359" s="255"/>
      <c r="Q359" s="256"/>
    </row>
    <row r="360" spans="1:17" ht="16.5" hidden="1" outlineLevel="1" thickBot="1">
      <c r="A360" s="241"/>
      <c r="B360" s="273"/>
      <c r="C360" s="447" t="str">
        <f>IFERROR(VLOOKUP(A360,[2]Feuil1!$A357:$E5354,2,FALSE),"")</f>
        <v/>
      </c>
      <c r="D360" s="263" t="e">
        <f>VLOOKUP(A360,[2]Feuil1!$A357:$E5354,3,FALSE)</f>
        <v>#N/A</v>
      </c>
      <c r="E360" s="449" t="e">
        <f>VLOOKUP(A360,[2]Feuil1!$A357:$E5354,4,FALSE)</f>
        <v>#N/A</v>
      </c>
      <c r="F360" s="450" t="e">
        <f>VLOOKUP(A360,[2]Feuil1!$A357:$E5354,5,FALSE)</f>
        <v>#N/A</v>
      </c>
      <c r="G360" s="264"/>
      <c r="H360" s="269"/>
      <c r="I360" s="270"/>
      <c r="J360" s="271"/>
      <c r="K360" s="272"/>
      <c r="L360" s="251">
        <f t="shared" si="64"/>
        <v>0</v>
      </c>
      <c r="M360" s="252">
        <f t="shared" si="0"/>
        <v>0</v>
      </c>
      <c r="N360" s="253"/>
      <c r="O360" s="254"/>
      <c r="P360" s="255"/>
      <c r="Q360" s="256"/>
    </row>
    <row r="361" spans="1:17" ht="16.5" hidden="1" outlineLevel="1" thickBot="1">
      <c r="A361" s="241"/>
      <c r="B361" s="273"/>
      <c r="C361" s="447" t="str">
        <f>IFERROR(VLOOKUP(A361,[2]Feuil1!$A358:$E5355,2,FALSE),"")</f>
        <v/>
      </c>
      <c r="D361" s="263" t="e">
        <f>VLOOKUP(A361,[2]Feuil1!$A358:$E5355,3,FALSE)</f>
        <v>#N/A</v>
      </c>
      <c r="E361" s="449" t="e">
        <f>VLOOKUP(A361,[2]Feuil1!$A358:$E5355,4,FALSE)</f>
        <v>#N/A</v>
      </c>
      <c r="F361" s="450" t="e">
        <f>VLOOKUP(A361,[2]Feuil1!$A358:$E5355,5,FALSE)</f>
        <v>#N/A</v>
      </c>
      <c r="G361" s="264"/>
      <c r="H361" s="269"/>
      <c r="I361" s="270"/>
      <c r="J361" s="271"/>
      <c r="K361" s="272"/>
      <c r="L361" s="251">
        <f t="shared" si="64"/>
        <v>0</v>
      </c>
      <c r="M361" s="252">
        <f t="shared" si="0"/>
        <v>0</v>
      </c>
      <c r="N361" s="253"/>
      <c r="O361" s="254"/>
      <c r="P361" s="255"/>
      <c r="Q361" s="256"/>
    </row>
    <row r="362" spans="1:17" ht="16.5" hidden="1" outlineLevel="1" thickBot="1">
      <c r="A362" s="241"/>
      <c r="B362" s="273"/>
      <c r="C362" s="447" t="str">
        <f>IFERROR(VLOOKUP(A362,[2]Feuil1!$A359:$E5356,2,FALSE),"")</f>
        <v/>
      </c>
      <c r="D362" s="263" t="e">
        <f>VLOOKUP(A362,[2]Feuil1!$A359:$E5356,3,FALSE)</f>
        <v>#N/A</v>
      </c>
      <c r="E362" s="449" t="e">
        <f>VLOOKUP(A362,[2]Feuil1!$A359:$E5356,4,FALSE)</f>
        <v>#N/A</v>
      </c>
      <c r="F362" s="450" t="e">
        <f>VLOOKUP(A362,[2]Feuil1!$A359:$E5356,5,FALSE)</f>
        <v>#N/A</v>
      </c>
      <c r="G362" s="264"/>
      <c r="H362" s="269"/>
      <c r="I362" s="270"/>
      <c r="J362" s="271"/>
      <c r="K362" s="272"/>
      <c r="L362" s="251">
        <f t="shared" si="64"/>
        <v>0</v>
      </c>
      <c r="M362" s="252">
        <f t="shared" si="0"/>
        <v>0</v>
      </c>
      <c r="N362" s="253"/>
      <c r="O362" s="254"/>
      <c r="P362" s="255"/>
      <c r="Q362" s="256"/>
    </row>
    <row r="363" spans="1:17" ht="16.5" hidden="1" outlineLevel="1" thickBot="1">
      <c r="A363" s="241"/>
      <c r="B363" s="273"/>
      <c r="C363" s="447" t="str">
        <f>IFERROR(VLOOKUP(A363,[2]Feuil1!$A360:$E5357,2,FALSE),"")</f>
        <v/>
      </c>
      <c r="D363" s="263" t="e">
        <f>VLOOKUP(A363,[2]Feuil1!$A360:$E5357,3,FALSE)</f>
        <v>#N/A</v>
      </c>
      <c r="E363" s="449" t="e">
        <f>VLOOKUP(A363,[2]Feuil1!$A360:$E5357,4,FALSE)</f>
        <v>#N/A</v>
      </c>
      <c r="F363" s="450" t="e">
        <f>VLOOKUP(A363,[2]Feuil1!$A360:$E5357,5,FALSE)</f>
        <v>#N/A</v>
      </c>
      <c r="G363" s="264"/>
      <c r="H363" s="269"/>
      <c r="I363" s="270"/>
      <c r="J363" s="271"/>
      <c r="K363" s="272"/>
      <c r="L363" s="251">
        <f t="shared" si="64"/>
        <v>0</v>
      </c>
      <c r="M363" s="252">
        <f t="shared" si="0"/>
        <v>0</v>
      </c>
      <c r="N363" s="253"/>
      <c r="O363" s="254"/>
      <c r="P363" s="255"/>
      <c r="Q363" s="256"/>
    </row>
    <row r="364" spans="1:17" ht="16.5" hidden="1" outlineLevel="1" thickBot="1">
      <c r="A364" s="241"/>
      <c r="B364" s="273"/>
      <c r="C364" s="447" t="str">
        <f>IFERROR(VLOOKUP(A364,[2]Feuil1!$A361:$E5358,2,FALSE),"")</f>
        <v/>
      </c>
      <c r="D364" s="263" t="e">
        <f>VLOOKUP(A364,[2]Feuil1!$A361:$E5358,3,FALSE)</f>
        <v>#N/A</v>
      </c>
      <c r="E364" s="449" t="e">
        <f>VLOOKUP(A364,[2]Feuil1!$A361:$E5358,4,FALSE)</f>
        <v>#N/A</v>
      </c>
      <c r="F364" s="450" t="e">
        <f>VLOOKUP(A364,[2]Feuil1!$A361:$E5358,5,FALSE)</f>
        <v>#N/A</v>
      </c>
      <c r="G364" s="264"/>
      <c r="H364" s="269"/>
      <c r="I364" s="270"/>
      <c r="J364" s="271"/>
      <c r="K364" s="272"/>
      <c r="L364" s="251">
        <f t="shared" si="64"/>
        <v>0</v>
      </c>
      <c r="M364" s="252">
        <f t="shared" si="0"/>
        <v>0</v>
      </c>
      <c r="N364" s="253"/>
      <c r="O364" s="254"/>
      <c r="P364" s="255"/>
      <c r="Q364" s="256"/>
    </row>
    <row r="365" spans="1:17" ht="16.5" hidden="1" outlineLevel="1" thickBot="1">
      <c r="A365" s="241"/>
      <c r="B365" s="273"/>
      <c r="C365" s="447" t="str">
        <f>IFERROR(VLOOKUP(A365,[2]Feuil1!$A362:$E5359,2,FALSE),"")</f>
        <v/>
      </c>
      <c r="D365" s="263" t="e">
        <f>VLOOKUP(A365,[2]Feuil1!$A362:$E5359,3,FALSE)</f>
        <v>#N/A</v>
      </c>
      <c r="E365" s="449" t="e">
        <f>VLOOKUP(A365,[2]Feuil1!$A362:$E5359,4,FALSE)</f>
        <v>#N/A</v>
      </c>
      <c r="F365" s="450" t="e">
        <f>VLOOKUP(A365,[2]Feuil1!$A362:$E5359,5,FALSE)</f>
        <v>#N/A</v>
      </c>
      <c r="G365" s="264"/>
      <c r="H365" s="269"/>
      <c r="I365" s="270"/>
      <c r="J365" s="271"/>
      <c r="K365" s="272"/>
      <c r="L365" s="251">
        <f t="shared" si="64"/>
        <v>0</v>
      </c>
      <c r="M365" s="252">
        <f t="shared" si="0"/>
        <v>0</v>
      </c>
      <c r="N365" s="253"/>
      <c r="O365" s="254"/>
      <c r="P365" s="255"/>
      <c r="Q365" s="256"/>
    </row>
    <row r="366" spans="1:17" ht="16.5" hidden="1" outlineLevel="1" thickBot="1">
      <c r="A366" s="241"/>
      <c r="B366" s="273"/>
      <c r="C366" s="447" t="str">
        <f>IFERROR(VLOOKUP(A366,[2]Feuil1!$A363:$E5360,2,FALSE),"")</f>
        <v/>
      </c>
      <c r="D366" s="263" t="e">
        <f>VLOOKUP(A366,[2]Feuil1!$A363:$E5360,3,FALSE)</f>
        <v>#N/A</v>
      </c>
      <c r="E366" s="449" t="e">
        <f>VLOOKUP(A366,[2]Feuil1!$A363:$E5360,4,FALSE)</f>
        <v>#N/A</v>
      </c>
      <c r="F366" s="450" t="e">
        <f>VLOOKUP(A366,[2]Feuil1!$A363:$E5360,5,FALSE)</f>
        <v>#N/A</v>
      </c>
      <c r="G366" s="264"/>
      <c r="H366" s="269"/>
      <c r="I366" s="270"/>
      <c r="J366" s="271"/>
      <c r="K366" s="272"/>
      <c r="L366" s="251">
        <f t="shared" si="64"/>
        <v>0</v>
      </c>
      <c r="M366" s="252">
        <f t="shared" si="0"/>
        <v>0</v>
      </c>
      <c r="N366" s="253"/>
      <c r="O366" s="254"/>
      <c r="P366" s="255"/>
      <c r="Q366" s="256"/>
    </row>
    <row r="367" spans="1:17" ht="16.5" hidden="1" outlineLevel="1" thickBot="1">
      <c r="A367" s="241"/>
      <c r="B367" s="273"/>
      <c r="C367" s="447" t="str">
        <f>IFERROR(VLOOKUP(A367,[2]Feuil1!$A364:$E5361,2,FALSE),"")</f>
        <v/>
      </c>
      <c r="D367" s="263" t="e">
        <f>VLOOKUP(A367,[2]Feuil1!$A364:$E5361,3,FALSE)</f>
        <v>#N/A</v>
      </c>
      <c r="E367" s="449" t="e">
        <f>VLOOKUP(A367,[2]Feuil1!$A364:$E5361,4,FALSE)</f>
        <v>#N/A</v>
      </c>
      <c r="F367" s="450" t="e">
        <f>VLOOKUP(A367,[2]Feuil1!$A364:$E5361,5,FALSE)</f>
        <v>#N/A</v>
      </c>
      <c r="G367" s="264"/>
      <c r="H367" s="269"/>
      <c r="I367" s="270"/>
      <c r="J367" s="271"/>
      <c r="K367" s="272"/>
      <c r="L367" s="251">
        <f t="shared" si="64"/>
        <v>0</v>
      </c>
      <c r="M367" s="252">
        <f t="shared" si="0"/>
        <v>0</v>
      </c>
      <c r="N367" s="253"/>
      <c r="O367" s="254"/>
      <c r="P367" s="255"/>
      <c r="Q367" s="256"/>
    </row>
    <row r="368" spans="1:17" ht="16.5" hidden="1" outlineLevel="1" thickBot="1">
      <c r="A368" s="241"/>
      <c r="B368" s="273"/>
      <c r="C368" s="447" t="str">
        <f>IFERROR(VLOOKUP(A368,[2]Feuil1!$A365:$E5362,2,FALSE),"")</f>
        <v/>
      </c>
      <c r="D368" s="263" t="e">
        <f>VLOOKUP(A368,[2]Feuil1!$A365:$E5362,3,FALSE)</f>
        <v>#N/A</v>
      </c>
      <c r="E368" s="449" t="e">
        <f>VLOOKUP(A368,[2]Feuil1!$A365:$E5362,4,FALSE)</f>
        <v>#N/A</v>
      </c>
      <c r="F368" s="450" t="e">
        <f>VLOOKUP(A368,[2]Feuil1!$A365:$E5362,5,FALSE)</f>
        <v>#N/A</v>
      </c>
      <c r="G368" s="264"/>
      <c r="H368" s="269"/>
      <c r="I368" s="270"/>
      <c r="J368" s="271"/>
      <c r="K368" s="272"/>
      <c r="L368" s="251">
        <f t="shared" si="64"/>
        <v>0</v>
      </c>
      <c r="M368" s="252">
        <f t="shared" si="0"/>
        <v>0</v>
      </c>
      <c r="N368" s="253"/>
      <c r="O368" s="254"/>
      <c r="P368" s="255"/>
      <c r="Q368" s="256"/>
    </row>
    <row r="369" spans="1:17" ht="16.5" hidden="1" outlineLevel="1" thickBot="1">
      <c r="A369" s="241"/>
      <c r="B369" s="273"/>
      <c r="C369" s="447" t="str">
        <f>IFERROR(VLOOKUP(A369,[2]Feuil1!$A366:$E5363,2,FALSE),"")</f>
        <v/>
      </c>
      <c r="D369" s="263" t="e">
        <f>VLOOKUP(A369,[2]Feuil1!$A366:$E5363,3,FALSE)</f>
        <v>#N/A</v>
      </c>
      <c r="E369" s="449" t="e">
        <f>VLOOKUP(A369,[2]Feuil1!$A366:$E5363,4,FALSE)</f>
        <v>#N/A</v>
      </c>
      <c r="F369" s="450" t="e">
        <f>VLOOKUP(A369,[2]Feuil1!$A366:$E5363,5,FALSE)</f>
        <v>#N/A</v>
      </c>
      <c r="G369" s="264"/>
      <c r="H369" s="269"/>
      <c r="I369" s="270"/>
      <c r="J369" s="271"/>
      <c r="K369" s="272"/>
      <c r="L369" s="251">
        <f t="shared" si="64"/>
        <v>0</v>
      </c>
      <c r="M369" s="252">
        <f t="shared" si="0"/>
        <v>0</v>
      </c>
      <c r="N369" s="253"/>
      <c r="O369" s="254"/>
      <c r="P369" s="255"/>
      <c r="Q369" s="256"/>
    </row>
    <row r="370" spans="1:17" ht="16.5" hidden="1" outlineLevel="1" thickBot="1">
      <c r="A370" s="241"/>
      <c r="B370" s="273"/>
      <c r="C370" s="447" t="str">
        <f>IFERROR(VLOOKUP(A370,[2]Feuil1!$A367:$E5364,2,FALSE),"")</f>
        <v/>
      </c>
      <c r="D370" s="263" t="e">
        <f>VLOOKUP(A370,[2]Feuil1!$A367:$E5364,3,FALSE)</f>
        <v>#N/A</v>
      </c>
      <c r="E370" s="449" t="e">
        <f>VLOOKUP(A370,[2]Feuil1!$A367:$E5364,4,FALSE)</f>
        <v>#N/A</v>
      </c>
      <c r="F370" s="450" t="e">
        <f>VLOOKUP(A370,[2]Feuil1!$A367:$E5364,5,FALSE)</f>
        <v>#N/A</v>
      </c>
      <c r="G370" s="264"/>
      <c r="H370" s="269"/>
      <c r="I370" s="270"/>
      <c r="J370" s="271"/>
      <c r="K370" s="272"/>
      <c r="L370" s="251">
        <f t="shared" si="64"/>
        <v>0</v>
      </c>
      <c r="M370" s="252">
        <f t="shared" si="0"/>
        <v>0</v>
      </c>
      <c r="N370" s="253"/>
      <c r="O370" s="254"/>
      <c r="P370" s="255"/>
      <c r="Q370" s="256"/>
    </row>
    <row r="371" spans="1:17" ht="16.5" hidden="1" outlineLevel="1" thickBot="1">
      <c r="A371" s="241"/>
      <c r="B371" s="273"/>
      <c r="C371" s="447" t="str">
        <f>IFERROR(VLOOKUP(A371,[2]Feuil1!$A368:$E5365,2,FALSE),"")</f>
        <v/>
      </c>
      <c r="D371" s="263" t="e">
        <f>VLOOKUP(A371,[2]Feuil1!$A368:$E5365,3,FALSE)</f>
        <v>#N/A</v>
      </c>
      <c r="E371" s="449" t="e">
        <f>VLOOKUP(A371,[2]Feuil1!$A368:$E5365,4,FALSE)</f>
        <v>#N/A</v>
      </c>
      <c r="F371" s="450" t="e">
        <f>VLOOKUP(A371,[2]Feuil1!$A368:$E5365,5,FALSE)</f>
        <v>#N/A</v>
      </c>
      <c r="G371" s="264"/>
      <c r="H371" s="269"/>
      <c r="I371" s="270"/>
      <c r="J371" s="271"/>
      <c r="K371" s="272"/>
      <c r="L371" s="251">
        <f t="shared" si="64"/>
        <v>0</v>
      </c>
      <c r="M371" s="252">
        <f t="shared" si="0"/>
        <v>0</v>
      </c>
      <c r="N371" s="253"/>
      <c r="O371" s="254"/>
      <c r="P371" s="255"/>
      <c r="Q371" s="256"/>
    </row>
    <row r="372" spans="1:17" ht="16.5" hidden="1" outlineLevel="1" thickBot="1">
      <c r="A372" s="276"/>
      <c r="B372" s="242"/>
      <c r="C372" s="447" t="str">
        <f>IFERROR(VLOOKUP(A372,[2]Feuil1!$A369:$E5366,2,FALSE),"")</f>
        <v/>
      </c>
      <c r="D372" s="263" t="e">
        <f>VLOOKUP(A372,[2]Feuil1!$A369:$E5366,3,FALSE)</f>
        <v>#N/A</v>
      </c>
      <c r="E372" s="449" t="e">
        <f>VLOOKUP(A372,[2]Feuil1!$A369:$E5366,4,FALSE)</f>
        <v>#N/A</v>
      </c>
      <c r="F372" s="450" t="e">
        <f>VLOOKUP(A372,[2]Feuil1!$A369:$E5366,5,FALSE)</f>
        <v>#N/A</v>
      </c>
      <c r="G372" s="246"/>
      <c r="H372" s="247"/>
      <c r="I372" s="270"/>
      <c r="J372" s="271"/>
      <c r="K372" s="272"/>
      <c r="L372" s="251">
        <f t="shared" ref="L372:L386" si="65">G372*H372</f>
        <v>0</v>
      </c>
      <c r="M372" s="252">
        <f t="shared" si="0"/>
        <v>0</v>
      </c>
      <c r="N372" s="253"/>
      <c r="O372" s="254"/>
      <c r="P372" s="255"/>
      <c r="Q372" s="256"/>
    </row>
    <row r="373" spans="1:17" ht="16.5" hidden="1" outlineLevel="1" thickBot="1">
      <c r="A373" s="276"/>
      <c r="B373" s="242"/>
      <c r="C373" s="447" t="str">
        <f>IFERROR(VLOOKUP(A373,[2]Feuil1!$A370:$E5367,2,FALSE),"")</f>
        <v/>
      </c>
      <c r="D373" s="263" t="e">
        <f>VLOOKUP(A373,[2]Feuil1!$A370:$E5367,3,FALSE)</f>
        <v>#N/A</v>
      </c>
      <c r="E373" s="449" t="e">
        <f>VLOOKUP(A373,[2]Feuil1!$A370:$E5367,4,FALSE)</f>
        <v>#N/A</v>
      </c>
      <c r="F373" s="450" t="e">
        <f>VLOOKUP(A373,[2]Feuil1!$A370:$E5367,5,FALSE)</f>
        <v>#N/A</v>
      </c>
      <c r="G373" s="246"/>
      <c r="H373" s="247"/>
      <c r="I373" s="270"/>
      <c r="J373" s="271"/>
      <c r="K373" s="272"/>
      <c r="L373" s="251">
        <f t="shared" si="65"/>
        <v>0</v>
      </c>
      <c r="M373" s="252">
        <f t="shared" si="0"/>
        <v>0</v>
      </c>
      <c r="N373" s="253"/>
      <c r="O373" s="254"/>
      <c r="P373" s="255"/>
      <c r="Q373" s="256"/>
    </row>
    <row r="374" spans="1:17" ht="16.5" hidden="1" outlineLevel="1" thickBot="1">
      <c r="A374" s="276"/>
      <c r="B374" s="242"/>
      <c r="C374" s="447" t="str">
        <f>IFERROR(VLOOKUP(A374,[2]Feuil1!$A371:$E5368,2,FALSE),"")</f>
        <v/>
      </c>
      <c r="D374" s="263" t="e">
        <f>VLOOKUP(A374,[2]Feuil1!$A371:$E5368,3,FALSE)</f>
        <v>#N/A</v>
      </c>
      <c r="E374" s="449" t="e">
        <f>VLOOKUP(A374,[2]Feuil1!$A371:$E5368,4,FALSE)</f>
        <v>#N/A</v>
      </c>
      <c r="F374" s="450" t="e">
        <f>VLOOKUP(A374,[2]Feuil1!$A371:$E5368,5,FALSE)</f>
        <v>#N/A</v>
      </c>
      <c r="G374" s="246"/>
      <c r="H374" s="247"/>
      <c r="I374" s="270"/>
      <c r="J374" s="271"/>
      <c r="K374" s="272"/>
      <c r="L374" s="251">
        <f t="shared" si="65"/>
        <v>0</v>
      </c>
      <c r="M374" s="252">
        <f t="shared" si="0"/>
        <v>0</v>
      </c>
      <c r="N374" s="253"/>
      <c r="O374" s="254"/>
      <c r="P374" s="255"/>
      <c r="Q374" s="256"/>
    </row>
    <row r="375" spans="1:17" ht="16.5" hidden="1" outlineLevel="1" thickBot="1">
      <c r="A375" s="276"/>
      <c r="B375" s="242"/>
      <c r="C375" s="447" t="str">
        <f>IFERROR(VLOOKUP(A375,[2]Feuil1!$A372:$E5369,2,FALSE),"")</f>
        <v/>
      </c>
      <c r="D375" s="263" t="e">
        <f>VLOOKUP(A375,[2]Feuil1!$A372:$E5369,3,FALSE)</f>
        <v>#N/A</v>
      </c>
      <c r="E375" s="449" t="e">
        <f>VLOOKUP(A375,[2]Feuil1!$A372:$E5369,4,FALSE)</f>
        <v>#N/A</v>
      </c>
      <c r="F375" s="450" t="e">
        <f>VLOOKUP(A375,[2]Feuil1!$A372:$E5369,5,FALSE)</f>
        <v>#N/A</v>
      </c>
      <c r="G375" s="246"/>
      <c r="H375" s="247"/>
      <c r="I375" s="270"/>
      <c r="J375" s="271"/>
      <c r="K375" s="272"/>
      <c r="L375" s="251">
        <f t="shared" si="65"/>
        <v>0</v>
      </c>
      <c r="M375" s="252">
        <f t="shared" si="0"/>
        <v>0</v>
      </c>
      <c r="N375" s="253"/>
      <c r="O375" s="254"/>
      <c r="P375" s="255"/>
      <c r="Q375" s="256"/>
    </row>
    <row r="376" spans="1:17" ht="16.5" hidden="1" outlineLevel="1" thickBot="1">
      <c r="A376" s="241"/>
      <c r="B376" s="273"/>
      <c r="C376" s="447" t="str">
        <f>IFERROR(VLOOKUP(A376,[2]Feuil1!$A373:$E5370,2,FALSE),"")</f>
        <v/>
      </c>
      <c r="D376" s="263" t="e">
        <f>VLOOKUP(A376,[2]Feuil1!$A373:$E5370,3,FALSE)</f>
        <v>#N/A</v>
      </c>
      <c r="E376" s="449" t="e">
        <f>VLOOKUP(A376,[2]Feuil1!$A373:$E5370,4,FALSE)</f>
        <v>#N/A</v>
      </c>
      <c r="F376" s="450" t="e">
        <f>VLOOKUP(A376,[2]Feuil1!$A373:$E5370,5,FALSE)</f>
        <v>#N/A</v>
      </c>
      <c r="G376" s="264"/>
      <c r="H376" s="265"/>
      <c r="I376" s="266"/>
      <c r="J376" s="267"/>
      <c r="K376" s="268"/>
      <c r="L376" s="251">
        <f t="shared" si="65"/>
        <v>0</v>
      </c>
      <c r="M376" s="252">
        <f t="shared" si="0"/>
        <v>0</v>
      </c>
      <c r="N376" s="253"/>
      <c r="O376" s="254"/>
      <c r="P376" s="255"/>
      <c r="Q376" s="256"/>
    </row>
    <row r="377" spans="1:17" ht="16.5" hidden="1" outlineLevel="1" thickBot="1">
      <c r="A377" s="276"/>
      <c r="B377" s="273"/>
      <c r="C377" s="447" t="str">
        <f>IFERROR(VLOOKUP(A377,[2]Feuil1!$A374:$E5371,2,FALSE),"")</f>
        <v/>
      </c>
      <c r="D377" s="263" t="e">
        <f>VLOOKUP(A377,[2]Feuil1!$A374:$E5371,3,FALSE)</f>
        <v>#N/A</v>
      </c>
      <c r="E377" s="449" t="e">
        <f>VLOOKUP(A377,[2]Feuil1!$A374:$E5371,4,FALSE)</f>
        <v>#N/A</v>
      </c>
      <c r="F377" s="450" t="e">
        <f>VLOOKUP(A377,[2]Feuil1!$A374:$E5371,5,FALSE)</f>
        <v>#N/A</v>
      </c>
      <c r="G377" s="264"/>
      <c r="H377" s="269"/>
      <c r="I377" s="270"/>
      <c r="J377" s="271"/>
      <c r="K377" s="272"/>
      <c r="L377" s="251">
        <f t="shared" si="65"/>
        <v>0</v>
      </c>
      <c r="M377" s="252">
        <f t="shared" si="0"/>
        <v>0</v>
      </c>
      <c r="N377" s="253"/>
      <c r="O377" s="254"/>
      <c r="P377" s="255"/>
      <c r="Q377" s="256"/>
    </row>
    <row r="378" spans="1:17" ht="16.5" hidden="1" outlineLevel="1" thickBot="1">
      <c r="A378" s="276"/>
      <c r="B378" s="273"/>
      <c r="C378" s="447" t="str">
        <f>IFERROR(VLOOKUP(A378,[2]Feuil1!$A375:$E5372,2,FALSE),"")</f>
        <v/>
      </c>
      <c r="D378" s="263" t="e">
        <f>VLOOKUP(A378,[2]Feuil1!$A375:$E5372,3,FALSE)</f>
        <v>#N/A</v>
      </c>
      <c r="E378" s="449" t="e">
        <f>VLOOKUP(A378,[2]Feuil1!$A375:$E5372,4,FALSE)</f>
        <v>#N/A</v>
      </c>
      <c r="F378" s="450" t="e">
        <f>VLOOKUP(A378,[2]Feuil1!$A375:$E5372,5,FALSE)</f>
        <v>#N/A</v>
      </c>
      <c r="G378" s="264"/>
      <c r="H378" s="269"/>
      <c r="I378" s="270"/>
      <c r="J378" s="271"/>
      <c r="K378" s="272"/>
      <c r="L378" s="251">
        <f t="shared" si="65"/>
        <v>0</v>
      </c>
      <c r="M378" s="252">
        <f t="shared" si="0"/>
        <v>0</v>
      </c>
      <c r="N378" s="253"/>
      <c r="O378" s="254"/>
      <c r="P378" s="255"/>
      <c r="Q378" s="256"/>
    </row>
    <row r="379" spans="1:17" ht="16.5" hidden="1" outlineLevel="1" thickBot="1">
      <c r="A379" s="260"/>
      <c r="B379" s="273"/>
      <c r="C379" s="447" t="str">
        <f>IFERROR(VLOOKUP(A379,[2]Feuil1!$A376:$E5373,2,FALSE),"")</f>
        <v/>
      </c>
      <c r="D379" s="263" t="e">
        <f>VLOOKUP(A379,[2]Feuil1!$A376:$E5373,3,FALSE)</f>
        <v>#N/A</v>
      </c>
      <c r="E379" s="449" t="e">
        <f>VLOOKUP(A379,[2]Feuil1!$A376:$E5373,4,FALSE)</f>
        <v>#N/A</v>
      </c>
      <c r="F379" s="450" t="e">
        <f>VLOOKUP(A379,[2]Feuil1!$A376:$E5373,5,FALSE)</f>
        <v>#N/A</v>
      </c>
      <c r="G379" s="264"/>
      <c r="H379" s="269"/>
      <c r="I379" s="270"/>
      <c r="J379" s="271"/>
      <c r="K379" s="272"/>
      <c r="L379" s="251">
        <f t="shared" si="65"/>
        <v>0</v>
      </c>
      <c r="M379" s="252">
        <f t="shared" si="0"/>
        <v>0</v>
      </c>
      <c r="N379" s="253"/>
      <c r="O379" s="254"/>
      <c r="P379" s="255"/>
      <c r="Q379" s="256"/>
    </row>
    <row r="380" spans="1:17" ht="16.5" hidden="1" outlineLevel="1" thickBot="1">
      <c r="A380" s="260"/>
      <c r="B380" s="273"/>
      <c r="C380" s="447" t="str">
        <f>IFERROR(VLOOKUP(A380,[2]Feuil1!$A377:$E5374,2,FALSE),"")</f>
        <v/>
      </c>
      <c r="D380" s="263" t="e">
        <f>VLOOKUP(A380,[2]Feuil1!$A377:$E5374,3,FALSE)</f>
        <v>#N/A</v>
      </c>
      <c r="E380" s="449" t="e">
        <f>VLOOKUP(A380,[2]Feuil1!$A377:$E5374,4,FALSE)</f>
        <v>#N/A</v>
      </c>
      <c r="F380" s="450" t="e">
        <f>VLOOKUP(A380,[2]Feuil1!$A377:$E5374,5,FALSE)</f>
        <v>#N/A</v>
      </c>
      <c r="G380" s="264"/>
      <c r="H380" s="269"/>
      <c r="I380" s="270"/>
      <c r="J380" s="271"/>
      <c r="K380" s="272"/>
      <c r="L380" s="251">
        <f t="shared" si="65"/>
        <v>0</v>
      </c>
      <c r="M380" s="252">
        <f t="shared" si="0"/>
        <v>0</v>
      </c>
      <c r="N380" s="253"/>
      <c r="O380" s="254"/>
      <c r="P380" s="255"/>
      <c r="Q380" s="256"/>
    </row>
    <row r="381" spans="1:17" ht="16.5" hidden="1" outlineLevel="1" thickBot="1">
      <c r="A381" s="259"/>
      <c r="B381" s="242"/>
      <c r="C381" s="447" t="str">
        <f>IFERROR(VLOOKUP(A381,[2]Feuil1!$A378:$E5375,2,FALSE),"")</f>
        <v/>
      </c>
      <c r="D381" s="263" t="e">
        <f>VLOOKUP(A381,[2]Feuil1!$A378:$E5375,3,FALSE)</f>
        <v>#N/A</v>
      </c>
      <c r="E381" s="449" t="e">
        <f>VLOOKUP(A381,[2]Feuil1!$A378:$E5375,4,FALSE)</f>
        <v>#N/A</v>
      </c>
      <c r="F381" s="450" t="e">
        <f>VLOOKUP(A381,[2]Feuil1!$A378:$E5375,5,FALSE)</f>
        <v>#N/A</v>
      </c>
      <c r="G381" s="246"/>
      <c r="H381" s="247"/>
      <c r="I381" s="248"/>
      <c r="J381" s="249"/>
      <c r="K381" s="250"/>
      <c r="L381" s="251">
        <f t="shared" si="65"/>
        <v>0</v>
      </c>
      <c r="M381" s="252">
        <f t="shared" si="0"/>
        <v>0</v>
      </c>
      <c r="N381" s="253"/>
      <c r="O381" s="254"/>
      <c r="P381" s="255"/>
      <c r="Q381" s="256"/>
    </row>
    <row r="382" spans="1:17" ht="16.5" hidden="1" outlineLevel="1" thickBot="1">
      <c r="A382" s="259"/>
      <c r="B382" s="242"/>
      <c r="C382" s="447" t="str">
        <f>IFERROR(VLOOKUP(A382,[2]Feuil1!$A379:$E5376,2,FALSE),"")</f>
        <v/>
      </c>
      <c r="D382" s="263" t="e">
        <f>VLOOKUP(A382,[2]Feuil1!$A379:$E5376,3,FALSE)</f>
        <v>#N/A</v>
      </c>
      <c r="E382" s="449" t="e">
        <f>VLOOKUP(A382,[2]Feuil1!$A379:$E5376,4,FALSE)</f>
        <v>#N/A</v>
      </c>
      <c r="F382" s="450" t="e">
        <f>VLOOKUP(A382,[2]Feuil1!$A379:$E5376,5,FALSE)</f>
        <v>#N/A</v>
      </c>
      <c r="G382" s="246"/>
      <c r="H382" s="247"/>
      <c r="I382" s="248"/>
      <c r="J382" s="249"/>
      <c r="K382" s="250"/>
      <c r="L382" s="251">
        <f t="shared" si="65"/>
        <v>0</v>
      </c>
      <c r="M382" s="252">
        <f t="shared" si="0"/>
        <v>0</v>
      </c>
      <c r="N382" s="253"/>
      <c r="O382" s="254"/>
      <c r="P382" s="255"/>
      <c r="Q382" s="256"/>
    </row>
    <row r="383" spans="1:17" ht="16.5" hidden="1" outlineLevel="1" thickBot="1">
      <c r="A383" s="276"/>
      <c r="B383" s="273"/>
      <c r="C383" s="447" t="str">
        <f>IFERROR(VLOOKUP(A383,[2]Feuil1!$A380:$E5377,2,FALSE),"")</f>
        <v/>
      </c>
      <c r="D383" s="263" t="e">
        <f>VLOOKUP(A383,[2]Feuil1!$A380:$E5377,3,FALSE)</f>
        <v>#N/A</v>
      </c>
      <c r="E383" s="449" t="e">
        <f>VLOOKUP(A383,[2]Feuil1!$A380:$E5377,4,FALSE)</f>
        <v>#N/A</v>
      </c>
      <c r="F383" s="450" t="e">
        <f>VLOOKUP(A383,[2]Feuil1!$A380:$E5377,5,FALSE)</f>
        <v>#N/A</v>
      </c>
      <c r="G383" s="246"/>
      <c r="H383" s="247"/>
      <c r="I383" s="248"/>
      <c r="J383" s="249"/>
      <c r="K383" s="250"/>
      <c r="L383" s="251">
        <f t="shared" si="65"/>
        <v>0</v>
      </c>
      <c r="M383" s="252">
        <f t="shared" si="0"/>
        <v>0</v>
      </c>
      <c r="N383" s="253"/>
      <c r="O383" s="254"/>
      <c r="P383" s="255"/>
      <c r="Q383" s="256"/>
    </row>
    <row r="384" spans="1:17" ht="16.5" hidden="1" outlineLevel="1" thickBot="1">
      <c r="A384" s="276"/>
      <c r="B384" s="273"/>
      <c r="C384" s="447" t="str">
        <f>IFERROR(VLOOKUP(A384,[2]Feuil1!$A381:$E5378,2,FALSE),"")</f>
        <v/>
      </c>
      <c r="D384" s="263" t="e">
        <f>VLOOKUP(A384,[2]Feuil1!$A381:$E5378,3,FALSE)</f>
        <v>#N/A</v>
      </c>
      <c r="E384" s="449" t="e">
        <f>VLOOKUP(A384,[2]Feuil1!$A381:$E5378,4,FALSE)</f>
        <v>#N/A</v>
      </c>
      <c r="F384" s="450" t="e">
        <f>VLOOKUP(A384,[2]Feuil1!$A381:$E5378,5,FALSE)</f>
        <v>#N/A</v>
      </c>
      <c r="G384" s="246"/>
      <c r="H384" s="247"/>
      <c r="I384" s="248"/>
      <c r="J384" s="249"/>
      <c r="K384" s="250"/>
      <c r="L384" s="251">
        <f t="shared" si="65"/>
        <v>0</v>
      </c>
      <c r="M384" s="252">
        <f t="shared" si="0"/>
        <v>0</v>
      </c>
      <c r="N384" s="253"/>
      <c r="O384" s="254"/>
      <c r="P384" s="255"/>
      <c r="Q384" s="256"/>
    </row>
    <row r="385" spans="1:20" ht="16.5" hidden="1" outlineLevel="1" thickBot="1">
      <c r="A385" s="276"/>
      <c r="B385" s="273"/>
      <c r="C385" s="447" t="str">
        <f>IFERROR(VLOOKUP(A385,[2]Feuil1!$A382:$E5379,2,FALSE),"")</f>
        <v/>
      </c>
      <c r="D385" s="263" t="e">
        <f>VLOOKUP(A385,[2]Feuil1!$A382:$E5379,3,FALSE)</f>
        <v>#N/A</v>
      </c>
      <c r="E385" s="449" t="e">
        <f>VLOOKUP(A385,[2]Feuil1!$A382:$E5379,4,FALSE)</f>
        <v>#N/A</v>
      </c>
      <c r="F385" s="450" t="e">
        <f>VLOOKUP(A385,[2]Feuil1!$A382:$E5379,5,FALSE)</f>
        <v>#N/A</v>
      </c>
      <c r="G385" s="246"/>
      <c r="H385" s="247"/>
      <c r="I385" s="248"/>
      <c r="J385" s="249"/>
      <c r="K385" s="250"/>
      <c r="L385" s="251">
        <f t="shared" si="65"/>
        <v>0</v>
      </c>
      <c r="M385" s="252">
        <f t="shared" si="0"/>
        <v>0</v>
      </c>
      <c r="N385" s="253"/>
      <c r="O385" s="254"/>
      <c r="P385" s="255"/>
      <c r="Q385" s="256"/>
    </row>
    <row r="386" spans="1:20" ht="16.5" hidden="1" outlineLevel="1" thickBot="1">
      <c r="A386" s="277"/>
      <c r="B386" s="278"/>
      <c r="C386" s="447" t="str">
        <f>IFERROR(VLOOKUP(A386,[2]Feuil1!$A383:$E5380,2,FALSE),"")</f>
        <v/>
      </c>
      <c r="D386" s="263" t="e">
        <f>VLOOKUP(A386,[2]Feuil1!$A383:$E5380,3,FALSE)</f>
        <v>#N/A</v>
      </c>
      <c r="E386" s="449" t="e">
        <f>VLOOKUP(A386,[2]Feuil1!$A383:$E5380,4,FALSE)</f>
        <v>#N/A</v>
      </c>
      <c r="F386" s="450" t="e">
        <f>VLOOKUP(A386,[2]Feuil1!$A383:$E5380,5,FALSE)</f>
        <v>#N/A</v>
      </c>
      <c r="G386" s="282"/>
      <c r="H386" s="283"/>
      <c r="I386" s="284"/>
      <c r="J386" s="285"/>
      <c r="K386" s="286"/>
      <c r="L386" s="287">
        <f t="shared" si="65"/>
        <v>0</v>
      </c>
      <c r="M386" s="252">
        <f t="shared" si="0"/>
        <v>0</v>
      </c>
      <c r="N386" s="288"/>
      <c r="O386" s="289"/>
      <c r="P386" s="290"/>
      <c r="Q386" s="256"/>
    </row>
    <row r="387" spans="1:20" ht="28.5" customHeight="1" outlineLevel="1" thickBot="1">
      <c r="A387" s="291"/>
      <c r="B387" s="292"/>
      <c r="C387" s="293"/>
      <c r="D387" s="293"/>
      <c r="E387" s="293"/>
      <c r="F387" s="293"/>
      <c r="G387" s="292"/>
      <c r="H387" s="292"/>
      <c r="I387" s="292"/>
      <c r="J387" s="294"/>
      <c r="K387" s="295" t="str">
        <f>C5</f>
        <v>POSTE 1</v>
      </c>
      <c r="L387" s="296">
        <f>SUM(L5:L386)</f>
        <v>0</v>
      </c>
      <c r="M387" s="296">
        <f>SUM(M5:M386)</f>
        <v>0</v>
      </c>
      <c r="N387" s="297">
        <f>SUM(N5:N386)</f>
        <v>0</v>
      </c>
      <c r="O387" s="297">
        <f>SUM(O5:O386)</f>
        <v>0</v>
      </c>
      <c r="P387" s="298">
        <f>SUM(P5:P386)</f>
        <v>0</v>
      </c>
      <c r="Q387" s="299"/>
      <c r="R387" s="258"/>
      <c r="S387" s="300"/>
      <c r="T387" s="301"/>
    </row>
    <row r="388" spans="1:20" ht="11.25" customHeight="1" collapsed="1">
      <c r="A388" s="302"/>
      <c r="B388" s="303"/>
      <c r="C388" s="304"/>
      <c r="D388" s="304"/>
      <c r="E388" s="304"/>
      <c r="F388" s="304"/>
      <c r="G388" s="303"/>
      <c r="H388" s="303"/>
      <c r="I388" s="303"/>
      <c r="J388" s="305"/>
      <c r="K388" s="306"/>
      <c r="L388" s="307"/>
      <c r="M388" s="308"/>
      <c r="N388" s="309"/>
      <c r="O388" s="309"/>
      <c r="P388" s="310"/>
      <c r="Q388" s="299"/>
      <c r="R388" s="258"/>
      <c r="S388" s="300"/>
      <c r="T388" s="301"/>
    </row>
    <row r="389" spans="1:20" ht="15.75" hidden="1" outlineLevel="1">
      <c r="A389" s="241"/>
      <c r="B389" s="242"/>
      <c r="C389" s="243" t="s">
        <v>41</v>
      </c>
      <c r="D389" s="244"/>
      <c r="E389" s="244"/>
      <c r="F389" s="245"/>
      <c r="G389" s="246"/>
      <c r="H389" s="247"/>
      <c r="I389" s="311"/>
      <c r="J389" s="249"/>
      <c r="K389" s="250"/>
      <c r="L389" s="251"/>
      <c r="M389" s="252"/>
      <c r="N389" s="254"/>
      <c r="O389" s="254"/>
      <c r="P389" s="255"/>
      <c r="Q389" s="256"/>
      <c r="S389" s="301"/>
      <c r="T389" s="301"/>
    </row>
    <row r="390" spans="1:20" ht="15.75" hidden="1" outlineLevel="1">
      <c r="A390" s="259"/>
      <c r="B390" s="242"/>
      <c r="C390" s="262"/>
      <c r="D390" s="274"/>
      <c r="E390" s="274"/>
      <c r="F390" s="275"/>
      <c r="G390" s="264"/>
      <c r="H390" s="312"/>
      <c r="I390" s="312"/>
      <c r="J390" s="249"/>
      <c r="K390" s="250"/>
      <c r="L390" s="251">
        <f>G390*H390</f>
        <v>0</v>
      </c>
      <c r="M390" s="252">
        <f t="shared" ref="M390:M436" si="66">G390*I390+G390*K390</f>
        <v>0</v>
      </c>
      <c r="N390" s="254"/>
      <c r="O390" s="254"/>
      <c r="P390" s="255"/>
      <c r="Q390" s="256"/>
      <c r="S390" s="301"/>
      <c r="T390" s="301"/>
    </row>
    <row r="391" spans="1:20" ht="15.75" hidden="1" outlineLevel="1">
      <c r="A391" s="260"/>
      <c r="B391" s="261"/>
      <c r="C391" s="262"/>
      <c r="D391" s="274"/>
      <c r="E391" s="274"/>
      <c r="F391" s="275"/>
      <c r="G391" s="264"/>
      <c r="H391" s="312"/>
      <c r="I391" s="312"/>
      <c r="J391" s="267"/>
      <c r="K391" s="268"/>
      <c r="L391" s="251">
        <f>G391*H391</f>
        <v>0</v>
      </c>
      <c r="M391" s="252">
        <f t="shared" si="66"/>
        <v>0</v>
      </c>
      <c r="N391" s="254"/>
      <c r="O391" s="254"/>
      <c r="P391" s="255"/>
      <c r="Q391" s="256"/>
      <c r="S391" s="301"/>
      <c r="T391" s="301"/>
    </row>
    <row r="392" spans="1:20" ht="15.75" hidden="1" outlineLevel="1">
      <c r="A392" s="260"/>
      <c r="B392" s="273"/>
      <c r="C392" s="262"/>
      <c r="D392" s="274"/>
      <c r="E392" s="274"/>
      <c r="F392" s="275"/>
      <c r="G392" s="264"/>
      <c r="H392" s="312"/>
      <c r="I392" s="312"/>
      <c r="J392" s="271"/>
      <c r="K392" s="272"/>
      <c r="L392" s="251">
        <f>G392*H392</f>
        <v>0</v>
      </c>
      <c r="M392" s="252">
        <f t="shared" si="66"/>
        <v>0</v>
      </c>
      <c r="N392" s="254"/>
      <c r="O392" s="254"/>
      <c r="P392" s="255"/>
      <c r="Q392" s="256"/>
      <c r="S392" s="301"/>
      <c r="T392" s="301"/>
    </row>
    <row r="393" spans="1:20" ht="15.75" hidden="1" outlineLevel="1">
      <c r="A393" s="260"/>
      <c r="B393" s="273"/>
      <c r="C393" s="262"/>
      <c r="D393" s="274"/>
      <c r="E393" s="274"/>
      <c r="F393" s="275"/>
      <c r="G393" s="264"/>
      <c r="H393" s="312"/>
      <c r="I393" s="312"/>
      <c r="J393" s="271"/>
      <c r="K393" s="272"/>
      <c r="L393" s="251">
        <f>G393*H393</f>
        <v>0</v>
      </c>
      <c r="M393" s="252">
        <f t="shared" si="66"/>
        <v>0</v>
      </c>
      <c r="N393" s="254"/>
      <c r="O393" s="254"/>
      <c r="P393" s="255"/>
      <c r="Q393" s="256"/>
      <c r="S393" s="301"/>
      <c r="T393" s="301"/>
    </row>
    <row r="394" spans="1:20" ht="15.75" hidden="1" outlineLevel="1">
      <c r="A394" s="260"/>
      <c r="B394" s="273"/>
      <c r="C394" s="262"/>
      <c r="D394" s="274"/>
      <c r="E394" s="274"/>
      <c r="F394" s="275"/>
      <c r="G394" s="264"/>
      <c r="H394" s="312"/>
      <c r="I394" s="312"/>
      <c r="J394" s="271"/>
      <c r="K394" s="272"/>
      <c r="L394" s="251">
        <f t="shared" ref="L394:L416" si="67">G394*H394</f>
        <v>0</v>
      </c>
      <c r="M394" s="252">
        <f t="shared" si="66"/>
        <v>0</v>
      </c>
      <c r="N394" s="254"/>
      <c r="O394" s="254"/>
      <c r="P394" s="255"/>
      <c r="Q394" s="256"/>
      <c r="S394" s="301"/>
      <c r="T394" s="301"/>
    </row>
    <row r="395" spans="1:20" ht="15.75" hidden="1" outlineLevel="1">
      <c r="A395" s="260"/>
      <c r="B395" s="273"/>
      <c r="C395" s="262"/>
      <c r="D395" s="274"/>
      <c r="E395" s="274"/>
      <c r="F395" s="275"/>
      <c r="G395" s="264"/>
      <c r="H395" s="312"/>
      <c r="I395" s="312"/>
      <c r="J395" s="271"/>
      <c r="K395" s="272"/>
      <c r="L395" s="251">
        <f t="shared" si="67"/>
        <v>0</v>
      </c>
      <c r="M395" s="252">
        <f t="shared" si="66"/>
        <v>0</v>
      </c>
      <c r="N395" s="254"/>
      <c r="O395" s="254"/>
      <c r="P395" s="255"/>
      <c r="Q395" s="256"/>
      <c r="S395" s="301"/>
      <c r="T395" s="301"/>
    </row>
    <row r="396" spans="1:20" ht="15.75" hidden="1" outlineLevel="1">
      <c r="A396" s="260"/>
      <c r="B396" s="273"/>
      <c r="C396" s="262"/>
      <c r="D396" s="274"/>
      <c r="E396" s="274"/>
      <c r="F396" s="275"/>
      <c r="G396" s="264"/>
      <c r="H396" s="312"/>
      <c r="I396" s="312"/>
      <c r="J396" s="271"/>
      <c r="K396" s="272"/>
      <c r="L396" s="251">
        <f t="shared" si="67"/>
        <v>0</v>
      </c>
      <c r="M396" s="252">
        <f t="shared" si="66"/>
        <v>0</v>
      </c>
      <c r="N396" s="254"/>
      <c r="O396" s="254"/>
      <c r="P396" s="255"/>
      <c r="Q396" s="256"/>
      <c r="S396" s="301"/>
      <c r="T396" s="301"/>
    </row>
    <row r="397" spans="1:20" ht="15.75" hidden="1" outlineLevel="1">
      <c r="A397" s="260"/>
      <c r="B397" s="273"/>
      <c r="C397" s="262"/>
      <c r="D397" s="274"/>
      <c r="E397" s="274"/>
      <c r="F397" s="275"/>
      <c r="G397" s="264"/>
      <c r="H397" s="312"/>
      <c r="I397" s="312"/>
      <c r="J397" s="271"/>
      <c r="K397" s="272"/>
      <c r="L397" s="251">
        <f t="shared" si="67"/>
        <v>0</v>
      </c>
      <c r="M397" s="252">
        <f t="shared" si="66"/>
        <v>0</v>
      </c>
      <c r="N397" s="254"/>
      <c r="O397" s="254"/>
      <c r="P397" s="255"/>
      <c r="Q397" s="256"/>
      <c r="S397" s="301"/>
      <c r="T397" s="301"/>
    </row>
    <row r="398" spans="1:20" ht="15.75" hidden="1" outlineLevel="1">
      <c r="A398" s="260"/>
      <c r="B398" s="273"/>
      <c r="C398" s="262"/>
      <c r="D398" s="274"/>
      <c r="E398" s="274"/>
      <c r="F398" s="275"/>
      <c r="G398" s="264"/>
      <c r="H398" s="312"/>
      <c r="I398" s="312"/>
      <c r="J398" s="271"/>
      <c r="K398" s="272"/>
      <c r="L398" s="251">
        <f t="shared" si="67"/>
        <v>0</v>
      </c>
      <c r="M398" s="252">
        <f t="shared" si="66"/>
        <v>0</v>
      </c>
      <c r="N398" s="254"/>
      <c r="O398" s="254"/>
      <c r="P398" s="255"/>
      <c r="Q398" s="256"/>
      <c r="S398" s="301"/>
      <c r="T398" s="301"/>
    </row>
    <row r="399" spans="1:20" ht="15.75" hidden="1" outlineLevel="1">
      <c r="A399" s="260"/>
      <c r="B399" s="273"/>
      <c r="C399" s="262"/>
      <c r="D399" s="274"/>
      <c r="E399" s="274"/>
      <c r="F399" s="275"/>
      <c r="G399" s="264"/>
      <c r="H399" s="312"/>
      <c r="I399" s="312"/>
      <c r="J399" s="271"/>
      <c r="K399" s="272"/>
      <c r="L399" s="251">
        <f t="shared" ref="L399:L407" si="68">G399*H399</f>
        <v>0</v>
      </c>
      <c r="M399" s="252">
        <f t="shared" si="66"/>
        <v>0</v>
      </c>
      <c r="N399" s="254"/>
      <c r="O399" s="254"/>
      <c r="P399" s="255"/>
      <c r="Q399" s="256"/>
      <c r="S399" s="301"/>
      <c r="T399" s="301"/>
    </row>
    <row r="400" spans="1:20" ht="15.75" hidden="1" outlineLevel="1">
      <c r="A400" s="260"/>
      <c r="B400" s="273"/>
      <c r="C400" s="262"/>
      <c r="D400" s="274"/>
      <c r="E400" s="274"/>
      <c r="F400" s="275"/>
      <c r="G400" s="264"/>
      <c r="H400" s="312"/>
      <c r="I400" s="312"/>
      <c r="J400" s="271"/>
      <c r="K400" s="272"/>
      <c r="L400" s="251">
        <f t="shared" si="68"/>
        <v>0</v>
      </c>
      <c r="M400" s="252">
        <f t="shared" si="66"/>
        <v>0</v>
      </c>
      <c r="N400" s="254"/>
      <c r="O400" s="254"/>
      <c r="P400" s="255"/>
      <c r="Q400" s="256"/>
      <c r="S400" s="301"/>
      <c r="T400" s="301"/>
    </row>
    <row r="401" spans="1:20" ht="15.75" hidden="1" outlineLevel="1">
      <c r="A401" s="260"/>
      <c r="B401" s="273"/>
      <c r="C401" s="262"/>
      <c r="D401" s="274"/>
      <c r="E401" s="274"/>
      <c r="F401" s="275"/>
      <c r="G401" s="264"/>
      <c r="H401" s="312"/>
      <c r="I401" s="312"/>
      <c r="J401" s="249"/>
      <c r="K401" s="250"/>
      <c r="L401" s="251">
        <f t="shared" si="68"/>
        <v>0</v>
      </c>
      <c r="M401" s="252">
        <f t="shared" si="66"/>
        <v>0</v>
      </c>
      <c r="N401" s="254"/>
      <c r="O401" s="254"/>
      <c r="P401" s="255"/>
      <c r="Q401" s="256"/>
      <c r="S401" s="301"/>
      <c r="T401" s="301"/>
    </row>
    <row r="402" spans="1:20" ht="15.75" hidden="1" outlineLevel="1">
      <c r="A402" s="260"/>
      <c r="B402" s="273"/>
      <c r="C402" s="262"/>
      <c r="D402" s="274"/>
      <c r="E402" s="274"/>
      <c r="F402" s="275"/>
      <c r="G402" s="264"/>
      <c r="H402" s="312"/>
      <c r="I402" s="312"/>
      <c r="J402" s="249"/>
      <c r="K402" s="250"/>
      <c r="L402" s="251">
        <f t="shared" si="68"/>
        <v>0</v>
      </c>
      <c r="M402" s="252">
        <f t="shared" si="66"/>
        <v>0</v>
      </c>
      <c r="N402" s="254"/>
      <c r="O402" s="254"/>
      <c r="P402" s="255"/>
      <c r="Q402" s="256"/>
      <c r="S402" s="301"/>
      <c r="T402" s="301"/>
    </row>
    <row r="403" spans="1:20" ht="15.75" hidden="1" outlineLevel="1">
      <c r="A403" s="260"/>
      <c r="B403" s="273"/>
      <c r="C403" s="262"/>
      <c r="D403" s="274"/>
      <c r="E403" s="274"/>
      <c r="F403" s="275"/>
      <c r="G403" s="264"/>
      <c r="H403" s="312"/>
      <c r="I403" s="312"/>
      <c r="J403" s="271"/>
      <c r="K403" s="272"/>
      <c r="L403" s="251">
        <f t="shared" si="68"/>
        <v>0</v>
      </c>
      <c r="M403" s="252">
        <f t="shared" si="66"/>
        <v>0</v>
      </c>
      <c r="N403" s="254"/>
      <c r="O403" s="254"/>
      <c r="P403" s="255"/>
      <c r="Q403" s="256"/>
      <c r="S403" s="301"/>
      <c r="T403" s="301"/>
    </row>
    <row r="404" spans="1:20" ht="15.75" hidden="1" outlineLevel="1">
      <c r="A404" s="260"/>
      <c r="B404" s="273"/>
      <c r="C404" s="262"/>
      <c r="D404" s="274"/>
      <c r="E404" s="274"/>
      <c r="F404" s="275"/>
      <c r="G404" s="264"/>
      <c r="H404" s="312"/>
      <c r="I404" s="312"/>
      <c r="J404" s="271"/>
      <c r="K404" s="272"/>
      <c r="L404" s="251">
        <f t="shared" si="68"/>
        <v>0</v>
      </c>
      <c r="M404" s="252">
        <f t="shared" si="66"/>
        <v>0</v>
      </c>
      <c r="N404" s="254"/>
      <c r="O404" s="254"/>
      <c r="P404" s="255"/>
      <c r="Q404" s="256"/>
      <c r="S404" s="301"/>
      <c r="T404" s="301"/>
    </row>
    <row r="405" spans="1:20" ht="15.75" hidden="1" outlineLevel="1">
      <c r="A405" s="260"/>
      <c r="B405" s="273"/>
      <c r="C405" s="262"/>
      <c r="D405" s="274"/>
      <c r="E405" s="274"/>
      <c r="F405" s="275"/>
      <c r="G405" s="264"/>
      <c r="H405" s="312"/>
      <c r="I405" s="312"/>
      <c r="J405" s="271"/>
      <c r="K405" s="272"/>
      <c r="L405" s="251">
        <f t="shared" si="68"/>
        <v>0</v>
      </c>
      <c r="M405" s="252">
        <f t="shared" si="66"/>
        <v>0</v>
      </c>
      <c r="N405" s="254"/>
      <c r="O405" s="254"/>
      <c r="P405" s="255"/>
      <c r="Q405" s="256"/>
      <c r="S405" s="301"/>
      <c r="T405" s="301"/>
    </row>
    <row r="406" spans="1:20" ht="15.75" hidden="1" outlineLevel="1">
      <c r="A406" s="260"/>
      <c r="B406" s="273"/>
      <c r="C406" s="262"/>
      <c r="D406" s="274"/>
      <c r="E406" s="274"/>
      <c r="F406" s="275"/>
      <c r="G406" s="264"/>
      <c r="H406" s="312"/>
      <c r="I406" s="312"/>
      <c r="J406" s="271"/>
      <c r="K406" s="272"/>
      <c r="L406" s="251">
        <f t="shared" si="68"/>
        <v>0</v>
      </c>
      <c r="M406" s="252">
        <f t="shared" si="66"/>
        <v>0</v>
      </c>
      <c r="N406" s="254"/>
      <c r="O406" s="254"/>
      <c r="P406" s="255"/>
      <c r="Q406" s="256"/>
      <c r="S406" s="301"/>
      <c r="T406" s="301"/>
    </row>
    <row r="407" spans="1:20" ht="15.75" hidden="1" outlineLevel="1">
      <c r="A407" s="260"/>
      <c r="B407" s="273"/>
      <c r="C407" s="262"/>
      <c r="D407" s="274"/>
      <c r="E407" s="274"/>
      <c r="F407" s="275"/>
      <c r="G407" s="264"/>
      <c r="H407" s="312"/>
      <c r="I407" s="312"/>
      <c r="J407" s="271"/>
      <c r="K407" s="272"/>
      <c r="L407" s="251">
        <f t="shared" si="68"/>
        <v>0</v>
      </c>
      <c r="M407" s="252">
        <f t="shared" si="66"/>
        <v>0</v>
      </c>
      <c r="N407" s="254"/>
      <c r="O407" s="254"/>
      <c r="P407" s="255"/>
      <c r="Q407" s="256"/>
      <c r="S407" s="301"/>
      <c r="T407" s="301"/>
    </row>
    <row r="408" spans="1:20" ht="15.75" hidden="1" outlineLevel="1">
      <c r="A408" s="260"/>
      <c r="B408" s="273"/>
      <c r="C408" s="262"/>
      <c r="D408" s="274"/>
      <c r="E408" s="274"/>
      <c r="F408" s="275"/>
      <c r="G408" s="264"/>
      <c r="H408" s="312"/>
      <c r="I408" s="312"/>
      <c r="J408" s="271"/>
      <c r="K408" s="272"/>
      <c r="L408" s="251">
        <f t="shared" si="67"/>
        <v>0</v>
      </c>
      <c r="M408" s="252">
        <f t="shared" si="66"/>
        <v>0</v>
      </c>
      <c r="N408" s="254"/>
      <c r="O408" s="254"/>
      <c r="P408" s="255"/>
      <c r="Q408" s="256"/>
      <c r="S408" s="301"/>
      <c r="T408" s="301"/>
    </row>
    <row r="409" spans="1:20" ht="15.75" hidden="1" outlineLevel="1">
      <c r="A409" s="260"/>
      <c r="B409" s="273"/>
      <c r="C409" s="262"/>
      <c r="D409" s="274"/>
      <c r="E409" s="274"/>
      <c r="F409" s="275"/>
      <c r="G409" s="264"/>
      <c r="H409" s="312"/>
      <c r="I409" s="312"/>
      <c r="J409" s="271"/>
      <c r="K409" s="272"/>
      <c r="L409" s="251">
        <f t="shared" si="67"/>
        <v>0</v>
      </c>
      <c r="M409" s="252">
        <f t="shared" si="66"/>
        <v>0</v>
      </c>
      <c r="N409" s="254"/>
      <c r="O409" s="254"/>
      <c r="P409" s="255"/>
      <c r="Q409" s="256"/>
      <c r="S409" s="301"/>
      <c r="T409" s="301"/>
    </row>
    <row r="410" spans="1:20" ht="15.75" hidden="1" outlineLevel="1">
      <c r="A410" s="260"/>
      <c r="B410" s="273"/>
      <c r="C410" s="262"/>
      <c r="D410" s="274"/>
      <c r="E410" s="274"/>
      <c r="F410" s="275"/>
      <c r="G410" s="264"/>
      <c r="H410" s="312"/>
      <c r="I410" s="312"/>
      <c r="J410" s="271"/>
      <c r="K410" s="272"/>
      <c r="L410" s="251">
        <f t="shared" si="67"/>
        <v>0</v>
      </c>
      <c r="M410" s="252">
        <f t="shared" si="66"/>
        <v>0</v>
      </c>
      <c r="N410" s="254"/>
      <c r="O410" s="254"/>
      <c r="P410" s="255"/>
      <c r="Q410" s="256"/>
      <c r="S410" s="301"/>
      <c r="T410" s="301"/>
    </row>
    <row r="411" spans="1:20" ht="15.75" hidden="1" outlineLevel="1">
      <c r="A411" s="260"/>
      <c r="B411" s="273"/>
      <c r="C411" s="262"/>
      <c r="D411" s="274"/>
      <c r="E411" s="274"/>
      <c r="F411" s="275"/>
      <c r="G411" s="264"/>
      <c r="H411" s="312"/>
      <c r="I411" s="312"/>
      <c r="J411" s="271"/>
      <c r="K411" s="272"/>
      <c r="L411" s="251">
        <f t="shared" si="67"/>
        <v>0</v>
      </c>
      <c r="M411" s="252">
        <f t="shared" si="66"/>
        <v>0</v>
      </c>
      <c r="N411" s="254"/>
      <c r="O411" s="254"/>
      <c r="P411" s="255"/>
      <c r="Q411" s="256"/>
      <c r="S411" s="301"/>
      <c r="T411" s="301"/>
    </row>
    <row r="412" spans="1:20" ht="15.75" hidden="1" outlineLevel="1">
      <c r="A412" s="260"/>
      <c r="B412" s="273"/>
      <c r="C412" s="262"/>
      <c r="D412" s="274"/>
      <c r="E412" s="274"/>
      <c r="F412" s="275"/>
      <c r="G412" s="264"/>
      <c r="H412" s="312"/>
      <c r="I412" s="312"/>
      <c r="J412" s="271"/>
      <c r="K412" s="272"/>
      <c r="L412" s="251">
        <f t="shared" si="67"/>
        <v>0</v>
      </c>
      <c r="M412" s="252">
        <f t="shared" si="66"/>
        <v>0</v>
      </c>
      <c r="N412" s="254"/>
      <c r="O412" s="254"/>
      <c r="P412" s="255"/>
      <c r="Q412" s="256"/>
      <c r="S412" s="301"/>
      <c r="T412" s="301"/>
    </row>
    <row r="413" spans="1:20" ht="15.75" hidden="1" outlineLevel="1">
      <c r="A413" s="260"/>
      <c r="B413" s="273"/>
      <c r="C413" s="262"/>
      <c r="D413" s="274"/>
      <c r="E413" s="274"/>
      <c r="F413" s="275"/>
      <c r="G413" s="264"/>
      <c r="H413" s="312"/>
      <c r="I413" s="312"/>
      <c r="J413" s="271"/>
      <c r="K413" s="272"/>
      <c r="L413" s="251">
        <f t="shared" si="67"/>
        <v>0</v>
      </c>
      <c r="M413" s="252">
        <f t="shared" si="66"/>
        <v>0</v>
      </c>
      <c r="N413" s="254"/>
      <c r="O413" s="254"/>
      <c r="P413" s="255"/>
      <c r="Q413" s="256"/>
      <c r="S413" s="301"/>
      <c r="T413" s="301"/>
    </row>
    <row r="414" spans="1:20" ht="15.75" hidden="1" outlineLevel="1">
      <c r="A414" s="260"/>
      <c r="B414" s="273"/>
      <c r="C414" s="262"/>
      <c r="D414" s="274"/>
      <c r="E414" s="274"/>
      <c r="F414" s="275"/>
      <c r="G414" s="264"/>
      <c r="H414" s="312"/>
      <c r="I414" s="312"/>
      <c r="J414" s="271"/>
      <c r="K414" s="272"/>
      <c r="L414" s="251">
        <f t="shared" si="67"/>
        <v>0</v>
      </c>
      <c r="M414" s="252">
        <f t="shared" si="66"/>
        <v>0</v>
      </c>
      <c r="N414" s="254"/>
      <c r="O414" s="254"/>
      <c r="P414" s="255"/>
      <c r="Q414" s="256"/>
      <c r="S414" s="301"/>
      <c r="T414" s="301"/>
    </row>
    <row r="415" spans="1:20" ht="15.75" hidden="1" outlineLevel="1">
      <c r="A415" s="260"/>
      <c r="B415" s="273"/>
      <c r="C415" s="262"/>
      <c r="D415" s="274"/>
      <c r="E415" s="274"/>
      <c r="F415" s="275"/>
      <c r="G415" s="264"/>
      <c r="H415" s="312"/>
      <c r="I415" s="312"/>
      <c r="J415" s="271"/>
      <c r="K415" s="272"/>
      <c r="L415" s="251">
        <f t="shared" si="67"/>
        <v>0</v>
      </c>
      <c r="M415" s="252">
        <f t="shared" si="66"/>
        <v>0</v>
      </c>
      <c r="N415" s="254"/>
      <c r="O415" s="254"/>
      <c r="P415" s="255"/>
      <c r="Q415" s="256"/>
      <c r="S415" s="301"/>
      <c r="T415" s="301"/>
    </row>
    <row r="416" spans="1:20" ht="15.75" hidden="1" outlineLevel="1">
      <c r="A416" s="260"/>
      <c r="B416" s="273"/>
      <c r="C416" s="262"/>
      <c r="D416" s="274"/>
      <c r="E416" s="274"/>
      <c r="F416" s="275"/>
      <c r="G416" s="264"/>
      <c r="H416" s="312"/>
      <c r="I416" s="312"/>
      <c r="J416" s="271"/>
      <c r="K416" s="272"/>
      <c r="L416" s="251">
        <f t="shared" si="67"/>
        <v>0</v>
      </c>
      <c r="M416" s="252">
        <f t="shared" si="66"/>
        <v>0</v>
      </c>
      <c r="N416" s="254"/>
      <c r="O416" s="254"/>
      <c r="P416" s="255"/>
      <c r="Q416" s="256"/>
      <c r="S416" s="301"/>
      <c r="T416" s="301"/>
    </row>
    <row r="417" spans="1:20" ht="15.75" hidden="1" outlineLevel="1">
      <c r="A417" s="260"/>
      <c r="B417" s="273"/>
      <c r="C417" s="262"/>
      <c r="D417" s="274"/>
      <c r="E417" s="274"/>
      <c r="F417" s="275"/>
      <c r="G417" s="264"/>
      <c r="H417" s="312"/>
      <c r="I417" s="312"/>
      <c r="J417" s="271"/>
      <c r="K417" s="272"/>
      <c r="L417" s="251">
        <f t="shared" ref="L417:L436" si="69">G417*H417</f>
        <v>0</v>
      </c>
      <c r="M417" s="252">
        <f t="shared" si="66"/>
        <v>0</v>
      </c>
      <c r="N417" s="254"/>
      <c r="O417" s="254"/>
      <c r="P417" s="255"/>
      <c r="Q417" s="256"/>
      <c r="S417" s="301"/>
      <c r="T417" s="301"/>
    </row>
    <row r="418" spans="1:20" ht="15.75" hidden="1" outlineLevel="1">
      <c r="A418" s="260"/>
      <c r="B418" s="273"/>
      <c r="C418" s="262"/>
      <c r="D418" s="274"/>
      <c r="E418" s="274"/>
      <c r="F418" s="275"/>
      <c r="G418" s="264"/>
      <c r="H418" s="312"/>
      <c r="I418" s="312"/>
      <c r="J418" s="271"/>
      <c r="K418" s="272"/>
      <c r="L418" s="251">
        <f t="shared" si="69"/>
        <v>0</v>
      </c>
      <c r="M418" s="252">
        <f t="shared" si="66"/>
        <v>0</v>
      </c>
      <c r="N418" s="254"/>
      <c r="O418" s="254"/>
      <c r="P418" s="255"/>
      <c r="Q418" s="256"/>
      <c r="S418" s="301"/>
      <c r="T418" s="301"/>
    </row>
    <row r="419" spans="1:20" ht="15.75" hidden="1" outlineLevel="1">
      <c r="A419" s="259"/>
      <c r="B419" s="273"/>
      <c r="C419" s="262"/>
      <c r="D419" s="274"/>
      <c r="E419" s="274"/>
      <c r="F419" s="275"/>
      <c r="G419" s="264"/>
      <c r="H419" s="312"/>
      <c r="I419" s="312"/>
      <c r="J419" s="271"/>
      <c r="K419" s="272"/>
      <c r="L419" s="251">
        <f t="shared" si="69"/>
        <v>0</v>
      </c>
      <c r="M419" s="252">
        <f t="shared" si="66"/>
        <v>0</v>
      </c>
      <c r="N419" s="254"/>
      <c r="O419" s="254"/>
      <c r="P419" s="255"/>
      <c r="Q419" s="256"/>
      <c r="S419" s="301"/>
      <c r="T419" s="301"/>
    </row>
    <row r="420" spans="1:20" ht="15.75" hidden="1" outlineLevel="1">
      <c r="A420" s="276"/>
      <c r="B420" s="242"/>
      <c r="C420" s="262"/>
      <c r="D420" s="274"/>
      <c r="E420" s="274"/>
      <c r="F420" s="275"/>
      <c r="G420" s="264"/>
      <c r="H420" s="312"/>
      <c r="I420" s="312"/>
      <c r="J420" s="271"/>
      <c r="K420" s="272"/>
      <c r="L420" s="251">
        <f t="shared" si="69"/>
        <v>0</v>
      </c>
      <c r="M420" s="252">
        <f t="shared" si="66"/>
        <v>0</v>
      </c>
      <c r="N420" s="254"/>
      <c r="O420" s="254"/>
      <c r="P420" s="255"/>
      <c r="Q420" s="256"/>
      <c r="S420" s="301"/>
      <c r="T420" s="301"/>
    </row>
    <row r="421" spans="1:20" ht="15.75" hidden="1" outlineLevel="1">
      <c r="A421" s="276"/>
      <c r="B421" s="242"/>
      <c r="C421" s="262"/>
      <c r="D421" s="274"/>
      <c r="E421" s="274"/>
      <c r="F421" s="275"/>
      <c r="G421" s="264"/>
      <c r="H421" s="312"/>
      <c r="I421" s="312"/>
      <c r="J421" s="271"/>
      <c r="K421" s="272"/>
      <c r="L421" s="251">
        <f t="shared" si="69"/>
        <v>0</v>
      </c>
      <c r="M421" s="252">
        <f t="shared" si="66"/>
        <v>0</v>
      </c>
      <c r="N421" s="254"/>
      <c r="O421" s="254"/>
      <c r="P421" s="255"/>
      <c r="Q421" s="256"/>
      <c r="S421" s="301"/>
      <c r="T421" s="301"/>
    </row>
    <row r="422" spans="1:20" ht="15.75" hidden="1" outlineLevel="1">
      <c r="A422" s="241"/>
      <c r="B422" s="273"/>
      <c r="C422" s="262"/>
      <c r="D422" s="274"/>
      <c r="E422" s="274"/>
      <c r="F422" s="275"/>
      <c r="G422" s="264"/>
      <c r="H422" s="312"/>
      <c r="I422" s="312"/>
      <c r="J422" s="271"/>
      <c r="K422" s="272"/>
      <c r="L422" s="251">
        <f t="shared" si="69"/>
        <v>0</v>
      </c>
      <c r="M422" s="252">
        <f t="shared" si="66"/>
        <v>0</v>
      </c>
      <c r="N422" s="254"/>
      <c r="O422" s="254"/>
      <c r="P422" s="255"/>
      <c r="Q422" s="256"/>
      <c r="S422" s="301"/>
      <c r="T422" s="301"/>
    </row>
    <row r="423" spans="1:20" ht="15.75" hidden="1" outlineLevel="1">
      <c r="A423" s="276"/>
      <c r="B423" s="242"/>
      <c r="C423" s="262"/>
      <c r="D423" s="274"/>
      <c r="E423" s="274"/>
      <c r="F423" s="275"/>
      <c r="G423" s="264"/>
      <c r="H423" s="312"/>
      <c r="I423" s="312"/>
      <c r="J423" s="267"/>
      <c r="K423" s="268"/>
      <c r="L423" s="251">
        <f t="shared" si="69"/>
        <v>0</v>
      </c>
      <c r="M423" s="252">
        <f t="shared" si="66"/>
        <v>0</v>
      </c>
      <c r="N423" s="254"/>
      <c r="O423" s="254"/>
      <c r="P423" s="255"/>
      <c r="Q423" s="256"/>
      <c r="S423" s="301"/>
      <c r="T423" s="301"/>
    </row>
    <row r="424" spans="1:20" ht="15.75" hidden="1" outlineLevel="1">
      <c r="A424" s="276"/>
      <c r="B424" s="242"/>
      <c r="C424" s="262"/>
      <c r="D424" s="274"/>
      <c r="E424" s="274"/>
      <c r="F424" s="275"/>
      <c r="G424" s="264"/>
      <c r="H424" s="312"/>
      <c r="I424" s="312"/>
      <c r="J424" s="271"/>
      <c r="K424" s="272"/>
      <c r="L424" s="251">
        <f t="shared" si="69"/>
        <v>0</v>
      </c>
      <c r="M424" s="252">
        <f t="shared" si="66"/>
        <v>0</v>
      </c>
      <c r="N424" s="254"/>
      <c r="O424" s="254"/>
      <c r="P424" s="255"/>
      <c r="Q424" s="256"/>
      <c r="S424" s="301"/>
      <c r="T424" s="301"/>
    </row>
    <row r="425" spans="1:20" ht="15.75" hidden="1" outlineLevel="1">
      <c r="A425" s="276"/>
      <c r="B425" s="242"/>
      <c r="C425" s="262"/>
      <c r="D425" s="274"/>
      <c r="E425" s="274"/>
      <c r="F425" s="275"/>
      <c r="G425" s="264"/>
      <c r="H425" s="312"/>
      <c r="I425" s="312"/>
      <c r="J425" s="271"/>
      <c r="K425" s="272"/>
      <c r="L425" s="251">
        <f t="shared" si="69"/>
        <v>0</v>
      </c>
      <c r="M425" s="252">
        <f t="shared" si="66"/>
        <v>0</v>
      </c>
      <c r="N425" s="254"/>
      <c r="O425" s="254"/>
      <c r="P425" s="255"/>
      <c r="Q425" s="256"/>
      <c r="S425" s="301"/>
      <c r="T425" s="301"/>
    </row>
    <row r="426" spans="1:20" ht="15.75" hidden="1" outlineLevel="1">
      <c r="A426" s="276"/>
      <c r="B426" s="242"/>
      <c r="C426" s="262"/>
      <c r="D426" s="274"/>
      <c r="E426" s="274"/>
      <c r="F426" s="275"/>
      <c r="G426" s="264"/>
      <c r="H426" s="312"/>
      <c r="I426" s="312"/>
      <c r="J426" s="271"/>
      <c r="K426" s="272"/>
      <c r="L426" s="251">
        <f t="shared" si="69"/>
        <v>0</v>
      </c>
      <c r="M426" s="252">
        <f t="shared" si="66"/>
        <v>0</v>
      </c>
      <c r="N426" s="254"/>
      <c r="O426" s="254"/>
      <c r="P426" s="255"/>
      <c r="Q426" s="256"/>
      <c r="S426" s="301"/>
      <c r="T426" s="301"/>
    </row>
    <row r="427" spans="1:20" ht="15.75" hidden="1" outlineLevel="1">
      <c r="A427" s="241"/>
      <c r="B427" s="273"/>
      <c r="C427" s="262"/>
      <c r="D427" s="274"/>
      <c r="E427" s="274"/>
      <c r="F427" s="275"/>
      <c r="G427" s="264"/>
      <c r="H427" s="312"/>
      <c r="I427" s="312"/>
      <c r="J427" s="271"/>
      <c r="K427" s="272"/>
      <c r="L427" s="251">
        <f t="shared" si="69"/>
        <v>0</v>
      </c>
      <c r="M427" s="252">
        <f t="shared" si="66"/>
        <v>0</v>
      </c>
      <c r="N427" s="254"/>
      <c r="O427" s="254"/>
      <c r="P427" s="255"/>
      <c r="Q427" s="256"/>
      <c r="S427" s="301"/>
      <c r="T427" s="301"/>
    </row>
    <row r="428" spans="1:20" ht="15.75" hidden="1" outlineLevel="1">
      <c r="A428" s="276"/>
      <c r="B428" s="273"/>
      <c r="C428" s="262"/>
      <c r="D428" s="274"/>
      <c r="E428" s="274"/>
      <c r="F428" s="275"/>
      <c r="G428" s="264"/>
      <c r="H428" s="312"/>
      <c r="I428" s="312"/>
      <c r="J428" s="249"/>
      <c r="K428" s="250"/>
      <c r="L428" s="251">
        <f t="shared" si="69"/>
        <v>0</v>
      </c>
      <c r="M428" s="252">
        <f t="shared" si="66"/>
        <v>0</v>
      </c>
      <c r="N428" s="254"/>
      <c r="O428" s="254"/>
      <c r="P428" s="255"/>
      <c r="Q428" s="256"/>
      <c r="S428" s="301"/>
      <c r="T428" s="301"/>
    </row>
    <row r="429" spans="1:20" ht="15.75" hidden="1" outlineLevel="1">
      <c r="A429" s="276"/>
      <c r="B429" s="273"/>
      <c r="C429" s="262"/>
      <c r="D429" s="274"/>
      <c r="E429" s="274"/>
      <c r="F429" s="275"/>
      <c r="G429" s="264"/>
      <c r="H429" s="312"/>
      <c r="I429" s="312"/>
      <c r="J429" s="249"/>
      <c r="K429" s="250"/>
      <c r="L429" s="251">
        <f t="shared" si="69"/>
        <v>0</v>
      </c>
      <c r="M429" s="252">
        <f t="shared" si="66"/>
        <v>0</v>
      </c>
      <c r="N429" s="254"/>
      <c r="O429" s="254"/>
      <c r="P429" s="255"/>
      <c r="Q429" s="256"/>
      <c r="S429" s="301"/>
      <c r="T429" s="301"/>
    </row>
    <row r="430" spans="1:20" ht="15.75" hidden="1" outlineLevel="1">
      <c r="A430" s="260"/>
      <c r="B430" s="273"/>
      <c r="C430" s="262"/>
      <c r="D430" s="274"/>
      <c r="E430" s="274"/>
      <c r="F430" s="275"/>
      <c r="G430" s="264"/>
      <c r="H430" s="312"/>
      <c r="I430" s="312"/>
      <c r="J430" s="249"/>
      <c r="K430" s="250"/>
      <c r="L430" s="251">
        <f t="shared" si="69"/>
        <v>0</v>
      </c>
      <c r="M430" s="252">
        <f t="shared" si="66"/>
        <v>0</v>
      </c>
      <c r="N430" s="254"/>
      <c r="O430" s="254"/>
      <c r="P430" s="255"/>
      <c r="Q430" s="256"/>
      <c r="S430" s="301"/>
      <c r="T430" s="301"/>
    </row>
    <row r="431" spans="1:20" ht="15.75" hidden="1" outlineLevel="1">
      <c r="A431" s="259"/>
      <c r="B431" s="242"/>
      <c r="C431" s="262"/>
      <c r="D431" s="274"/>
      <c r="E431" s="274"/>
      <c r="F431" s="275"/>
      <c r="G431" s="264"/>
      <c r="H431" s="312"/>
      <c r="I431" s="312"/>
      <c r="J431" s="249"/>
      <c r="K431" s="250"/>
      <c r="L431" s="251">
        <f t="shared" si="69"/>
        <v>0</v>
      </c>
      <c r="M431" s="252">
        <f t="shared" si="66"/>
        <v>0</v>
      </c>
      <c r="N431" s="254"/>
      <c r="O431" s="254"/>
      <c r="P431" s="255"/>
      <c r="Q431" s="256"/>
      <c r="S431" s="301"/>
      <c r="T431" s="301"/>
    </row>
    <row r="432" spans="1:20" ht="15.75" hidden="1" outlineLevel="1">
      <c r="A432" s="259"/>
      <c r="B432" s="242"/>
      <c r="C432" s="262"/>
      <c r="D432" s="274"/>
      <c r="E432" s="274"/>
      <c r="F432" s="275"/>
      <c r="G432" s="264"/>
      <c r="H432" s="312"/>
      <c r="I432" s="312"/>
      <c r="J432" s="285"/>
      <c r="K432" s="286"/>
      <c r="L432" s="251">
        <f t="shared" si="69"/>
        <v>0</v>
      </c>
      <c r="M432" s="252">
        <f t="shared" si="66"/>
        <v>0</v>
      </c>
      <c r="N432" s="254"/>
      <c r="O432" s="254"/>
      <c r="P432" s="255"/>
      <c r="Q432" s="256"/>
      <c r="S432" s="301"/>
      <c r="T432" s="301"/>
    </row>
    <row r="433" spans="1:20" ht="15.75" hidden="1" outlineLevel="1">
      <c r="A433" s="276"/>
      <c r="B433" s="273"/>
      <c r="C433" s="262"/>
      <c r="D433" s="274"/>
      <c r="E433" s="274"/>
      <c r="F433" s="275"/>
      <c r="G433" s="264"/>
      <c r="H433" s="312"/>
      <c r="I433" s="312"/>
      <c r="J433" s="267"/>
      <c r="K433" s="313"/>
      <c r="L433" s="251">
        <f t="shared" si="69"/>
        <v>0</v>
      </c>
      <c r="M433" s="252">
        <f t="shared" si="66"/>
        <v>0</v>
      </c>
      <c r="N433" s="254"/>
      <c r="O433" s="254"/>
      <c r="P433" s="255"/>
      <c r="Q433" s="256"/>
      <c r="S433" s="301"/>
      <c r="T433" s="301"/>
    </row>
    <row r="434" spans="1:20" ht="15.75" hidden="1" outlineLevel="1">
      <c r="A434" s="276"/>
      <c r="B434" s="273"/>
      <c r="C434" s="262"/>
      <c r="D434" s="274"/>
      <c r="E434" s="274"/>
      <c r="F434" s="275"/>
      <c r="G434" s="264"/>
      <c r="H434" s="314"/>
      <c r="I434" s="314"/>
      <c r="J434" s="271"/>
      <c r="K434" s="315"/>
      <c r="L434" s="251">
        <f t="shared" si="69"/>
        <v>0</v>
      </c>
      <c r="M434" s="252">
        <f t="shared" si="66"/>
        <v>0</v>
      </c>
      <c r="N434" s="254"/>
      <c r="O434" s="254"/>
      <c r="P434" s="255"/>
      <c r="Q434" s="256"/>
      <c r="S434" s="301"/>
      <c r="T434" s="301"/>
    </row>
    <row r="435" spans="1:20" ht="15.75" hidden="1" outlineLevel="1">
      <c r="A435" s="276"/>
      <c r="B435" s="273"/>
      <c r="C435" s="262"/>
      <c r="D435" s="274"/>
      <c r="E435" s="274"/>
      <c r="F435" s="275"/>
      <c r="G435" s="264"/>
      <c r="H435" s="314"/>
      <c r="I435" s="314"/>
      <c r="J435" s="271"/>
      <c r="K435" s="315"/>
      <c r="L435" s="251">
        <f t="shared" si="69"/>
        <v>0</v>
      </c>
      <c r="M435" s="252">
        <f t="shared" si="66"/>
        <v>0</v>
      </c>
      <c r="N435" s="254"/>
      <c r="O435" s="254"/>
      <c r="P435" s="255"/>
      <c r="Q435" s="256"/>
      <c r="S435" s="301"/>
      <c r="T435" s="301"/>
    </row>
    <row r="436" spans="1:20" ht="16.5" hidden="1" outlineLevel="1" thickBot="1">
      <c r="A436" s="277"/>
      <c r="B436" s="278"/>
      <c r="C436" s="316"/>
      <c r="D436" s="317"/>
      <c r="E436" s="317"/>
      <c r="F436" s="318"/>
      <c r="G436" s="319"/>
      <c r="H436" s="314"/>
      <c r="I436" s="314"/>
      <c r="J436" s="271"/>
      <c r="K436" s="315"/>
      <c r="L436" s="287">
        <f t="shared" si="69"/>
        <v>0</v>
      </c>
      <c r="M436" s="252">
        <f t="shared" si="66"/>
        <v>0</v>
      </c>
      <c r="N436" s="289"/>
      <c r="O436" s="289"/>
      <c r="P436" s="290"/>
      <c r="Q436" s="256"/>
      <c r="S436" s="301"/>
      <c r="T436" s="301"/>
    </row>
    <row r="437" spans="1:20" ht="28.5" hidden="1" customHeight="1" outlineLevel="1" thickBot="1">
      <c r="A437" s="291"/>
      <c r="B437" s="292"/>
      <c r="C437" s="293"/>
      <c r="D437" s="293"/>
      <c r="E437" s="293"/>
      <c r="F437" s="293"/>
      <c r="G437" s="292"/>
      <c r="H437" s="292"/>
      <c r="I437" s="292"/>
      <c r="J437" s="294"/>
      <c r="K437" s="295" t="str">
        <f>C389</f>
        <v>POSTE 2</v>
      </c>
      <c r="L437" s="296">
        <f>SUM(L389:L436)</f>
        <v>0</v>
      </c>
      <c r="M437" s="296">
        <f>SUM(M389:M436)</f>
        <v>0</v>
      </c>
      <c r="N437" s="297">
        <f>SUM(N389:N436)</f>
        <v>0</v>
      </c>
      <c r="O437" s="297">
        <f>SUM(O389:O436)</f>
        <v>0</v>
      </c>
      <c r="P437" s="298">
        <f>SUM(P389:P436)</f>
        <v>0</v>
      </c>
      <c r="Q437" s="299"/>
      <c r="R437" s="258"/>
      <c r="S437" s="300"/>
      <c r="T437" s="301"/>
    </row>
    <row r="438" spans="1:20" ht="11.25" customHeight="1" collapsed="1">
      <c r="A438" s="302"/>
      <c r="B438" s="303"/>
      <c r="C438" s="304"/>
      <c r="D438" s="304"/>
      <c r="E438" s="304"/>
      <c r="F438" s="304"/>
      <c r="G438" s="303"/>
      <c r="H438" s="303"/>
      <c r="I438" s="303"/>
      <c r="J438" s="305"/>
      <c r="K438" s="306"/>
      <c r="L438" s="307"/>
      <c r="M438" s="308"/>
      <c r="N438" s="309"/>
      <c r="O438" s="309"/>
      <c r="P438" s="310"/>
      <c r="Q438" s="299"/>
      <c r="R438" s="258"/>
      <c r="S438" s="300"/>
      <c r="T438" s="301"/>
    </row>
    <row r="439" spans="1:20" ht="15.75" hidden="1" outlineLevel="1">
      <c r="A439" s="241"/>
      <c r="B439" s="242"/>
      <c r="C439" s="320" t="s">
        <v>42</v>
      </c>
      <c r="D439" s="321"/>
      <c r="E439" s="244"/>
      <c r="F439" s="245"/>
      <c r="G439" s="246"/>
      <c r="H439" s="247"/>
      <c r="I439" s="311"/>
      <c r="J439" s="249"/>
      <c r="K439" s="250"/>
      <c r="L439" s="251"/>
      <c r="M439" s="252"/>
      <c r="N439" s="254"/>
      <c r="O439" s="254"/>
      <c r="P439" s="255"/>
      <c r="Q439" s="256"/>
      <c r="S439" s="301"/>
      <c r="T439" s="301"/>
    </row>
    <row r="440" spans="1:20" ht="15.75" hidden="1" outlineLevel="1">
      <c r="A440" s="259"/>
      <c r="B440" s="242"/>
      <c r="C440" s="322"/>
      <c r="D440" s="321"/>
      <c r="E440" s="244"/>
      <c r="F440" s="245"/>
      <c r="G440" s="246"/>
      <c r="H440" s="247"/>
      <c r="I440" s="311"/>
      <c r="J440" s="249"/>
      <c r="K440" s="250"/>
      <c r="L440" s="251">
        <f>G440*H440</f>
        <v>0</v>
      </c>
      <c r="M440" s="252">
        <f t="shared" ref="M440:M486" si="70">G440*I440+G440*K440</f>
        <v>0</v>
      </c>
      <c r="N440" s="254"/>
      <c r="O440" s="254"/>
      <c r="P440" s="255"/>
      <c r="Q440" s="256"/>
      <c r="S440" s="301"/>
      <c r="T440" s="301"/>
    </row>
    <row r="441" spans="1:20" ht="15.75" hidden="1" outlineLevel="1">
      <c r="A441" s="260"/>
      <c r="B441" s="261"/>
      <c r="C441" s="322"/>
      <c r="D441" s="321"/>
      <c r="E441" s="244"/>
      <c r="F441" s="245"/>
      <c r="G441" s="246"/>
      <c r="H441" s="247"/>
      <c r="I441" s="311"/>
      <c r="J441" s="267"/>
      <c r="K441" s="268"/>
      <c r="L441" s="251">
        <f>G441*H441</f>
        <v>0</v>
      </c>
      <c r="M441" s="252">
        <f t="shared" si="70"/>
        <v>0</v>
      </c>
      <c r="N441" s="254"/>
      <c r="O441" s="254"/>
      <c r="P441" s="255"/>
      <c r="Q441" s="256"/>
      <c r="S441" s="301"/>
      <c r="T441" s="301"/>
    </row>
    <row r="442" spans="1:20" ht="15.75" hidden="1" outlineLevel="1">
      <c r="A442" s="260"/>
      <c r="B442" s="261"/>
      <c r="C442" s="322"/>
      <c r="D442" s="321"/>
      <c r="E442" s="244"/>
      <c r="F442" s="245"/>
      <c r="G442" s="246"/>
      <c r="H442" s="247"/>
      <c r="I442" s="311"/>
      <c r="J442" s="271"/>
      <c r="K442" s="272"/>
      <c r="L442" s="251">
        <f t="shared" ref="L442:L465" si="71">G442*H442</f>
        <v>0</v>
      </c>
      <c r="M442" s="252">
        <f t="shared" si="70"/>
        <v>0</v>
      </c>
      <c r="N442" s="254"/>
      <c r="O442" s="254"/>
      <c r="P442" s="255"/>
      <c r="Q442" s="256"/>
      <c r="S442" s="301"/>
      <c r="T442" s="301"/>
    </row>
    <row r="443" spans="1:20" ht="15.75" hidden="1" outlineLevel="1">
      <c r="A443" s="260"/>
      <c r="B443" s="261"/>
      <c r="C443" s="322"/>
      <c r="D443" s="321"/>
      <c r="E443" s="244"/>
      <c r="F443" s="245"/>
      <c r="G443" s="246"/>
      <c r="H443" s="247"/>
      <c r="I443" s="311"/>
      <c r="J443" s="271"/>
      <c r="K443" s="272"/>
      <c r="L443" s="251">
        <f t="shared" si="71"/>
        <v>0</v>
      </c>
      <c r="M443" s="252">
        <f t="shared" si="70"/>
        <v>0</v>
      </c>
      <c r="N443" s="254"/>
      <c r="O443" s="254"/>
      <c r="P443" s="255"/>
      <c r="Q443" s="256"/>
      <c r="S443" s="301"/>
      <c r="T443" s="301"/>
    </row>
    <row r="444" spans="1:20" ht="15.75" hidden="1" outlineLevel="1">
      <c r="A444" s="260"/>
      <c r="B444" s="261"/>
      <c r="C444" s="322"/>
      <c r="D444" s="321"/>
      <c r="E444" s="244"/>
      <c r="F444" s="245"/>
      <c r="G444" s="246"/>
      <c r="H444" s="247"/>
      <c r="I444" s="311"/>
      <c r="J444" s="271"/>
      <c r="K444" s="272"/>
      <c r="L444" s="251">
        <f t="shared" si="71"/>
        <v>0</v>
      </c>
      <c r="M444" s="252">
        <f t="shared" si="70"/>
        <v>0</v>
      </c>
      <c r="N444" s="254"/>
      <c r="O444" s="254"/>
      <c r="P444" s="255"/>
      <c r="Q444" s="256"/>
      <c r="S444" s="301"/>
      <c r="T444" s="301"/>
    </row>
    <row r="445" spans="1:20" ht="15.75" hidden="1" outlineLevel="1">
      <c r="A445" s="260"/>
      <c r="B445" s="261"/>
      <c r="C445" s="322"/>
      <c r="D445" s="321"/>
      <c r="E445" s="244"/>
      <c r="F445" s="245"/>
      <c r="G445" s="246"/>
      <c r="H445" s="247"/>
      <c r="I445" s="311"/>
      <c r="J445" s="271"/>
      <c r="K445" s="272"/>
      <c r="L445" s="251">
        <f t="shared" si="71"/>
        <v>0</v>
      </c>
      <c r="M445" s="252">
        <f t="shared" si="70"/>
        <v>0</v>
      </c>
      <c r="N445" s="254"/>
      <c r="O445" s="254"/>
      <c r="P445" s="255"/>
      <c r="Q445" s="256"/>
      <c r="S445" s="301"/>
      <c r="T445" s="301"/>
    </row>
    <row r="446" spans="1:20" ht="15.75" hidden="1" outlineLevel="1">
      <c r="A446" s="260"/>
      <c r="B446" s="261"/>
      <c r="C446" s="322"/>
      <c r="D446" s="321"/>
      <c r="E446" s="244"/>
      <c r="F446" s="245"/>
      <c r="G446" s="246"/>
      <c r="H446" s="247"/>
      <c r="I446" s="311"/>
      <c r="J446" s="271"/>
      <c r="K446" s="272"/>
      <c r="L446" s="251">
        <f t="shared" si="71"/>
        <v>0</v>
      </c>
      <c r="M446" s="252">
        <f t="shared" si="70"/>
        <v>0</v>
      </c>
      <c r="N446" s="254"/>
      <c r="O446" s="254"/>
      <c r="P446" s="255"/>
      <c r="Q446" s="256"/>
      <c r="S446" s="301"/>
      <c r="T446" s="301"/>
    </row>
    <row r="447" spans="1:20" ht="15.75" hidden="1" outlineLevel="1">
      <c r="A447" s="260"/>
      <c r="B447" s="261"/>
      <c r="C447" s="322"/>
      <c r="D447" s="321"/>
      <c r="E447" s="244"/>
      <c r="F447" s="245"/>
      <c r="G447" s="246"/>
      <c r="H447" s="247"/>
      <c r="I447" s="311"/>
      <c r="J447" s="271"/>
      <c r="K447" s="272"/>
      <c r="L447" s="251">
        <f t="shared" si="71"/>
        <v>0</v>
      </c>
      <c r="M447" s="252">
        <f t="shared" si="70"/>
        <v>0</v>
      </c>
      <c r="N447" s="254"/>
      <c r="O447" s="254"/>
      <c r="P447" s="255"/>
      <c r="Q447" s="256"/>
      <c r="S447" s="301"/>
      <c r="T447" s="301"/>
    </row>
    <row r="448" spans="1:20" ht="15.75" hidden="1" outlineLevel="1">
      <c r="A448" s="260"/>
      <c r="B448" s="261"/>
      <c r="C448" s="322"/>
      <c r="D448" s="321"/>
      <c r="E448" s="244"/>
      <c r="F448" s="245"/>
      <c r="G448" s="246"/>
      <c r="H448" s="247"/>
      <c r="I448" s="311"/>
      <c r="J448" s="271"/>
      <c r="K448" s="272"/>
      <c r="L448" s="251">
        <f t="shared" si="71"/>
        <v>0</v>
      </c>
      <c r="M448" s="252">
        <f t="shared" si="70"/>
        <v>0</v>
      </c>
      <c r="N448" s="254"/>
      <c r="O448" s="254"/>
      <c r="P448" s="255"/>
      <c r="Q448" s="256"/>
      <c r="S448" s="301"/>
      <c r="T448" s="301"/>
    </row>
    <row r="449" spans="1:20" ht="15.75" hidden="1" outlineLevel="1">
      <c r="A449" s="260"/>
      <c r="B449" s="261"/>
      <c r="C449" s="322"/>
      <c r="D449" s="321"/>
      <c r="E449" s="244"/>
      <c r="F449" s="245"/>
      <c r="G449" s="246"/>
      <c r="H449" s="247"/>
      <c r="I449" s="311"/>
      <c r="J449" s="271"/>
      <c r="K449" s="272"/>
      <c r="L449" s="251">
        <f t="shared" si="71"/>
        <v>0</v>
      </c>
      <c r="M449" s="252">
        <f t="shared" si="70"/>
        <v>0</v>
      </c>
      <c r="N449" s="254"/>
      <c r="O449" s="254"/>
      <c r="P449" s="255"/>
      <c r="Q449" s="256"/>
      <c r="S449" s="301"/>
      <c r="T449" s="301"/>
    </row>
    <row r="450" spans="1:20" ht="15.75" hidden="1" outlineLevel="1">
      <c r="A450" s="260"/>
      <c r="B450" s="261"/>
      <c r="C450" s="322"/>
      <c r="D450" s="321"/>
      <c r="E450" s="244"/>
      <c r="F450" s="245"/>
      <c r="G450" s="246"/>
      <c r="H450" s="247"/>
      <c r="I450" s="311"/>
      <c r="J450" s="271"/>
      <c r="K450" s="272"/>
      <c r="L450" s="251">
        <f t="shared" si="71"/>
        <v>0</v>
      </c>
      <c r="M450" s="252">
        <f t="shared" si="70"/>
        <v>0</v>
      </c>
      <c r="N450" s="254"/>
      <c r="O450" s="254"/>
      <c r="P450" s="255"/>
      <c r="Q450" s="256"/>
      <c r="S450" s="301"/>
      <c r="T450" s="301"/>
    </row>
    <row r="451" spans="1:20" ht="15.75" hidden="1" outlineLevel="1">
      <c r="A451" s="260"/>
      <c r="B451" s="261"/>
      <c r="C451" s="322"/>
      <c r="D451" s="321"/>
      <c r="E451" s="244"/>
      <c r="F451" s="245"/>
      <c r="G451" s="246"/>
      <c r="H451" s="247"/>
      <c r="I451" s="311"/>
      <c r="J451" s="249"/>
      <c r="K451" s="250"/>
      <c r="L451" s="251">
        <f t="shared" si="71"/>
        <v>0</v>
      </c>
      <c r="M451" s="252">
        <f t="shared" si="70"/>
        <v>0</v>
      </c>
      <c r="N451" s="254"/>
      <c r="O451" s="254"/>
      <c r="P451" s="255"/>
      <c r="Q451" s="256"/>
      <c r="S451" s="301"/>
      <c r="T451" s="301"/>
    </row>
    <row r="452" spans="1:20" ht="15.75" hidden="1" outlineLevel="1">
      <c r="A452" s="260"/>
      <c r="B452" s="261"/>
      <c r="C452" s="322"/>
      <c r="D452" s="321"/>
      <c r="E452" s="244"/>
      <c r="F452" s="245"/>
      <c r="G452" s="246"/>
      <c r="H452" s="247"/>
      <c r="I452" s="311"/>
      <c r="J452" s="249"/>
      <c r="K452" s="250"/>
      <c r="L452" s="251">
        <f t="shared" si="71"/>
        <v>0</v>
      </c>
      <c r="M452" s="252">
        <f t="shared" si="70"/>
        <v>0</v>
      </c>
      <c r="N452" s="254"/>
      <c r="O452" s="254"/>
      <c r="P452" s="255"/>
      <c r="Q452" s="256"/>
      <c r="S452" s="301"/>
      <c r="T452" s="301"/>
    </row>
    <row r="453" spans="1:20" ht="15.75" hidden="1" outlineLevel="1">
      <c r="A453" s="260"/>
      <c r="B453" s="261"/>
      <c r="C453" s="322"/>
      <c r="D453" s="321"/>
      <c r="E453" s="244"/>
      <c r="F453" s="245"/>
      <c r="G453" s="246"/>
      <c r="H453" s="247"/>
      <c r="I453" s="311"/>
      <c r="J453" s="271"/>
      <c r="K453" s="272"/>
      <c r="L453" s="251">
        <f t="shared" si="71"/>
        <v>0</v>
      </c>
      <c r="M453" s="252">
        <f t="shared" si="70"/>
        <v>0</v>
      </c>
      <c r="N453" s="254"/>
      <c r="O453" s="254"/>
      <c r="P453" s="255"/>
      <c r="Q453" s="256"/>
      <c r="S453" s="301"/>
      <c r="T453" s="301"/>
    </row>
    <row r="454" spans="1:20" ht="15.75" hidden="1" outlineLevel="1">
      <c r="A454" s="260"/>
      <c r="B454" s="261"/>
      <c r="C454" s="322"/>
      <c r="D454" s="321"/>
      <c r="E454" s="244"/>
      <c r="F454" s="245"/>
      <c r="G454" s="246"/>
      <c r="H454" s="247"/>
      <c r="I454" s="311"/>
      <c r="J454" s="271"/>
      <c r="K454" s="272"/>
      <c r="L454" s="251">
        <f t="shared" si="71"/>
        <v>0</v>
      </c>
      <c r="M454" s="252">
        <f t="shared" si="70"/>
        <v>0</v>
      </c>
      <c r="N454" s="254"/>
      <c r="O454" s="254"/>
      <c r="P454" s="255"/>
      <c r="Q454" s="256"/>
      <c r="S454" s="301"/>
      <c r="T454" s="301"/>
    </row>
    <row r="455" spans="1:20" ht="15.75" hidden="1" outlineLevel="1">
      <c r="A455" s="260"/>
      <c r="B455" s="261"/>
      <c r="C455" s="322"/>
      <c r="D455" s="321"/>
      <c r="E455" s="244"/>
      <c r="F455" s="245"/>
      <c r="G455" s="246"/>
      <c r="H455" s="247"/>
      <c r="I455" s="311"/>
      <c r="J455" s="271"/>
      <c r="K455" s="272"/>
      <c r="L455" s="251">
        <f t="shared" si="71"/>
        <v>0</v>
      </c>
      <c r="M455" s="252">
        <f t="shared" si="70"/>
        <v>0</v>
      </c>
      <c r="N455" s="254"/>
      <c r="O455" s="254"/>
      <c r="P455" s="255"/>
      <c r="Q455" s="256"/>
      <c r="S455" s="301"/>
      <c r="T455" s="301"/>
    </row>
    <row r="456" spans="1:20" ht="15.75" hidden="1" outlineLevel="1">
      <c r="A456" s="260"/>
      <c r="B456" s="261"/>
      <c r="C456" s="322"/>
      <c r="D456" s="321"/>
      <c r="E456" s="244"/>
      <c r="F456" s="245"/>
      <c r="G456" s="246"/>
      <c r="H456" s="247"/>
      <c r="I456" s="311"/>
      <c r="J456" s="271"/>
      <c r="K456" s="272"/>
      <c r="L456" s="251">
        <f t="shared" si="71"/>
        <v>0</v>
      </c>
      <c r="M456" s="252">
        <f t="shared" si="70"/>
        <v>0</v>
      </c>
      <c r="N456" s="254"/>
      <c r="O456" s="254"/>
      <c r="P456" s="255"/>
      <c r="Q456" s="256"/>
      <c r="S456" s="301"/>
      <c r="T456" s="301"/>
    </row>
    <row r="457" spans="1:20" ht="15.75" hidden="1" outlineLevel="1">
      <c r="A457" s="260"/>
      <c r="B457" s="261"/>
      <c r="C457" s="322"/>
      <c r="D457" s="321"/>
      <c r="E457" s="244"/>
      <c r="F457" s="245"/>
      <c r="G457" s="246"/>
      <c r="H457" s="247"/>
      <c r="I457" s="311"/>
      <c r="J457" s="271"/>
      <c r="K457" s="272"/>
      <c r="L457" s="251">
        <f t="shared" si="71"/>
        <v>0</v>
      </c>
      <c r="M457" s="252">
        <f t="shared" si="70"/>
        <v>0</v>
      </c>
      <c r="N457" s="254"/>
      <c r="O457" s="254"/>
      <c r="P457" s="255"/>
      <c r="Q457" s="256"/>
      <c r="S457" s="301"/>
      <c r="T457" s="301"/>
    </row>
    <row r="458" spans="1:20" ht="15.75" hidden="1" outlineLevel="1">
      <c r="A458" s="260"/>
      <c r="B458" s="261"/>
      <c r="C458" s="322"/>
      <c r="D458" s="321"/>
      <c r="E458" s="244"/>
      <c r="F458" s="245"/>
      <c r="G458" s="246"/>
      <c r="H458" s="247"/>
      <c r="I458" s="311"/>
      <c r="J458" s="271"/>
      <c r="K458" s="272"/>
      <c r="L458" s="251">
        <f t="shared" si="71"/>
        <v>0</v>
      </c>
      <c r="M458" s="252">
        <f t="shared" si="70"/>
        <v>0</v>
      </c>
      <c r="N458" s="254"/>
      <c r="O458" s="254"/>
      <c r="P458" s="255"/>
      <c r="Q458" s="256"/>
      <c r="S458" s="301"/>
      <c r="T458" s="301"/>
    </row>
    <row r="459" spans="1:20" ht="15.75" hidden="1" outlineLevel="1">
      <c r="A459" s="260"/>
      <c r="B459" s="261"/>
      <c r="C459" s="322"/>
      <c r="D459" s="321"/>
      <c r="E459" s="244"/>
      <c r="F459" s="245"/>
      <c r="G459" s="246"/>
      <c r="H459" s="247"/>
      <c r="I459" s="311"/>
      <c r="J459" s="271"/>
      <c r="K459" s="272"/>
      <c r="L459" s="251">
        <f t="shared" si="71"/>
        <v>0</v>
      </c>
      <c r="M459" s="252">
        <f t="shared" si="70"/>
        <v>0</v>
      </c>
      <c r="N459" s="254"/>
      <c r="O459" s="254"/>
      <c r="P459" s="255"/>
      <c r="Q459" s="256"/>
      <c r="S459" s="301"/>
      <c r="T459" s="301"/>
    </row>
    <row r="460" spans="1:20" ht="15.75" hidden="1" outlineLevel="1">
      <c r="A460" s="260"/>
      <c r="B460" s="261"/>
      <c r="C460" s="322"/>
      <c r="D460" s="321"/>
      <c r="E460" s="244"/>
      <c r="F460" s="245"/>
      <c r="G460" s="246"/>
      <c r="H460" s="247"/>
      <c r="I460" s="311"/>
      <c r="J460" s="271"/>
      <c r="K460" s="272"/>
      <c r="L460" s="251">
        <f t="shared" si="71"/>
        <v>0</v>
      </c>
      <c r="M460" s="252">
        <f t="shared" si="70"/>
        <v>0</v>
      </c>
      <c r="N460" s="254"/>
      <c r="O460" s="254"/>
      <c r="P460" s="255"/>
      <c r="Q460" s="256"/>
      <c r="S460" s="301"/>
      <c r="T460" s="301"/>
    </row>
    <row r="461" spans="1:20" ht="15.75" hidden="1" outlineLevel="1">
      <c r="A461" s="260"/>
      <c r="B461" s="261"/>
      <c r="C461" s="322"/>
      <c r="D461" s="321"/>
      <c r="E461" s="244"/>
      <c r="F461" s="245"/>
      <c r="G461" s="246"/>
      <c r="H461" s="247"/>
      <c r="I461" s="311"/>
      <c r="J461" s="271"/>
      <c r="K461" s="272"/>
      <c r="L461" s="251">
        <f t="shared" si="71"/>
        <v>0</v>
      </c>
      <c r="M461" s="252">
        <f t="shared" si="70"/>
        <v>0</v>
      </c>
      <c r="N461" s="254"/>
      <c r="O461" s="254"/>
      <c r="P461" s="255"/>
      <c r="Q461" s="256"/>
      <c r="S461" s="301"/>
      <c r="T461" s="301"/>
    </row>
    <row r="462" spans="1:20" ht="15.75" hidden="1" outlineLevel="1">
      <c r="A462" s="260"/>
      <c r="B462" s="261"/>
      <c r="C462" s="322"/>
      <c r="D462" s="321"/>
      <c r="E462" s="244"/>
      <c r="F462" s="245"/>
      <c r="G462" s="246"/>
      <c r="H462" s="247"/>
      <c r="I462" s="311"/>
      <c r="J462" s="271"/>
      <c r="K462" s="272"/>
      <c r="L462" s="251">
        <f t="shared" si="71"/>
        <v>0</v>
      </c>
      <c r="M462" s="252">
        <f t="shared" si="70"/>
        <v>0</v>
      </c>
      <c r="N462" s="254"/>
      <c r="O462" s="254"/>
      <c r="P462" s="255"/>
      <c r="Q462" s="256"/>
      <c r="S462" s="301"/>
      <c r="T462" s="301"/>
    </row>
    <row r="463" spans="1:20" ht="15.75" hidden="1" outlineLevel="1">
      <c r="A463" s="260"/>
      <c r="B463" s="261"/>
      <c r="C463" s="322"/>
      <c r="D463" s="321"/>
      <c r="E463" s="244"/>
      <c r="F463" s="245"/>
      <c r="G463" s="246"/>
      <c r="H463" s="247"/>
      <c r="I463" s="311"/>
      <c r="J463" s="271"/>
      <c r="K463" s="272"/>
      <c r="L463" s="251">
        <f t="shared" si="71"/>
        <v>0</v>
      </c>
      <c r="M463" s="252">
        <f t="shared" si="70"/>
        <v>0</v>
      </c>
      <c r="N463" s="254"/>
      <c r="O463" s="254"/>
      <c r="P463" s="255"/>
      <c r="Q463" s="256"/>
      <c r="S463" s="301"/>
      <c r="T463" s="301"/>
    </row>
    <row r="464" spans="1:20" ht="15.75" hidden="1" outlineLevel="1">
      <c r="A464" s="260"/>
      <c r="B464" s="261"/>
      <c r="C464" s="322"/>
      <c r="D464" s="321"/>
      <c r="E464" s="244"/>
      <c r="F464" s="245"/>
      <c r="G464" s="246"/>
      <c r="H464" s="247"/>
      <c r="I464" s="311"/>
      <c r="J464" s="271"/>
      <c r="K464" s="272"/>
      <c r="L464" s="251">
        <f t="shared" si="71"/>
        <v>0</v>
      </c>
      <c r="M464" s="252">
        <f t="shared" si="70"/>
        <v>0</v>
      </c>
      <c r="N464" s="254"/>
      <c r="O464" s="254"/>
      <c r="P464" s="255"/>
      <c r="Q464" s="256"/>
      <c r="S464" s="301"/>
      <c r="T464" s="301"/>
    </row>
    <row r="465" spans="1:20" ht="15.75" hidden="1" outlineLevel="1">
      <c r="A465" s="260"/>
      <c r="B465" s="261"/>
      <c r="C465" s="322"/>
      <c r="D465" s="321"/>
      <c r="E465" s="244"/>
      <c r="F465" s="245"/>
      <c r="G465" s="246"/>
      <c r="H465" s="247"/>
      <c r="I465" s="311"/>
      <c r="J465" s="271"/>
      <c r="K465" s="272"/>
      <c r="L465" s="251">
        <f t="shared" si="71"/>
        <v>0</v>
      </c>
      <c r="M465" s="252">
        <f t="shared" si="70"/>
        <v>0</v>
      </c>
      <c r="N465" s="254"/>
      <c r="O465" s="254"/>
      <c r="P465" s="255"/>
      <c r="Q465" s="256"/>
      <c r="S465" s="301"/>
      <c r="T465" s="301"/>
    </row>
    <row r="466" spans="1:20" ht="15.75" hidden="1" outlineLevel="1">
      <c r="A466" s="260"/>
      <c r="B466" s="273"/>
      <c r="C466" s="322"/>
      <c r="D466" s="321"/>
      <c r="E466" s="244"/>
      <c r="F466" s="245"/>
      <c r="G466" s="246"/>
      <c r="H466" s="247"/>
      <c r="I466" s="311"/>
      <c r="J466" s="271"/>
      <c r="K466" s="272"/>
      <c r="L466" s="251">
        <f t="shared" ref="L466:L486" si="72">G466*H466</f>
        <v>0</v>
      </c>
      <c r="M466" s="252">
        <f t="shared" si="70"/>
        <v>0</v>
      </c>
      <c r="N466" s="254"/>
      <c r="O466" s="254"/>
      <c r="P466" s="255"/>
      <c r="Q466" s="256"/>
      <c r="S466" s="301"/>
      <c r="T466" s="301"/>
    </row>
    <row r="467" spans="1:20" ht="15.75" hidden="1" outlineLevel="1">
      <c r="A467" s="260"/>
      <c r="B467" s="273"/>
      <c r="C467" s="322"/>
      <c r="D467" s="321"/>
      <c r="E467" s="244"/>
      <c r="F467" s="245"/>
      <c r="G467" s="246"/>
      <c r="H467" s="247"/>
      <c r="I467" s="311"/>
      <c r="J467" s="271"/>
      <c r="K467" s="272"/>
      <c r="L467" s="251">
        <f t="shared" si="72"/>
        <v>0</v>
      </c>
      <c r="M467" s="252">
        <f t="shared" si="70"/>
        <v>0</v>
      </c>
      <c r="N467" s="254"/>
      <c r="O467" s="254"/>
      <c r="P467" s="255"/>
      <c r="Q467" s="256"/>
      <c r="S467" s="301"/>
      <c r="T467" s="301"/>
    </row>
    <row r="468" spans="1:20" ht="15.75" hidden="1" outlineLevel="1">
      <c r="A468" s="260"/>
      <c r="B468" s="273"/>
      <c r="C468" s="322"/>
      <c r="D468" s="321"/>
      <c r="E468" s="244"/>
      <c r="F468" s="245"/>
      <c r="G468" s="246"/>
      <c r="H468" s="247"/>
      <c r="I468" s="311"/>
      <c r="J468" s="271"/>
      <c r="K468" s="272"/>
      <c r="L468" s="251">
        <f t="shared" si="72"/>
        <v>0</v>
      </c>
      <c r="M468" s="252">
        <f t="shared" si="70"/>
        <v>0</v>
      </c>
      <c r="N468" s="254"/>
      <c r="O468" s="254"/>
      <c r="P468" s="255"/>
      <c r="Q468" s="256"/>
      <c r="S468" s="301"/>
      <c r="T468" s="301"/>
    </row>
    <row r="469" spans="1:20" ht="15.75" hidden="1" outlineLevel="1">
      <c r="A469" s="259"/>
      <c r="B469" s="273"/>
      <c r="C469" s="322"/>
      <c r="D469" s="321"/>
      <c r="E469" s="244"/>
      <c r="F469" s="245"/>
      <c r="G469" s="246"/>
      <c r="H469" s="247"/>
      <c r="I469" s="311"/>
      <c r="J469" s="271"/>
      <c r="K469" s="272"/>
      <c r="L469" s="251">
        <f t="shared" si="72"/>
        <v>0</v>
      </c>
      <c r="M469" s="252">
        <f t="shared" si="70"/>
        <v>0</v>
      </c>
      <c r="N469" s="254"/>
      <c r="O469" s="254"/>
      <c r="P469" s="255"/>
      <c r="Q469" s="256"/>
      <c r="S469" s="301"/>
      <c r="T469" s="301"/>
    </row>
    <row r="470" spans="1:20" ht="15.75" hidden="1" outlineLevel="1">
      <c r="A470" s="276"/>
      <c r="B470" s="242"/>
      <c r="C470" s="322"/>
      <c r="D470" s="321"/>
      <c r="E470" s="244"/>
      <c r="F470" s="245"/>
      <c r="G470" s="246"/>
      <c r="H470" s="247"/>
      <c r="I470" s="311"/>
      <c r="J470" s="271"/>
      <c r="K470" s="272"/>
      <c r="L470" s="251">
        <f t="shared" si="72"/>
        <v>0</v>
      </c>
      <c r="M470" s="252">
        <f t="shared" si="70"/>
        <v>0</v>
      </c>
      <c r="N470" s="254"/>
      <c r="O470" s="254"/>
      <c r="P470" s="255"/>
      <c r="Q470" s="256"/>
      <c r="S470" s="301"/>
      <c r="T470" s="301"/>
    </row>
    <row r="471" spans="1:20" ht="15.75" hidden="1" outlineLevel="1">
      <c r="A471" s="276"/>
      <c r="B471" s="242"/>
      <c r="C471" s="322"/>
      <c r="D471" s="321"/>
      <c r="E471" s="244"/>
      <c r="F471" s="245"/>
      <c r="G471" s="246"/>
      <c r="H471" s="247"/>
      <c r="I471" s="311"/>
      <c r="J471" s="271"/>
      <c r="K471" s="272"/>
      <c r="L471" s="251">
        <f t="shared" si="72"/>
        <v>0</v>
      </c>
      <c r="M471" s="252">
        <f t="shared" si="70"/>
        <v>0</v>
      </c>
      <c r="N471" s="254"/>
      <c r="O471" s="254"/>
      <c r="P471" s="255"/>
      <c r="Q471" s="256"/>
      <c r="S471" s="301"/>
      <c r="T471" s="301"/>
    </row>
    <row r="472" spans="1:20" ht="15.75" hidden="1" outlineLevel="1">
      <c r="A472" s="241"/>
      <c r="B472" s="273"/>
      <c r="C472" s="322"/>
      <c r="D472" s="321"/>
      <c r="E472" s="244"/>
      <c r="F472" s="245"/>
      <c r="G472" s="246"/>
      <c r="H472" s="247"/>
      <c r="I472" s="311"/>
      <c r="J472" s="271"/>
      <c r="K472" s="272"/>
      <c r="L472" s="251">
        <f t="shared" si="72"/>
        <v>0</v>
      </c>
      <c r="M472" s="252">
        <f t="shared" si="70"/>
        <v>0</v>
      </c>
      <c r="N472" s="254"/>
      <c r="O472" s="254"/>
      <c r="P472" s="255"/>
      <c r="Q472" s="256"/>
      <c r="S472" s="301"/>
      <c r="T472" s="301"/>
    </row>
    <row r="473" spans="1:20" ht="15.75" hidden="1" outlineLevel="1">
      <c r="A473" s="276"/>
      <c r="B473" s="242"/>
      <c r="C473" s="322"/>
      <c r="D473" s="321"/>
      <c r="E473" s="244"/>
      <c r="F473" s="245"/>
      <c r="G473" s="246"/>
      <c r="H473" s="247"/>
      <c r="I473" s="311"/>
      <c r="J473" s="267"/>
      <c r="K473" s="268"/>
      <c r="L473" s="251">
        <f t="shared" si="72"/>
        <v>0</v>
      </c>
      <c r="M473" s="252">
        <f t="shared" si="70"/>
        <v>0</v>
      </c>
      <c r="N473" s="254"/>
      <c r="O473" s="254"/>
      <c r="P473" s="255"/>
      <c r="Q473" s="256"/>
      <c r="S473" s="301"/>
      <c r="T473" s="301"/>
    </row>
    <row r="474" spans="1:20" ht="15.75" hidden="1" outlineLevel="1">
      <c r="A474" s="276"/>
      <c r="B474" s="242"/>
      <c r="C474" s="322"/>
      <c r="D474" s="321"/>
      <c r="E474" s="244"/>
      <c r="F474" s="245"/>
      <c r="G474" s="246"/>
      <c r="H474" s="247"/>
      <c r="I474" s="311"/>
      <c r="J474" s="271"/>
      <c r="K474" s="272"/>
      <c r="L474" s="251">
        <f t="shared" si="72"/>
        <v>0</v>
      </c>
      <c r="M474" s="252">
        <f t="shared" si="70"/>
        <v>0</v>
      </c>
      <c r="N474" s="254"/>
      <c r="O474" s="254"/>
      <c r="P474" s="255"/>
      <c r="Q474" s="256"/>
      <c r="S474" s="301"/>
      <c r="T474" s="301"/>
    </row>
    <row r="475" spans="1:20" ht="15.75" hidden="1" outlineLevel="1">
      <c r="A475" s="276"/>
      <c r="B475" s="242"/>
      <c r="C475" s="322"/>
      <c r="D475" s="321"/>
      <c r="E475" s="244"/>
      <c r="F475" s="245"/>
      <c r="G475" s="246"/>
      <c r="H475" s="247"/>
      <c r="I475" s="311"/>
      <c r="J475" s="271"/>
      <c r="K475" s="272"/>
      <c r="L475" s="251">
        <f t="shared" si="72"/>
        <v>0</v>
      </c>
      <c r="M475" s="252">
        <f t="shared" si="70"/>
        <v>0</v>
      </c>
      <c r="N475" s="254"/>
      <c r="O475" s="254"/>
      <c r="P475" s="255"/>
      <c r="Q475" s="256"/>
      <c r="S475" s="301"/>
      <c r="T475" s="301"/>
    </row>
    <row r="476" spans="1:20" ht="15.75" hidden="1" outlineLevel="1">
      <c r="A476" s="241"/>
      <c r="B476" s="273"/>
      <c r="C476" s="322"/>
      <c r="D476" s="321"/>
      <c r="E476" s="244"/>
      <c r="F476" s="245"/>
      <c r="G476" s="246"/>
      <c r="H476" s="247"/>
      <c r="I476" s="311"/>
      <c r="J476" s="271"/>
      <c r="K476" s="272"/>
      <c r="L476" s="251">
        <f t="shared" si="72"/>
        <v>0</v>
      </c>
      <c r="M476" s="252">
        <f t="shared" si="70"/>
        <v>0</v>
      </c>
      <c r="N476" s="254"/>
      <c r="O476" s="254"/>
      <c r="P476" s="255"/>
      <c r="Q476" s="256"/>
      <c r="S476" s="301"/>
      <c r="T476" s="301"/>
    </row>
    <row r="477" spans="1:20" ht="15.75" hidden="1" outlineLevel="1">
      <c r="A477" s="276"/>
      <c r="B477" s="273"/>
      <c r="C477" s="322"/>
      <c r="D477" s="321"/>
      <c r="E477" s="244"/>
      <c r="F477" s="245"/>
      <c r="G477" s="246"/>
      <c r="H477" s="247"/>
      <c r="I477" s="311"/>
      <c r="J477" s="249"/>
      <c r="K477" s="250"/>
      <c r="L477" s="251">
        <f t="shared" si="72"/>
        <v>0</v>
      </c>
      <c r="M477" s="252">
        <f t="shared" si="70"/>
        <v>0</v>
      </c>
      <c r="N477" s="254"/>
      <c r="O477" s="254"/>
      <c r="P477" s="255"/>
      <c r="Q477" s="256"/>
      <c r="S477" s="301"/>
      <c r="T477" s="301"/>
    </row>
    <row r="478" spans="1:20" ht="15.75" hidden="1" outlineLevel="1">
      <c r="A478" s="276"/>
      <c r="B478" s="273"/>
      <c r="C478" s="322"/>
      <c r="D478" s="321"/>
      <c r="E478" s="244"/>
      <c r="F478" s="245"/>
      <c r="G478" s="246"/>
      <c r="H478" s="247"/>
      <c r="I478" s="311"/>
      <c r="J478" s="249"/>
      <c r="K478" s="250"/>
      <c r="L478" s="251">
        <f t="shared" si="72"/>
        <v>0</v>
      </c>
      <c r="M478" s="252">
        <f t="shared" si="70"/>
        <v>0</v>
      </c>
      <c r="N478" s="254"/>
      <c r="O478" s="254"/>
      <c r="P478" s="255"/>
      <c r="Q478" s="256"/>
      <c r="S478" s="301"/>
      <c r="T478" s="301"/>
    </row>
    <row r="479" spans="1:20" ht="15.75" hidden="1" outlineLevel="1">
      <c r="A479" s="260"/>
      <c r="B479" s="273"/>
      <c r="C479" s="322"/>
      <c r="D479" s="321"/>
      <c r="E479" s="244"/>
      <c r="F479" s="245"/>
      <c r="G479" s="246"/>
      <c r="H479" s="247"/>
      <c r="I479" s="311"/>
      <c r="J479" s="249"/>
      <c r="K479" s="250"/>
      <c r="L479" s="251">
        <f t="shared" si="72"/>
        <v>0</v>
      </c>
      <c r="M479" s="252">
        <f t="shared" si="70"/>
        <v>0</v>
      </c>
      <c r="N479" s="254"/>
      <c r="O479" s="254"/>
      <c r="P479" s="255"/>
      <c r="Q479" s="256"/>
      <c r="S479" s="301"/>
      <c r="T479" s="301"/>
    </row>
    <row r="480" spans="1:20" ht="15.75" hidden="1" outlineLevel="1">
      <c r="A480" s="260"/>
      <c r="B480" s="273"/>
      <c r="C480" s="322"/>
      <c r="D480" s="321"/>
      <c r="E480" s="244"/>
      <c r="F480" s="245"/>
      <c r="G480" s="246"/>
      <c r="H480" s="247"/>
      <c r="I480" s="311"/>
      <c r="J480" s="249"/>
      <c r="K480" s="250"/>
      <c r="L480" s="251">
        <f t="shared" si="72"/>
        <v>0</v>
      </c>
      <c r="M480" s="252">
        <f t="shared" si="70"/>
        <v>0</v>
      </c>
      <c r="N480" s="254"/>
      <c r="O480" s="254"/>
      <c r="P480" s="255"/>
      <c r="Q480" s="256"/>
      <c r="S480" s="301"/>
      <c r="T480" s="301"/>
    </row>
    <row r="481" spans="1:20" ht="15.75" hidden="1" outlineLevel="1">
      <c r="A481" s="259"/>
      <c r="B481" s="242"/>
      <c r="C481" s="322"/>
      <c r="D481" s="321"/>
      <c r="E481" s="244"/>
      <c r="F481" s="245"/>
      <c r="G481" s="246"/>
      <c r="H481" s="247"/>
      <c r="I481" s="311"/>
      <c r="J481" s="249"/>
      <c r="K481" s="250"/>
      <c r="L481" s="251">
        <f t="shared" si="72"/>
        <v>0</v>
      </c>
      <c r="M481" s="252">
        <f t="shared" si="70"/>
        <v>0</v>
      </c>
      <c r="N481" s="254"/>
      <c r="O481" s="254"/>
      <c r="P481" s="255"/>
      <c r="Q481" s="256"/>
      <c r="S481" s="301"/>
      <c r="T481" s="301"/>
    </row>
    <row r="482" spans="1:20" ht="15.75" hidden="1" outlineLevel="1">
      <c r="A482" s="259"/>
      <c r="B482" s="242"/>
      <c r="C482" s="322"/>
      <c r="D482" s="321"/>
      <c r="E482" s="244"/>
      <c r="F482" s="245"/>
      <c r="G482" s="246"/>
      <c r="H482" s="247"/>
      <c r="I482" s="311"/>
      <c r="J482" s="285"/>
      <c r="K482" s="286"/>
      <c r="L482" s="251">
        <f t="shared" si="72"/>
        <v>0</v>
      </c>
      <c r="M482" s="252">
        <f t="shared" si="70"/>
        <v>0</v>
      </c>
      <c r="N482" s="254"/>
      <c r="O482" s="254"/>
      <c r="P482" s="255"/>
      <c r="Q482" s="256"/>
      <c r="S482" s="301"/>
      <c r="T482" s="301"/>
    </row>
    <row r="483" spans="1:20" ht="15.75" hidden="1" outlineLevel="1">
      <c r="A483" s="276"/>
      <c r="B483" s="273"/>
      <c r="C483" s="322"/>
      <c r="D483" s="321"/>
      <c r="E483" s="244"/>
      <c r="F483" s="245"/>
      <c r="G483" s="246"/>
      <c r="H483" s="247"/>
      <c r="I483" s="311"/>
      <c r="J483" s="267"/>
      <c r="K483" s="313"/>
      <c r="L483" s="251">
        <f t="shared" si="72"/>
        <v>0</v>
      </c>
      <c r="M483" s="252">
        <f t="shared" si="70"/>
        <v>0</v>
      </c>
      <c r="N483" s="254"/>
      <c r="O483" s="254"/>
      <c r="P483" s="255"/>
      <c r="Q483" s="256"/>
      <c r="S483" s="301"/>
      <c r="T483" s="301"/>
    </row>
    <row r="484" spans="1:20" ht="15.75" hidden="1" outlineLevel="1">
      <c r="A484" s="276"/>
      <c r="B484" s="273"/>
      <c r="C484" s="322"/>
      <c r="D484" s="321"/>
      <c r="E484" s="244"/>
      <c r="F484" s="245"/>
      <c r="G484" s="246"/>
      <c r="H484" s="247"/>
      <c r="I484" s="311"/>
      <c r="J484" s="271"/>
      <c r="K484" s="315"/>
      <c r="L484" s="251">
        <f t="shared" si="72"/>
        <v>0</v>
      </c>
      <c r="M484" s="252">
        <f t="shared" si="70"/>
        <v>0</v>
      </c>
      <c r="N484" s="254"/>
      <c r="O484" s="254"/>
      <c r="P484" s="255"/>
      <c r="Q484" s="256"/>
      <c r="S484" s="301"/>
      <c r="T484" s="301"/>
    </row>
    <row r="485" spans="1:20" ht="15.75" hidden="1" outlineLevel="1">
      <c r="A485" s="276"/>
      <c r="B485" s="273"/>
      <c r="C485" s="322"/>
      <c r="D485" s="321"/>
      <c r="E485" s="244"/>
      <c r="F485" s="245"/>
      <c r="G485" s="246"/>
      <c r="H485" s="247"/>
      <c r="I485" s="311"/>
      <c r="J485" s="271"/>
      <c r="K485" s="315"/>
      <c r="L485" s="251">
        <f t="shared" si="72"/>
        <v>0</v>
      </c>
      <c r="M485" s="252">
        <f t="shared" si="70"/>
        <v>0</v>
      </c>
      <c r="N485" s="254"/>
      <c r="O485" s="254"/>
      <c r="P485" s="255"/>
      <c r="Q485" s="256"/>
      <c r="S485" s="301"/>
      <c r="T485" s="301"/>
    </row>
    <row r="486" spans="1:20" ht="16.5" hidden="1" outlineLevel="1" thickBot="1">
      <c r="A486" s="277"/>
      <c r="B486" s="278"/>
      <c r="C486" s="323"/>
      <c r="D486" s="280"/>
      <c r="E486" s="280"/>
      <c r="F486" s="281"/>
      <c r="G486" s="282"/>
      <c r="H486" s="283"/>
      <c r="I486" s="324"/>
      <c r="J486" s="271"/>
      <c r="K486" s="315"/>
      <c r="L486" s="287">
        <f t="shared" si="72"/>
        <v>0</v>
      </c>
      <c r="M486" s="252">
        <f t="shared" si="70"/>
        <v>0</v>
      </c>
      <c r="N486" s="289"/>
      <c r="O486" s="289"/>
      <c r="P486" s="290"/>
      <c r="Q486" s="256"/>
      <c r="S486" s="301"/>
      <c r="T486" s="301"/>
    </row>
    <row r="487" spans="1:20" ht="28.5" hidden="1" customHeight="1" outlineLevel="1" thickBot="1">
      <c r="A487" s="291"/>
      <c r="B487" s="292"/>
      <c r="C487" s="293"/>
      <c r="D487" s="293"/>
      <c r="E487" s="293"/>
      <c r="F487" s="293"/>
      <c r="G487" s="292"/>
      <c r="H487" s="292"/>
      <c r="I487" s="292"/>
      <c r="J487" s="294"/>
      <c r="K487" s="295" t="str">
        <f>C439</f>
        <v>POSTE 3</v>
      </c>
      <c r="L487" s="296">
        <f>SUM(L439:L486)</f>
        <v>0</v>
      </c>
      <c r="M487" s="296">
        <f>SUM(M439:M486)</f>
        <v>0</v>
      </c>
      <c r="N487" s="297">
        <f>SUM(N439:N486)</f>
        <v>0</v>
      </c>
      <c r="O487" s="297">
        <f>SUM(O439:O486)</f>
        <v>0</v>
      </c>
      <c r="P487" s="298">
        <f>SUM(P439:P486)</f>
        <v>0</v>
      </c>
      <c r="Q487" s="299"/>
      <c r="R487" s="258"/>
    </row>
    <row r="488" spans="1:20" ht="11.25" customHeight="1" collapsed="1">
      <c r="A488" s="302"/>
      <c r="B488" s="303"/>
      <c r="C488" s="304"/>
      <c r="D488" s="304"/>
      <c r="E488" s="304"/>
      <c r="F488" s="304"/>
      <c r="G488" s="303"/>
      <c r="H488" s="303"/>
      <c r="I488" s="303"/>
      <c r="J488" s="305"/>
      <c r="K488" s="306"/>
      <c r="L488" s="307"/>
      <c r="M488" s="308"/>
      <c r="N488" s="309"/>
      <c r="O488" s="309"/>
      <c r="P488" s="310"/>
      <c r="Q488" s="299"/>
      <c r="R488" s="258"/>
      <c r="S488" s="300"/>
      <c r="T488" s="301"/>
    </row>
    <row r="489" spans="1:20" ht="15.75" hidden="1" outlineLevel="1">
      <c r="A489" s="241"/>
      <c r="B489" s="242"/>
      <c r="C489" s="320" t="s">
        <v>43</v>
      </c>
      <c r="D489" s="244"/>
      <c r="E489" s="244"/>
      <c r="F489" s="245"/>
      <c r="G489" s="246"/>
      <c r="H489" s="247"/>
      <c r="I489" s="311"/>
      <c r="J489" s="249"/>
      <c r="K489" s="250"/>
      <c r="L489" s="251"/>
      <c r="M489" s="252"/>
      <c r="N489" s="254"/>
      <c r="O489" s="254"/>
      <c r="P489" s="255"/>
      <c r="Q489" s="256"/>
    </row>
    <row r="490" spans="1:20" ht="15.75" hidden="1" outlineLevel="1">
      <c r="A490" s="259"/>
      <c r="B490" s="242"/>
      <c r="C490" s="325"/>
      <c r="D490" s="244"/>
      <c r="E490" s="244"/>
      <c r="F490" s="245"/>
      <c r="G490" s="246"/>
      <c r="H490" s="247"/>
      <c r="I490" s="311"/>
      <c r="J490" s="249"/>
      <c r="K490" s="250"/>
      <c r="L490" s="251">
        <f>G490*H490</f>
        <v>0</v>
      </c>
      <c r="M490" s="252">
        <f t="shared" ref="M490:M536" si="73">G490*I490+G490*K490</f>
        <v>0</v>
      </c>
      <c r="N490" s="254"/>
      <c r="O490" s="254"/>
      <c r="P490" s="255"/>
      <c r="Q490" s="256"/>
    </row>
    <row r="491" spans="1:20" ht="15.75" hidden="1" outlineLevel="1">
      <c r="A491" s="260"/>
      <c r="B491" s="261"/>
      <c r="C491" s="262"/>
      <c r="D491" s="244"/>
      <c r="E491" s="244"/>
      <c r="F491" s="245"/>
      <c r="G491" s="246"/>
      <c r="H491" s="247"/>
      <c r="I491" s="311"/>
      <c r="J491" s="267"/>
      <c r="K491" s="268"/>
      <c r="L491" s="251">
        <f>G491*H491</f>
        <v>0</v>
      </c>
      <c r="M491" s="252">
        <f t="shared" si="73"/>
        <v>0</v>
      </c>
      <c r="N491" s="254"/>
      <c r="O491" s="254"/>
      <c r="P491" s="255"/>
      <c r="Q491" s="256"/>
    </row>
    <row r="492" spans="1:20" ht="15.75" hidden="1" outlineLevel="1">
      <c r="A492" s="260"/>
      <c r="B492" s="261"/>
      <c r="C492" s="262"/>
      <c r="D492" s="244"/>
      <c r="E492" s="244"/>
      <c r="F492" s="245"/>
      <c r="G492" s="246"/>
      <c r="H492" s="247"/>
      <c r="I492" s="311"/>
      <c r="J492" s="271"/>
      <c r="K492" s="272"/>
      <c r="L492" s="251">
        <f t="shared" ref="L492:L515" si="74">G492*H492</f>
        <v>0</v>
      </c>
      <c r="M492" s="252">
        <f t="shared" si="73"/>
        <v>0</v>
      </c>
      <c r="N492" s="254"/>
      <c r="O492" s="254"/>
      <c r="P492" s="255"/>
      <c r="Q492" s="256"/>
    </row>
    <row r="493" spans="1:20" ht="15.75" hidden="1" outlineLevel="1">
      <c r="A493" s="260"/>
      <c r="B493" s="261"/>
      <c r="C493" s="262"/>
      <c r="D493" s="244"/>
      <c r="E493" s="244"/>
      <c r="F493" s="245"/>
      <c r="G493" s="246"/>
      <c r="H493" s="247"/>
      <c r="I493" s="311"/>
      <c r="J493" s="271"/>
      <c r="K493" s="272"/>
      <c r="L493" s="251">
        <f t="shared" si="74"/>
        <v>0</v>
      </c>
      <c r="M493" s="252">
        <f t="shared" si="73"/>
        <v>0</v>
      </c>
      <c r="N493" s="254"/>
      <c r="O493" s="254"/>
      <c r="P493" s="255"/>
      <c r="Q493" s="256"/>
    </row>
    <row r="494" spans="1:20" ht="15.75" hidden="1" outlineLevel="1">
      <c r="A494" s="260"/>
      <c r="B494" s="261"/>
      <c r="C494" s="262"/>
      <c r="D494" s="244"/>
      <c r="E494" s="244"/>
      <c r="F494" s="245"/>
      <c r="G494" s="246"/>
      <c r="H494" s="247"/>
      <c r="I494" s="311"/>
      <c r="J494" s="271"/>
      <c r="K494" s="272"/>
      <c r="L494" s="251">
        <f t="shared" si="74"/>
        <v>0</v>
      </c>
      <c r="M494" s="252">
        <f t="shared" si="73"/>
        <v>0</v>
      </c>
      <c r="N494" s="254"/>
      <c r="O494" s="254"/>
      <c r="P494" s="255"/>
      <c r="Q494" s="256"/>
    </row>
    <row r="495" spans="1:20" ht="15.75" hidden="1" outlineLevel="1">
      <c r="A495" s="260"/>
      <c r="B495" s="261"/>
      <c r="C495" s="262"/>
      <c r="D495" s="244"/>
      <c r="E495" s="244"/>
      <c r="F495" s="245"/>
      <c r="G495" s="246"/>
      <c r="H495" s="247"/>
      <c r="I495" s="311"/>
      <c r="J495" s="271"/>
      <c r="K495" s="272"/>
      <c r="L495" s="251">
        <f t="shared" si="74"/>
        <v>0</v>
      </c>
      <c r="M495" s="252">
        <f t="shared" si="73"/>
        <v>0</v>
      </c>
      <c r="N495" s="254"/>
      <c r="O495" s="254"/>
      <c r="P495" s="255"/>
      <c r="Q495" s="256"/>
    </row>
    <row r="496" spans="1:20" ht="15.75" hidden="1" outlineLevel="1">
      <c r="A496" s="260"/>
      <c r="B496" s="261"/>
      <c r="C496" s="262"/>
      <c r="D496" s="244"/>
      <c r="E496" s="244"/>
      <c r="F496" s="245"/>
      <c r="G496" s="246"/>
      <c r="H496" s="247"/>
      <c r="I496" s="311"/>
      <c r="J496" s="271"/>
      <c r="K496" s="272"/>
      <c r="L496" s="251">
        <f t="shared" si="74"/>
        <v>0</v>
      </c>
      <c r="M496" s="252">
        <f t="shared" si="73"/>
        <v>0</v>
      </c>
      <c r="N496" s="254"/>
      <c r="O496" s="254"/>
      <c r="P496" s="255"/>
      <c r="Q496" s="256"/>
    </row>
    <row r="497" spans="1:17" ht="15.75" hidden="1" outlineLevel="1">
      <c r="A497" s="260"/>
      <c r="B497" s="261"/>
      <c r="C497" s="262"/>
      <c r="D497" s="244"/>
      <c r="E497" s="244"/>
      <c r="F497" s="245"/>
      <c r="G497" s="246"/>
      <c r="H497" s="247"/>
      <c r="I497" s="311"/>
      <c r="J497" s="271"/>
      <c r="K497" s="272"/>
      <c r="L497" s="251">
        <f t="shared" si="74"/>
        <v>0</v>
      </c>
      <c r="M497" s="252">
        <f t="shared" si="73"/>
        <v>0</v>
      </c>
      <c r="N497" s="254"/>
      <c r="O497" s="254"/>
      <c r="P497" s="255"/>
      <c r="Q497" s="256"/>
    </row>
    <row r="498" spans="1:17" ht="15.75" hidden="1" outlineLevel="1">
      <c r="A498" s="260"/>
      <c r="B498" s="261"/>
      <c r="C498" s="262"/>
      <c r="D498" s="244"/>
      <c r="E498" s="244"/>
      <c r="F498" s="245"/>
      <c r="G498" s="246"/>
      <c r="H498" s="247"/>
      <c r="I498" s="311"/>
      <c r="J498" s="271"/>
      <c r="K498" s="272"/>
      <c r="L498" s="251">
        <f t="shared" si="74"/>
        <v>0</v>
      </c>
      <c r="M498" s="252">
        <f t="shared" si="73"/>
        <v>0</v>
      </c>
      <c r="N498" s="254"/>
      <c r="O498" s="254"/>
      <c r="P498" s="255"/>
      <c r="Q498" s="256"/>
    </row>
    <row r="499" spans="1:17" ht="15.75" hidden="1" outlineLevel="1">
      <c r="A499" s="260"/>
      <c r="B499" s="261"/>
      <c r="C499" s="262"/>
      <c r="D499" s="244"/>
      <c r="E499" s="244"/>
      <c r="F499" s="245"/>
      <c r="G499" s="246"/>
      <c r="H499" s="247"/>
      <c r="I499" s="311"/>
      <c r="J499" s="271"/>
      <c r="K499" s="272"/>
      <c r="L499" s="251">
        <f t="shared" si="74"/>
        <v>0</v>
      </c>
      <c r="M499" s="252">
        <f t="shared" si="73"/>
        <v>0</v>
      </c>
      <c r="N499" s="254"/>
      <c r="O499" s="254"/>
      <c r="P499" s="255"/>
      <c r="Q499" s="256"/>
    </row>
    <row r="500" spans="1:17" ht="15.75" hidden="1" outlineLevel="1">
      <c r="A500" s="260"/>
      <c r="B500" s="261"/>
      <c r="C500" s="262"/>
      <c r="D500" s="244"/>
      <c r="E500" s="244"/>
      <c r="F500" s="245"/>
      <c r="G500" s="246"/>
      <c r="H500" s="247"/>
      <c r="I500" s="311"/>
      <c r="J500" s="271"/>
      <c r="K500" s="272"/>
      <c r="L500" s="251">
        <f t="shared" si="74"/>
        <v>0</v>
      </c>
      <c r="M500" s="252">
        <f t="shared" si="73"/>
        <v>0</v>
      </c>
      <c r="N500" s="254"/>
      <c r="O500" s="254"/>
      <c r="P500" s="255"/>
      <c r="Q500" s="256"/>
    </row>
    <row r="501" spans="1:17" ht="15.75" hidden="1" outlineLevel="1">
      <c r="A501" s="260"/>
      <c r="B501" s="261"/>
      <c r="C501" s="262"/>
      <c r="D501" s="244"/>
      <c r="E501" s="244"/>
      <c r="F501" s="245"/>
      <c r="G501" s="246"/>
      <c r="H501" s="247"/>
      <c r="I501" s="311"/>
      <c r="J501" s="249"/>
      <c r="K501" s="250"/>
      <c r="L501" s="251">
        <f t="shared" si="74"/>
        <v>0</v>
      </c>
      <c r="M501" s="252">
        <f t="shared" si="73"/>
        <v>0</v>
      </c>
      <c r="N501" s="254"/>
      <c r="O501" s="254"/>
      <c r="P501" s="255"/>
      <c r="Q501" s="256"/>
    </row>
    <row r="502" spans="1:17" ht="15.75" hidden="1" outlineLevel="1">
      <c r="A502" s="260"/>
      <c r="B502" s="261"/>
      <c r="C502" s="262"/>
      <c r="D502" s="244"/>
      <c r="E502" s="244"/>
      <c r="F502" s="245"/>
      <c r="G502" s="246"/>
      <c r="H502" s="247"/>
      <c r="I502" s="311"/>
      <c r="J502" s="249"/>
      <c r="K502" s="250"/>
      <c r="L502" s="251">
        <f t="shared" si="74"/>
        <v>0</v>
      </c>
      <c r="M502" s="252">
        <f t="shared" si="73"/>
        <v>0</v>
      </c>
      <c r="N502" s="254"/>
      <c r="O502" s="254"/>
      <c r="P502" s="255"/>
      <c r="Q502" s="256"/>
    </row>
    <row r="503" spans="1:17" ht="15.75" hidden="1" outlineLevel="1">
      <c r="A503" s="260"/>
      <c r="B503" s="261"/>
      <c r="C503" s="262"/>
      <c r="D503" s="244"/>
      <c r="E503" s="244"/>
      <c r="F503" s="245"/>
      <c r="G503" s="246"/>
      <c r="H503" s="247"/>
      <c r="I503" s="311"/>
      <c r="J503" s="271"/>
      <c r="K503" s="272"/>
      <c r="L503" s="251">
        <f t="shared" si="74"/>
        <v>0</v>
      </c>
      <c r="M503" s="252">
        <f t="shared" si="73"/>
        <v>0</v>
      </c>
      <c r="N503" s="254"/>
      <c r="O503" s="254"/>
      <c r="P503" s="255"/>
      <c r="Q503" s="256"/>
    </row>
    <row r="504" spans="1:17" ht="15.75" hidden="1" outlineLevel="1">
      <c r="A504" s="260"/>
      <c r="B504" s="261"/>
      <c r="C504" s="262"/>
      <c r="D504" s="244"/>
      <c r="E504" s="244"/>
      <c r="F504" s="245"/>
      <c r="G504" s="246"/>
      <c r="H504" s="247"/>
      <c r="I504" s="311"/>
      <c r="J504" s="271"/>
      <c r="K504" s="272"/>
      <c r="L504" s="251">
        <f t="shared" si="74"/>
        <v>0</v>
      </c>
      <c r="M504" s="252">
        <f t="shared" si="73"/>
        <v>0</v>
      </c>
      <c r="N504" s="254"/>
      <c r="O504" s="254"/>
      <c r="P504" s="255"/>
      <c r="Q504" s="256"/>
    </row>
    <row r="505" spans="1:17" ht="15.75" hidden="1" outlineLevel="1">
      <c r="A505" s="260"/>
      <c r="B505" s="261"/>
      <c r="C505" s="262"/>
      <c r="D505" s="244"/>
      <c r="E505" s="244"/>
      <c r="F505" s="245"/>
      <c r="G505" s="246"/>
      <c r="H505" s="247"/>
      <c r="I505" s="311"/>
      <c r="J505" s="271"/>
      <c r="K505" s="272"/>
      <c r="L505" s="251">
        <f t="shared" si="74"/>
        <v>0</v>
      </c>
      <c r="M505" s="252">
        <f t="shared" si="73"/>
        <v>0</v>
      </c>
      <c r="N505" s="254"/>
      <c r="O505" s="254"/>
      <c r="P505" s="255"/>
      <c r="Q505" s="256"/>
    </row>
    <row r="506" spans="1:17" ht="15.75" hidden="1" outlineLevel="1">
      <c r="A506" s="260"/>
      <c r="B506" s="261"/>
      <c r="C506" s="262"/>
      <c r="D506" s="244"/>
      <c r="E506" s="244"/>
      <c r="F506" s="245"/>
      <c r="G506" s="246"/>
      <c r="H506" s="247"/>
      <c r="I506" s="311"/>
      <c r="J506" s="271"/>
      <c r="K506" s="272"/>
      <c r="L506" s="251">
        <f t="shared" si="74"/>
        <v>0</v>
      </c>
      <c r="M506" s="252">
        <f t="shared" si="73"/>
        <v>0</v>
      </c>
      <c r="N506" s="254"/>
      <c r="O506" s="254"/>
      <c r="P506" s="255"/>
      <c r="Q506" s="256"/>
    </row>
    <row r="507" spans="1:17" ht="15.75" hidden="1" outlineLevel="1">
      <c r="A507" s="260"/>
      <c r="B507" s="261"/>
      <c r="C507" s="262"/>
      <c r="D507" s="244"/>
      <c r="E507" s="244"/>
      <c r="F507" s="245"/>
      <c r="G507" s="246"/>
      <c r="H507" s="247"/>
      <c r="I507" s="311"/>
      <c r="J507" s="271"/>
      <c r="K507" s="272"/>
      <c r="L507" s="251">
        <f t="shared" si="74"/>
        <v>0</v>
      </c>
      <c r="M507" s="252">
        <f t="shared" si="73"/>
        <v>0</v>
      </c>
      <c r="N507" s="254"/>
      <c r="O507" s="254"/>
      <c r="P507" s="255"/>
      <c r="Q507" s="256"/>
    </row>
    <row r="508" spans="1:17" ht="15.75" hidden="1" outlineLevel="1">
      <c r="A508" s="260"/>
      <c r="B508" s="261"/>
      <c r="C508" s="262"/>
      <c r="D508" s="244"/>
      <c r="E508" s="244"/>
      <c r="F508" s="245"/>
      <c r="G508" s="246"/>
      <c r="H508" s="247"/>
      <c r="I508" s="311"/>
      <c r="J508" s="271"/>
      <c r="K508" s="272"/>
      <c r="L508" s="251">
        <f t="shared" si="74"/>
        <v>0</v>
      </c>
      <c r="M508" s="252">
        <f t="shared" si="73"/>
        <v>0</v>
      </c>
      <c r="N508" s="254"/>
      <c r="O508" s="254"/>
      <c r="P508" s="255"/>
      <c r="Q508" s="256"/>
    </row>
    <row r="509" spans="1:17" ht="15.75" hidden="1" outlineLevel="1">
      <c r="A509" s="260"/>
      <c r="B509" s="261"/>
      <c r="C509" s="262"/>
      <c r="D509" s="244"/>
      <c r="E509" s="244"/>
      <c r="F509" s="245"/>
      <c r="G509" s="246"/>
      <c r="H509" s="247"/>
      <c r="I509" s="311"/>
      <c r="J509" s="271"/>
      <c r="K509" s="272"/>
      <c r="L509" s="251">
        <f t="shared" si="74"/>
        <v>0</v>
      </c>
      <c r="M509" s="252">
        <f t="shared" si="73"/>
        <v>0</v>
      </c>
      <c r="N509" s="254"/>
      <c r="O509" s="254"/>
      <c r="P509" s="255"/>
      <c r="Q509" s="256"/>
    </row>
    <row r="510" spans="1:17" ht="15.75" hidden="1" outlineLevel="1">
      <c r="A510" s="260"/>
      <c r="B510" s="261"/>
      <c r="C510" s="262"/>
      <c r="D510" s="244"/>
      <c r="E510" s="244"/>
      <c r="F510" s="245"/>
      <c r="G510" s="246"/>
      <c r="H510" s="247"/>
      <c r="I510" s="311"/>
      <c r="J510" s="271"/>
      <c r="K510" s="272"/>
      <c r="L510" s="251">
        <f t="shared" si="74"/>
        <v>0</v>
      </c>
      <c r="M510" s="252">
        <f t="shared" si="73"/>
        <v>0</v>
      </c>
      <c r="N510" s="254"/>
      <c r="O510" s="254"/>
      <c r="P510" s="255"/>
      <c r="Q510" s="256"/>
    </row>
    <row r="511" spans="1:17" ht="15.75" hidden="1" outlineLevel="1">
      <c r="A511" s="260"/>
      <c r="B511" s="261"/>
      <c r="C511" s="262"/>
      <c r="D511" s="244"/>
      <c r="E511" s="244"/>
      <c r="F511" s="245"/>
      <c r="G511" s="246"/>
      <c r="H511" s="247"/>
      <c r="I511" s="311"/>
      <c r="J511" s="271"/>
      <c r="K511" s="272"/>
      <c r="L511" s="251">
        <f t="shared" si="74"/>
        <v>0</v>
      </c>
      <c r="M511" s="252">
        <f t="shared" si="73"/>
        <v>0</v>
      </c>
      <c r="N511" s="254"/>
      <c r="O511" s="254"/>
      <c r="P511" s="255"/>
      <c r="Q511" s="256"/>
    </row>
    <row r="512" spans="1:17" ht="15.75" hidden="1" outlineLevel="1">
      <c r="A512" s="260"/>
      <c r="B512" s="261"/>
      <c r="C512" s="262"/>
      <c r="D512" s="244"/>
      <c r="E512" s="244"/>
      <c r="F512" s="245"/>
      <c r="G512" s="246"/>
      <c r="H512" s="247"/>
      <c r="I512" s="311"/>
      <c r="J512" s="271"/>
      <c r="K512" s="272"/>
      <c r="L512" s="251">
        <f t="shared" si="74"/>
        <v>0</v>
      </c>
      <c r="M512" s="252">
        <f t="shared" si="73"/>
        <v>0</v>
      </c>
      <c r="N512" s="254"/>
      <c r="O512" s="254"/>
      <c r="P512" s="255"/>
      <c r="Q512" s="256"/>
    </row>
    <row r="513" spans="1:17" ht="15.75" hidden="1" outlineLevel="1">
      <c r="A513" s="260"/>
      <c r="B513" s="261"/>
      <c r="C513" s="262"/>
      <c r="D513" s="244"/>
      <c r="E513" s="244"/>
      <c r="F513" s="245"/>
      <c r="G513" s="246"/>
      <c r="H513" s="247"/>
      <c r="I513" s="311"/>
      <c r="J513" s="271"/>
      <c r="K513" s="272"/>
      <c r="L513" s="251">
        <f t="shared" si="74"/>
        <v>0</v>
      </c>
      <c r="M513" s="252">
        <f t="shared" si="73"/>
        <v>0</v>
      </c>
      <c r="N513" s="254"/>
      <c r="O513" s="254"/>
      <c r="P513" s="255"/>
      <c r="Q513" s="256"/>
    </row>
    <row r="514" spans="1:17" ht="15.75" hidden="1" outlineLevel="1">
      <c r="A514" s="260"/>
      <c r="B514" s="261"/>
      <c r="C514" s="262"/>
      <c r="D514" s="244"/>
      <c r="E514" s="244"/>
      <c r="F514" s="245"/>
      <c r="G514" s="246"/>
      <c r="H514" s="247"/>
      <c r="I514" s="311"/>
      <c r="J514" s="271"/>
      <c r="K514" s="272"/>
      <c r="L514" s="251">
        <f t="shared" si="74"/>
        <v>0</v>
      </c>
      <c r="M514" s="252">
        <f t="shared" si="73"/>
        <v>0</v>
      </c>
      <c r="N514" s="254"/>
      <c r="O514" s="254"/>
      <c r="P514" s="255"/>
      <c r="Q514" s="256"/>
    </row>
    <row r="515" spans="1:17" ht="15.75" hidden="1" outlineLevel="1">
      <c r="A515" s="260"/>
      <c r="B515" s="261"/>
      <c r="C515" s="262"/>
      <c r="D515" s="244"/>
      <c r="E515" s="244"/>
      <c r="F515" s="245"/>
      <c r="G515" s="246"/>
      <c r="H515" s="247"/>
      <c r="I515" s="311"/>
      <c r="J515" s="271"/>
      <c r="K515" s="272"/>
      <c r="L515" s="251">
        <f t="shared" si="74"/>
        <v>0</v>
      </c>
      <c r="M515" s="252">
        <f t="shared" si="73"/>
        <v>0</v>
      </c>
      <c r="N515" s="254"/>
      <c r="O515" s="254"/>
      <c r="P515" s="255"/>
      <c r="Q515" s="256"/>
    </row>
    <row r="516" spans="1:17" ht="15.75" hidden="1" outlineLevel="1">
      <c r="A516" s="260"/>
      <c r="B516" s="273"/>
      <c r="C516" s="326"/>
      <c r="D516" s="244"/>
      <c r="E516" s="244"/>
      <c r="F516" s="245"/>
      <c r="G516" s="246"/>
      <c r="H516" s="247"/>
      <c r="I516" s="311"/>
      <c r="J516" s="271"/>
      <c r="K516" s="272"/>
      <c r="L516" s="251">
        <f t="shared" ref="L516:L536" si="75">G516*H516</f>
        <v>0</v>
      </c>
      <c r="M516" s="252">
        <f t="shared" si="73"/>
        <v>0</v>
      </c>
      <c r="N516" s="254"/>
      <c r="O516" s="254"/>
      <c r="P516" s="255"/>
      <c r="Q516" s="256"/>
    </row>
    <row r="517" spans="1:17" ht="15.75" hidden="1" outlineLevel="1">
      <c r="A517" s="260"/>
      <c r="B517" s="273"/>
      <c r="C517" s="262"/>
      <c r="D517" s="244"/>
      <c r="E517" s="244"/>
      <c r="F517" s="245"/>
      <c r="G517" s="246"/>
      <c r="H517" s="247"/>
      <c r="I517" s="311"/>
      <c r="J517" s="271"/>
      <c r="K517" s="272"/>
      <c r="L517" s="251">
        <f t="shared" si="75"/>
        <v>0</v>
      </c>
      <c r="M517" s="252">
        <f t="shared" si="73"/>
        <v>0</v>
      </c>
      <c r="N517" s="254"/>
      <c r="O517" s="254"/>
      <c r="P517" s="255"/>
      <c r="Q517" s="256"/>
    </row>
    <row r="518" spans="1:17" ht="15.75" hidden="1" outlineLevel="1">
      <c r="A518" s="260"/>
      <c r="B518" s="273"/>
      <c r="C518" s="262"/>
      <c r="D518" s="244"/>
      <c r="E518" s="244"/>
      <c r="F518" s="245"/>
      <c r="G518" s="246"/>
      <c r="H518" s="283"/>
      <c r="I518" s="324"/>
      <c r="J518" s="271"/>
      <c r="K518" s="272"/>
      <c r="L518" s="251">
        <f t="shared" si="75"/>
        <v>0</v>
      </c>
      <c r="M518" s="252">
        <f t="shared" si="73"/>
        <v>0</v>
      </c>
      <c r="N518" s="289"/>
      <c r="O518" s="289"/>
      <c r="P518" s="290"/>
      <c r="Q518" s="256"/>
    </row>
    <row r="519" spans="1:17" ht="15.75" hidden="1" outlineLevel="1">
      <c r="A519" s="259"/>
      <c r="B519" s="273"/>
      <c r="C519" s="325"/>
      <c r="D519" s="244"/>
      <c r="E519" s="244"/>
      <c r="F519" s="245"/>
      <c r="G519" s="246"/>
      <c r="H519" s="247"/>
      <c r="I519" s="311"/>
      <c r="J519" s="271"/>
      <c r="K519" s="272"/>
      <c r="L519" s="251">
        <f t="shared" si="75"/>
        <v>0</v>
      </c>
      <c r="M519" s="252">
        <f t="shared" si="73"/>
        <v>0</v>
      </c>
      <c r="N519" s="254"/>
      <c r="O519" s="254"/>
      <c r="P519" s="290"/>
      <c r="Q519" s="256"/>
    </row>
    <row r="520" spans="1:17" ht="15.75" hidden="1" outlineLevel="1">
      <c r="A520" s="276"/>
      <c r="B520" s="242"/>
      <c r="C520" s="262"/>
      <c r="D520" s="244"/>
      <c r="E520" s="244"/>
      <c r="F520" s="245"/>
      <c r="G520" s="246"/>
      <c r="H520" s="283"/>
      <c r="I520" s="324"/>
      <c r="J520" s="271"/>
      <c r="K520" s="272"/>
      <c r="L520" s="251">
        <f t="shared" si="75"/>
        <v>0</v>
      </c>
      <c r="M520" s="252">
        <f t="shared" si="73"/>
        <v>0</v>
      </c>
      <c r="N520" s="289"/>
      <c r="O520" s="289"/>
      <c r="P520" s="290"/>
      <c r="Q520" s="256"/>
    </row>
    <row r="521" spans="1:17" ht="15.75" hidden="1" outlineLevel="1">
      <c r="A521" s="276"/>
      <c r="B521" s="242"/>
      <c r="C521" s="262"/>
      <c r="D521" s="244"/>
      <c r="E521" s="244"/>
      <c r="F521" s="245"/>
      <c r="G521" s="246"/>
      <c r="H521" s="283"/>
      <c r="I521" s="324"/>
      <c r="J521" s="271"/>
      <c r="K521" s="272"/>
      <c r="L521" s="251">
        <f t="shared" si="75"/>
        <v>0</v>
      </c>
      <c r="M521" s="252">
        <f t="shared" si="73"/>
        <v>0</v>
      </c>
      <c r="N521" s="289"/>
      <c r="O521" s="289"/>
      <c r="P521" s="290"/>
      <c r="Q521" s="256"/>
    </row>
    <row r="522" spans="1:17" ht="15.75" hidden="1" outlineLevel="1">
      <c r="A522" s="241"/>
      <c r="B522" s="273"/>
      <c r="C522" s="262"/>
      <c r="D522" s="244"/>
      <c r="E522" s="244"/>
      <c r="F522" s="245"/>
      <c r="G522" s="246"/>
      <c r="H522" s="247"/>
      <c r="I522" s="311"/>
      <c r="J522" s="271"/>
      <c r="K522" s="272"/>
      <c r="L522" s="251">
        <f t="shared" si="75"/>
        <v>0</v>
      </c>
      <c r="M522" s="252">
        <f t="shared" si="73"/>
        <v>0</v>
      </c>
      <c r="N522" s="254"/>
      <c r="O522" s="254"/>
      <c r="P522" s="255"/>
      <c r="Q522" s="256"/>
    </row>
    <row r="523" spans="1:17" ht="15.75" hidden="1" outlineLevel="1">
      <c r="A523" s="276"/>
      <c r="B523" s="242"/>
      <c r="C523" s="325"/>
      <c r="D523" s="244"/>
      <c r="E523" s="244"/>
      <c r="F523" s="245"/>
      <c r="G523" s="246"/>
      <c r="H523" s="247"/>
      <c r="I523" s="311"/>
      <c r="J523" s="267"/>
      <c r="K523" s="268"/>
      <c r="L523" s="251">
        <f t="shared" si="75"/>
        <v>0</v>
      </c>
      <c r="M523" s="252">
        <f t="shared" si="73"/>
        <v>0</v>
      </c>
      <c r="N523" s="254"/>
      <c r="O523" s="254"/>
      <c r="P523" s="255"/>
      <c r="Q523" s="256"/>
    </row>
    <row r="524" spans="1:17" ht="15.75" hidden="1" outlineLevel="1">
      <c r="A524" s="276"/>
      <c r="B524" s="242"/>
      <c r="C524" s="262"/>
      <c r="D524" s="244"/>
      <c r="E524" s="244"/>
      <c r="F524" s="245"/>
      <c r="G524" s="246"/>
      <c r="H524" s="247"/>
      <c r="I524" s="311"/>
      <c r="J524" s="271"/>
      <c r="K524" s="272"/>
      <c r="L524" s="251">
        <f t="shared" si="75"/>
        <v>0</v>
      </c>
      <c r="M524" s="252">
        <f t="shared" si="73"/>
        <v>0</v>
      </c>
      <c r="N524" s="254"/>
      <c r="O524" s="254"/>
      <c r="P524" s="255"/>
      <c r="Q524" s="256"/>
    </row>
    <row r="525" spans="1:17" ht="15.75" hidden="1" outlineLevel="1">
      <c r="A525" s="276"/>
      <c r="B525" s="242"/>
      <c r="C525" s="262"/>
      <c r="D525" s="244"/>
      <c r="E525" s="244"/>
      <c r="F525" s="245"/>
      <c r="G525" s="246"/>
      <c r="H525" s="247"/>
      <c r="I525" s="311"/>
      <c r="J525" s="271"/>
      <c r="K525" s="272"/>
      <c r="L525" s="251">
        <f t="shared" si="75"/>
        <v>0</v>
      </c>
      <c r="M525" s="252">
        <f t="shared" si="73"/>
        <v>0</v>
      </c>
      <c r="N525" s="254"/>
      <c r="O525" s="254"/>
      <c r="P525" s="255"/>
      <c r="Q525" s="256"/>
    </row>
    <row r="526" spans="1:17" ht="15.75" hidden="1" outlineLevel="1">
      <c r="A526" s="241"/>
      <c r="B526" s="273"/>
      <c r="C526" s="262"/>
      <c r="D526" s="244"/>
      <c r="E526" s="244"/>
      <c r="F526" s="245"/>
      <c r="G526" s="246"/>
      <c r="H526" s="247"/>
      <c r="I526" s="311"/>
      <c r="J526" s="271"/>
      <c r="K526" s="272"/>
      <c r="L526" s="251">
        <f t="shared" si="75"/>
        <v>0</v>
      </c>
      <c r="M526" s="252">
        <f t="shared" si="73"/>
        <v>0</v>
      </c>
      <c r="N526" s="254"/>
      <c r="O526" s="254"/>
      <c r="P526" s="255"/>
      <c r="Q526" s="256"/>
    </row>
    <row r="527" spans="1:17" ht="15.75" hidden="1" outlineLevel="1">
      <c r="A527" s="276"/>
      <c r="B527" s="273"/>
      <c r="C527" s="325"/>
      <c r="D527" s="244"/>
      <c r="E527" s="244"/>
      <c r="F527" s="245"/>
      <c r="G527" s="246"/>
      <c r="H527" s="247"/>
      <c r="I527" s="311"/>
      <c r="J527" s="249"/>
      <c r="K527" s="250"/>
      <c r="L527" s="251">
        <f t="shared" si="75"/>
        <v>0</v>
      </c>
      <c r="M527" s="252">
        <f t="shared" si="73"/>
        <v>0</v>
      </c>
      <c r="N527" s="254"/>
      <c r="O527" s="254"/>
      <c r="P527" s="255"/>
      <c r="Q527" s="256"/>
    </row>
    <row r="528" spans="1:17" ht="15.75" hidden="1" outlineLevel="1">
      <c r="A528" s="276"/>
      <c r="B528" s="273"/>
      <c r="C528" s="262"/>
      <c r="D528" s="244"/>
      <c r="E528" s="244"/>
      <c r="F528" s="245"/>
      <c r="G528" s="246"/>
      <c r="H528" s="247"/>
      <c r="I528" s="311"/>
      <c r="J528" s="249"/>
      <c r="K528" s="250"/>
      <c r="L528" s="251">
        <f t="shared" si="75"/>
        <v>0</v>
      </c>
      <c r="M528" s="252">
        <f t="shared" si="73"/>
        <v>0</v>
      </c>
      <c r="N528" s="254"/>
      <c r="O528" s="254"/>
      <c r="P528" s="255"/>
      <c r="Q528" s="256"/>
    </row>
    <row r="529" spans="1:20" ht="15.75" hidden="1" outlineLevel="1">
      <c r="A529" s="260"/>
      <c r="B529" s="273"/>
      <c r="C529" s="325"/>
      <c r="D529" s="244"/>
      <c r="E529" s="244"/>
      <c r="F529" s="245"/>
      <c r="G529" s="246"/>
      <c r="H529" s="247"/>
      <c r="I529" s="311"/>
      <c r="J529" s="249"/>
      <c r="K529" s="250"/>
      <c r="L529" s="251">
        <f t="shared" si="75"/>
        <v>0</v>
      </c>
      <c r="M529" s="252">
        <f t="shared" si="73"/>
        <v>0</v>
      </c>
      <c r="N529" s="254"/>
      <c r="O529" s="254"/>
      <c r="P529" s="255"/>
      <c r="Q529" s="256"/>
    </row>
    <row r="530" spans="1:20" ht="15.75" hidden="1" outlineLevel="1">
      <c r="A530" s="260"/>
      <c r="B530" s="273"/>
      <c r="C530" s="262"/>
      <c r="D530" s="244"/>
      <c r="E530" s="244"/>
      <c r="F530" s="245"/>
      <c r="G530" s="246"/>
      <c r="H530" s="247"/>
      <c r="I530" s="311"/>
      <c r="J530" s="249"/>
      <c r="K530" s="250"/>
      <c r="L530" s="251">
        <f t="shared" si="75"/>
        <v>0</v>
      </c>
      <c r="M530" s="252">
        <f t="shared" si="73"/>
        <v>0</v>
      </c>
      <c r="N530" s="254"/>
      <c r="O530" s="254"/>
      <c r="P530" s="255"/>
      <c r="Q530" s="256"/>
    </row>
    <row r="531" spans="1:20" ht="15.75" hidden="1" outlineLevel="1">
      <c r="A531" s="259"/>
      <c r="B531" s="242"/>
      <c r="C531" s="262"/>
      <c r="D531" s="244"/>
      <c r="E531" s="244"/>
      <c r="F531" s="245"/>
      <c r="G531" s="246"/>
      <c r="H531" s="247"/>
      <c r="I531" s="311"/>
      <c r="J531" s="249"/>
      <c r="K531" s="250"/>
      <c r="L531" s="251">
        <f t="shared" si="75"/>
        <v>0</v>
      </c>
      <c r="M531" s="252">
        <f t="shared" si="73"/>
        <v>0</v>
      </c>
      <c r="N531" s="254"/>
      <c r="O531" s="254"/>
      <c r="P531" s="255"/>
      <c r="Q531" s="256"/>
    </row>
    <row r="532" spans="1:20" ht="15.75" hidden="1" outlineLevel="1">
      <c r="A532" s="259"/>
      <c r="B532" s="242"/>
      <c r="C532" s="262"/>
      <c r="D532" s="244"/>
      <c r="E532" s="244"/>
      <c r="F532" s="245"/>
      <c r="G532" s="246"/>
      <c r="H532" s="247"/>
      <c r="I532" s="311"/>
      <c r="J532" s="285"/>
      <c r="K532" s="286"/>
      <c r="L532" s="251">
        <f t="shared" si="75"/>
        <v>0</v>
      </c>
      <c r="M532" s="252">
        <f t="shared" si="73"/>
        <v>0</v>
      </c>
      <c r="N532" s="254"/>
      <c r="O532" s="254"/>
      <c r="P532" s="255"/>
      <c r="Q532" s="256"/>
    </row>
    <row r="533" spans="1:20" ht="15.75" hidden="1" outlineLevel="1">
      <c r="A533" s="276"/>
      <c r="B533" s="273"/>
      <c r="C533" s="325"/>
      <c r="D533" s="244"/>
      <c r="E533" s="244"/>
      <c r="F533" s="245"/>
      <c r="G533" s="246"/>
      <c r="H533" s="247"/>
      <c r="I533" s="311"/>
      <c r="J533" s="267"/>
      <c r="K533" s="313"/>
      <c r="L533" s="251">
        <f t="shared" si="75"/>
        <v>0</v>
      </c>
      <c r="M533" s="252">
        <f t="shared" si="73"/>
        <v>0</v>
      </c>
      <c r="N533" s="254"/>
      <c r="O533" s="254"/>
      <c r="P533" s="255"/>
      <c r="Q533" s="256"/>
    </row>
    <row r="534" spans="1:20" ht="15.75" hidden="1" outlineLevel="1">
      <c r="A534" s="276"/>
      <c r="B534" s="273"/>
      <c r="C534" s="325"/>
      <c r="D534" s="327"/>
      <c r="E534" s="327"/>
      <c r="F534" s="328"/>
      <c r="G534" s="329"/>
      <c r="H534" s="330"/>
      <c r="I534" s="331"/>
      <c r="J534" s="271"/>
      <c r="K534" s="315"/>
      <c r="L534" s="251">
        <f t="shared" si="75"/>
        <v>0</v>
      </c>
      <c r="M534" s="252">
        <f t="shared" si="73"/>
        <v>0</v>
      </c>
      <c r="N534" s="288"/>
      <c r="O534" s="288"/>
      <c r="P534" s="332"/>
      <c r="Q534" s="256"/>
    </row>
    <row r="535" spans="1:20" ht="15.75" hidden="1" outlineLevel="1">
      <c r="A535" s="276"/>
      <c r="B535" s="273"/>
      <c r="C535" s="262"/>
      <c r="D535" s="327"/>
      <c r="E535" s="327"/>
      <c r="F535" s="328"/>
      <c r="G535" s="329"/>
      <c r="H535" s="330"/>
      <c r="I535" s="331"/>
      <c r="J535" s="271"/>
      <c r="K535" s="315"/>
      <c r="L535" s="251">
        <f t="shared" si="75"/>
        <v>0</v>
      </c>
      <c r="M535" s="252">
        <f t="shared" si="73"/>
        <v>0</v>
      </c>
      <c r="N535" s="288"/>
      <c r="O535" s="288"/>
      <c r="P535" s="332"/>
      <c r="Q535" s="256"/>
    </row>
    <row r="536" spans="1:20" ht="16.5" hidden="1" outlineLevel="1" thickBot="1">
      <c r="A536" s="277"/>
      <c r="B536" s="278"/>
      <c r="C536" s="333"/>
      <c r="D536" s="334"/>
      <c r="E536" s="334"/>
      <c r="F536" s="335"/>
      <c r="G536" s="336"/>
      <c r="H536" s="330"/>
      <c r="I536" s="331"/>
      <c r="J536" s="271"/>
      <c r="K536" s="315"/>
      <c r="L536" s="287">
        <f t="shared" si="75"/>
        <v>0</v>
      </c>
      <c r="M536" s="252">
        <f t="shared" si="73"/>
        <v>0</v>
      </c>
      <c r="N536" s="288"/>
      <c r="O536" s="288"/>
      <c r="P536" s="332"/>
      <c r="Q536" s="256"/>
    </row>
    <row r="537" spans="1:20" ht="28.5" hidden="1" customHeight="1" outlineLevel="1" thickBot="1">
      <c r="A537" s="291"/>
      <c r="B537" s="292"/>
      <c r="C537" s="293"/>
      <c r="D537" s="293"/>
      <c r="E537" s="293"/>
      <c r="F537" s="293"/>
      <c r="G537" s="292"/>
      <c r="H537" s="292"/>
      <c r="I537" s="292"/>
      <c r="J537" s="294"/>
      <c r="K537" s="295" t="str">
        <f>C489</f>
        <v>POSTE 4</v>
      </c>
      <c r="L537" s="296">
        <f>SUM(L489:L536)</f>
        <v>0</v>
      </c>
      <c r="M537" s="296">
        <f>SUM(M489:M536)</f>
        <v>0</v>
      </c>
      <c r="N537" s="297">
        <f>SUM(N489:N536)</f>
        <v>0</v>
      </c>
      <c r="O537" s="297">
        <f>SUM(O489:O536)</f>
        <v>0</v>
      </c>
      <c r="P537" s="298">
        <f>SUM(P489:P536)</f>
        <v>0</v>
      </c>
      <c r="Q537" s="299"/>
      <c r="R537" s="258"/>
    </row>
    <row r="538" spans="1:20" ht="11.25" customHeight="1" collapsed="1">
      <c r="A538" s="302"/>
      <c r="B538" s="303"/>
      <c r="C538" s="304"/>
      <c r="D538" s="304"/>
      <c r="E538" s="304"/>
      <c r="F538" s="304"/>
      <c r="G538" s="303"/>
      <c r="H538" s="303"/>
      <c r="I538" s="303"/>
      <c r="J538" s="305"/>
      <c r="K538" s="306"/>
      <c r="L538" s="307"/>
      <c r="M538" s="308"/>
      <c r="N538" s="309"/>
      <c r="O538" s="309"/>
      <c r="P538" s="310"/>
      <c r="Q538" s="299"/>
      <c r="R538" s="258"/>
      <c r="S538" s="300"/>
      <c r="T538" s="301"/>
    </row>
    <row r="539" spans="1:20" ht="15.75" hidden="1" outlineLevel="1">
      <c r="A539" s="241"/>
      <c r="B539" s="242"/>
      <c r="C539" s="320" t="s">
        <v>44</v>
      </c>
      <c r="D539" s="321"/>
      <c r="E539" s="244"/>
      <c r="F539" s="245"/>
      <c r="G539" s="246"/>
      <c r="H539" s="247"/>
      <c r="I539" s="311"/>
      <c r="J539" s="249"/>
      <c r="K539" s="250"/>
      <c r="L539" s="251"/>
      <c r="M539" s="252"/>
      <c r="N539" s="254"/>
      <c r="O539" s="254"/>
      <c r="P539" s="255"/>
      <c r="Q539" s="256"/>
    </row>
    <row r="540" spans="1:20" ht="15.75" hidden="1" outlineLevel="1">
      <c r="A540" s="259"/>
      <c r="B540" s="242"/>
      <c r="C540" s="325"/>
      <c r="D540" s="244"/>
      <c r="E540" s="244"/>
      <c r="F540" s="245"/>
      <c r="G540" s="246"/>
      <c r="H540" s="247"/>
      <c r="I540" s="311"/>
      <c r="J540" s="249"/>
      <c r="K540" s="250"/>
      <c r="L540" s="251">
        <f>G540*H540</f>
        <v>0</v>
      </c>
      <c r="M540" s="252">
        <f t="shared" ref="M540:M586" si="76">G540*I540+G540*K540</f>
        <v>0</v>
      </c>
      <c r="N540" s="254"/>
      <c r="O540" s="254"/>
      <c r="P540" s="255"/>
      <c r="Q540" s="256"/>
    </row>
    <row r="541" spans="1:20" ht="15.75" hidden="1" outlineLevel="1">
      <c r="A541" s="260"/>
      <c r="B541" s="261"/>
      <c r="C541" s="262"/>
      <c r="D541" s="244"/>
      <c r="E541" s="244"/>
      <c r="F541" s="245"/>
      <c r="G541" s="246"/>
      <c r="H541" s="247"/>
      <c r="I541" s="311"/>
      <c r="J541" s="267"/>
      <c r="K541" s="268"/>
      <c r="L541" s="251">
        <f>G541*H541</f>
        <v>0</v>
      </c>
      <c r="M541" s="252">
        <f t="shared" si="76"/>
        <v>0</v>
      </c>
      <c r="N541" s="254"/>
      <c r="O541" s="254"/>
      <c r="P541" s="255"/>
      <c r="Q541" s="256"/>
    </row>
    <row r="542" spans="1:20" ht="15.75" hidden="1" outlineLevel="1">
      <c r="A542" s="260"/>
      <c r="B542" s="261"/>
      <c r="C542" s="262"/>
      <c r="D542" s="244"/>
      <c r="E542" s="244"/>
      <c r="F542" s="245"/>
      <c r="G542" s="246"/>
      <c r="H542" s="247"/>
      <c r="I542" s="311"/>
      <c r="J542" s="271"/>
      <c r="K542" s="272"/>
      <c r="L542" s="251">
        <f t="shared" ref="L542:L565" si="77">G542*H542</f>
        <v>0</v>
      </c>
      <c r="M542" s="252">
        <f t="shared" si="76"/>
        <v>0</v>
      </c>
      <c r="N542" s="254"/>
      <c r="O542" s="254"/>
      <c r="P542" s="255"/>
      <c r="Q542" s="256"/>
    </row>
    <row r="543" spans="1:20" ht="15.75" hidden="1" outlineLevel="1">
      <c r="A543" s="260"/>
      <c r="B543" s="261"/>
      <c r="C543" s="262"/>
      <c r="D543" s="244"/>
      <c r="E543" s="244"/>
      <c r="F543" s="245"/>
      <c r="G543" s="246"/>
      <c r="H543" s="247"/>
      <c r="I543" s="311"/>
      <c r="J543" s="271"/>
      <c r="K543" s="272"/>
      <c r="L543" s="251">
        <f t="shared" si="77"/>
        <v>0</v>
      </c>
      <c r="M543" s="252">
        <f t="shared" si="76"/>
        <v>0</v>
      </c>
      <c r="N543" s="254"/>
      <c r="O543" s="254"/>
      <c r="P543" s="255"/>
      <c r="Q543" s="256"/>
    </row>
    <row r="544" spans="1:20" ht="15.75" hidden="1" outlineLevel="1">
      <c r="A544" s="260"/>
      <c r="B544" s="261"/>
      <c r="C544" s="262"/>
      <c r="D544" s="244"/>
      <c r="E544" s="244"/>
      <c r="F544" s="245"/>
      <c r="G544" s="246"/>
      <c r="H544" s="247"/>
      <c r="I544" s="311"/>
      <c r="J544" s="271"/>
      <c r="K544" s="272"/>
      <c r="L544" s="251">
        <f t="shared" si="77"/>
        <v>0</v>
      </c>
      <c r="M544" s="252">
        <f t="shared" si="76"/>
        <v>0</v>
      </c>
      <c r="N544" s="254"/>
      <c r="O544" s="254"/>
      <c r="P544" s="255"/>
      <c r="Q544" s="256"/>
    </row>
    <row r="545" spans="1:17" ht="15.75" hidden="1" outlineLevel="1">
      <c r="A545" s="260"/>
      <c r="B545" s="261"/>
      <c r="C545" s="262"/>
      <c r="D545" s="244"/>
      <c r="E545" s="244"/>
      <c r="F545" s="245"/>
      <c r="G545" s="246"/>
      <c r="H545" s="247"/>
      <c r="I545" s="311"/>
      <c r="J545" s="271"/>
      <c r="K545" s="272"/>
      <c r="L545" s="251">
        <f t="shared" si="77"/>
        <v>0</v>
      </c>
      <c r="M545" s="252">
        <f t="shared" si="76"/>
        <v>0</v>
      </c>
      <c r="N545" s="254"/>
      <c r="O545" s="254"/>
      <c r="P545" s="255"/>
      <c r="Q545" s="256"/>
    </row>
    <row r="546" spans="1:17" ht="15.75" hidden="1" outlineLevel="1">
      <c r="A546" s="260"/>
      <c r="B546" s="261"/>
      <c r="C546" s="262"/>
      <c r="D546" s="244"/>
      <c r="E546" s="244"/>
      <c r="F546" s="245"/>
      <c r="G546" s="246"/>
      <c r="H546" s="247"/>
      <c r="I546" s="311"/>
      <c r="J546" s="271"/>
      <c r="K546" s="272"/>
      <c r="L546" s="251">
        <f t="shared" si="77"/>
        <v>0</v>
      </c>
      <c r="M546" s="252">
        <f t="shared" si="76"/>
        <v>0</v>
      </c>
      <c r="N546" s="254"/>
      <c r="O546" s="254"/>
      <c r="P546" s="255"/>
      <c r="Q546" s="256"/>
    </row>
    <row r="547" spans="1:17" ht="15.75" hidden="1" outlineLevel="1">
      <c r="A547" s="260"/>
      <c r="B547" s="261"/>
      <c r="C547" s="262"/>
      <c r="D547" s="244"/>
      <c r="E547" s="244"/>
      <c r="F547" s="245"/>
      <c r="G547" s="246"/>
      <c r="H547" s="247"/>
      <c r="I547" s="311"/>
      <c r="J547" s="271"/>
      <c r="K547" s="272"/>
      <c r="L547" s="251">
        <f t="shared" si="77"/>
        <v>0</v>
      </c>
      <c r="M547" s="252">
        <f t="shared" si="76"/>
        <v>0</v>
      </c>
      <c r="N547" s="254"/>
      <c r="O547" s="254"/>
      <c r="P547" s="255"/>
      <c r="Q547" s="256"/>
    </row>
    <row r="548" spans="1:17" ht="15.75" hidden="1" outlineLevel="1">
      <c r="A548" s="260"/>
      <c r="B548" s="261"/>
      <c r="C548" s="262"/>
      <c r="D548" s="244"/>
      <c r="E548" s="244"/>
      <c r="F548" s="245"/>
      <c r="G548" s="246"/>
      <c r="H548" s="247"/>
      <c r="I548" s="311"/>
      <c r="J548" s="271"/>
      <c r="K548" s="272"/>
      <c r="L548" s="251">
        <f t="shared" si="77"/>
        <v>0</v>
      </c>
      <c r="M548" s="252">
        <f t="shared" si="76"/>
        <v>0</v>
      </c>
      <c r="N548" s="254"/>
      <c r="O548" s="254"/>
      <c r="P548" s="255"/>
      <c r="Q548" s="256"/>
    </row>
    <row r="549" spans="1:17" ht="15.75" hidden="1" outlineLevel="1">
      <c r="A549" s="260"/>
      <c r="B549" s="261"/>
      <c r="C549" s="262"/>
      <c r="D549" s="244"/>
      <c r="E549" s="244"/>
      <c r="F549" s="245"/>
      <c r="G549" s="246"/>
      <c r="H549" s="247"/>
      <c r="I549" s="311"/>
      <c r="J549" s="271"/>
      <c r="K549" s="272"/>
      <c r="L549" s="251">
        <f t="shared" si="77"/>
        <v>0</v>
      </c>
      <c r="M549" s="252">
        <f t="shared" si="76"/>
        <v>0</v>
      </c>
      <c r="N549" s="254"/>
      <c r="O549" s="254"/>
      <c r="P549" s="255"/>
      <c r="Q549" s="256"/>
    </row>
    <row r="550" spans="1:17" ht="15.75" hidden="1" outlineLevel="1">
      <c r="A550" s="260"/>
      <c r="B550" s="261"/>
      <c r="C550" s="262"/>
      <c r="D550" s="244"/>
      <c r="E550" s="244"/>
      <c r="F550" s="245"/>
      <c r="G550" s="246"/>
      <c r="H550" s="247"/>
      <c r="I550" s="311"/>
      <c r="J550" s="271"/>
      <c r="K550" s="272"/>
      <c r="L550" s="251">
        <f t="shared" si="77"/>
        <v>0</v>
      </c>
      <c r="M550" s="252">
        <f t="shared" si="76"/>
        <v>0</v>
      </c>
      <c r="N550" s="254"/>
      <c r="O550" s="254"/>
      <c r="P550" s="255"/>
      <c r="Q550" s="256"/>
    </row>
    <row r="551" spans="1:17" ht="15.75" hidden="1" outlineLevel="1">
      <c r="A551" s="260"/>
      <c r="B551" s="261"/>
      <c r="C551" s="262"/>
      <c r="D551" s="244"/>
      <c r="E551" s="244"/>
      <c r="F551" s="245"/>
      <c r="G551" s="246"/>
      <c r="H551" s="247"/>
      <c r="I551" s="311"/>
      <c r="J551" s="249"/>
      <c r="K551" s="250"/>
      <c r="L551" s="251">
        <f t="shared" si="77"/>
        <v>0</v>
      </c>
      <c r="M551" s="252">
        <f t="shared" si="76"/>
        <v>0</v>
      </c>
      <c r="N551" s="254"/>
      <c r="O551" s="254"/>
      <c r="P551" s="255"/>
      <c r="Q551" s="256"/>
    </row>
    <row r="552" spans="1:17" ht="15.75" hidden="1" outlineLevel="1">
      <c r="A552" s="260"/>
      <c r="B552" s="261"/>
      <c r="C552" s="262"/>
      <c r="D552" s="244"/>
      <c r="E552" s="244"/>
      <c r="F552" s="245"/>
      <c r="G552" s="246"/>
      <c r="H552" s="247"/>
      <c r="I552" s="311"/>
      <c r="J552" s="249"/>
      <c r="K552" s="250"/>
      <c r="L552" s="251">
        <f t="shared" si="77"/>
        <v>0</v>
      </c>
      <c r="M552" s="252">
        <f t="shared" si="76"/>
        <v>0</v>
      </c>
      <c r="N552" s="254"/>
      <c r="O552" s="254"/>
      <c r="P552" s="255"/>
      <c r="Q552" s="256"/>
    </row>
    <row r="553" spans="1:17" ht="15.75" hidden="1" outlineLevel="1">
      <c r="A553" s="260"/>
      <c r="B553" s="261"/>
      <c r="C553" s="262"/>
      <c r="D553" s="244"/>
      <c r="E553" s="244"/>
      <c r="F553" s="245"/>
      <c r="G553" s="246"/>
      <c r="H553" s="247"/>
      <c r="I553" s="311"/>
      <c r="J553" s="271"/>
      <c r="K553" s="272"/>
      <c r="L553" s="251">
        <f t="shared" si="77"/>
        <v>0</v>
      </c>
      <c r="M553" s="252">
        <f t="shared" si="76"/>
        <v>0</v>
      </c>
      <c r="N553" s="254"/>
      <c r="O553" s="254"/>
      <c r="P553" s="255"/>
      <c r="Q553" s="256"/>
    </row>
    <row r="554" spans="1:17" ht="15.75" hidden="1" outlineLevel="1">
      <c r="A554" s="260"/>
      <c r="B554" s="261"/>
      <c r="C554" s="262"/>
      <c r="D554" s="244"/>
      <c r="E554" s="244"/>
      <c r="F554" s="245"/>
      <c r="G554" s="246"/>
      <c r="H554" s="247"/>
      <c r="I554" s="311"/>
      <c r="J554" s="271"/>
      <c r="K554" s="272"/>
      <c r="L554" s="251">
        <f t="shared" si="77"/>
        <v>0</v>
      </c>
      <c r="M554" s="252">
        <f t="shared" si="76"/>
        <v>0</v>
      </c>
      <c r="N554" s="254"/>
      <c r="O554" s="254"/>
      <c r="P554" s="255"/>
      <c r="Q554" s="256"/>
    </row>
    <row r="555" spans="1:17" ht="15.75" hidden="1" outlineLevel="1">
      <c r="A555" s="260"/>
      <c r="B555" s="261"/>
      <c r="C555" s="262"/>
      <c r="D555" s="244"/>
      <c r="E555" s="244"/>
      <c r="F555" s="245"/>
      <c r="G555" s="246"/>
      <c r="H555" s="247"/>
      <c r="I555" s="311"/>
      <c r="J555" s="271"/>
      <c r="K555" s="272"/>
      <c r="L555" s="251">
        <f t="shared" si="77"/>
        <v>0</v>
      </c>
      <c r="M555" s="252">
        <f t="shared" si="76"/>
        <v>0</v>
      </c>
      <c r="N555" s="254"/>
      <c r="O555" s="254"/>
      <c r="P555" s="255"/>
      <c r="Q555" s="256"/>
    </row>
    <row r="556" spans="1:17" ht="15.75" hidden="1" outlineLevel="1">
      <c r="A556" s="260"/>
      <c r="B556" s="261"/>
      <c r="C556" s="262"/>
      <c r="D556" s="244"/>
      <c r="E556" s="244"/>
      <c r="F556" s="245"/>
      <c r="G556" s="246"/>
      <c r="H556" s="247"/>
      <c r="I556" s="311"/>
      <c r="J556" s="271"/>
      <c r="K556" s="272"/>
      <c r="L556" s="251">
        <f t="shared" si="77"/>
        <v>0</v>
      </c>
      <c r="M556" s="252">
        <f t="shared" si="76"/>
        <v>0</v>
      </c>
      <c r="N556" s="254"/>
      <c r="O556" s="254"/>
      <c r="P556" s="255"/>
      <c r="Q556" s="256"/>
    </row>
    <row r="557" spans="1:17" ht="15.75" hidden="1" outlineLevel="1">
      <c r="A557" s="260"/>
      <c r="B557" s="261"/>
      <c r="C557" s="262"/>
      <c r="D557" s="244"/>
      <c r="E557" s="244"/>
      <c r="F557" s="245"/>
      <c r="G557" s="246"/>
      <c r="H557" s="247"/>
      <c r="I557" s="311"/>
      <c r="J557" s="271"/>
      <c r="K557" s="272"/>
      <c r="L557" s="251">
        <f t="shared" si="77"/>
        <v>0</v>
      </c>
      <c r="M557" s="252">
        <f t="shared" si="76"/>
        <v>0</v>
      </c>
      <c r="N557" s="254"/>
      <c r="O557" s="254"/>
      <c r="P557" s="255"/>
      <c r="Q557" s="256"/>
    </row>
    <row r="558" spans="1:17" ht="15.75" hidden="1" outlineLevel="1">
      <c r="A558" s="260"/>
      <c r="B558" s="261"/>
      <c r="C558" s="262"/>
      <c r="D558" s="244"/>
      <c r="E558" s="244"/>
      <c r="F558" s="245"/>
      <c r="G558" s="246"/>
      <c r="H558" s="247"/>
      <c r="I558" s="311"/>
      <c r="J558" s="271"/>
      <c r="K558" s="272"/>
      <c r="L558" s="251">
        <f t="shared" si="77"/>
        <v>0</v>
      </c>
      <c r="M558" s="252">
        <f t="shared" si="76"/>
        <v>0</v>
      </c>
      <c r="N558" s="254"/>
      <c r="O558" s="254"/>
      <c r="P558" s="255"/>
      <c r="Q558" s="256"/>
    </row>
    <row r="559" spans="1:17" ht="15.75" hidden="1" outlineLevel="1">
      <c r="A559" s="260"/>
      <c r="B559" s="261"/>
      <c r="C559" s="262"/>
      <c r="D559" s="244"/>
      <c r="E559" s="244"/>
      <c r="F559" s="245"/>
      <c r="G559" s="246"/>
      <c r="H559" s="247"/>
      <c r="I559" s="311"/>
      <c r="J559" s="271"/>
      <c r="K559" s="272"/>
      <c r="L559" s="251">
        <f t="shared" si="77"/>
        <v>0</v>
      </c>
      <c r="M559" s="252">
        <f t="shared" si="76"/>
        <v>0</v>
      </c>
      <c r="N559" s="254"/>
      <c r="O559" s="254"/>
      <c r="P559" s="255"/>
      <c r="Q559" s="256"/>
    </row>
    <row r="560" spans="1:17" ht="15.75" hidden="1" outlineLevel="1">
      <c r="A560" s="260"/>
      <c r="B560" s="261"/>
      <c r="C560" s="262"/>
      <c r="D560" s="244"/>
      <c r="E560" s="244"/>
      <c r="F560" s="245"/>
      <c r="G560" s="246"/>
      <c r="H560" s="247"/>
      <c r="I560" s="311"/>
      <c r="J560" s="271"/>
      <c r="K560" s="272"/>
      <c r="L560" s="251">
        <f t="shared" si="77"/>
        <v>0</v>
      </c>
      <c r="M560" s="252">
        <f t="shared" si="76"/>
        <v>0</v>
      </c>
      <c r="N560" s="254"/>
      <c r="O560" s="254"/>
      <c r="P560" s="255"/>
      <c r="Q560" s="256"/>
    </row>
    <row r="561" spans="1:17" ht="15.75" hidden="1" outlineLevel="1">
      <c r="A561" s="260"/>
      <c r="B561" s="261"/>
      <c r="C561" s="262"/>
      <c r="D561" s="244"/>
      <c r="E561" s="244"/>
      <c r="F561" s="245"/>
      <c r="G561" s="246"/>
      <c r="H561" s="247"/>
      <c r="I561" s="311"/>
      <c r="J561" s="271"/>
      <c r="K561" s="272"/>
      <c r="L561" s="251">
        <f t="shared" si="77"/>
        <v>0</v>
      </c>
      <c r="M561" s="252">
        <f t="shared" si="76"/>
        <v>0</v>
      </c>
      <c r="N561" s="254"/>
      <c r="O561" s="254"/>
      <c r="P561" s="255"/>
      <c r="Q561" s="256"/>
    </row>
    <row r="562" spans="1:17" ht="15.75" hidden="1" outlineLevel="1">
      <c r="A562" s="260"/>
      <c r="B562" s="261"/>
      <c r="C562" s="262"/>
      <c r="D562" s="244"/>
      <c r="E562" s="244"/>
      <c r="F562" s="245"/>
      <c r="G562" s="246"/>
      <c r="H562" s="247"/>
      <c r="I562" s="311"/>
      <c r="J562" s="271"/>
      <c r="K562" s="272"/>
      <c r="L562" s="251">
        <f t="shared" si="77"/>
        <v>0</v>
      </c>
      <c r="M562" s="252">
        <f t="shared" si="76"/>
        <v>0</v>
      </c>
      <c r="N562" s="254"/>
      <c r="O562" s="254"/>
      <c r="P562" s="255"/>
      <c r="Q562" s="256"/>
    </row>
    <row r="563" spans="1:17" ht="15.75" hidden="1" outlineLevel="1">
      <c r="A563" s="260"/>
      <c r="B563" s="261"/>
      <c r="C563" s="262"/>
      <c r="D563" s="244"/>
      <c r="E563" s="244"/>
      <c r="F563" s="245"/>
      <c r="G563" s="246"/>
      <c r="H563" s="247"/>
      <c r="I563" s="311"/>
      <c r="J563" s="271"/>
      <c r="K563" s="272"/>
      <c r="L563" s="251">
        <f t="shared" si="77"/>
        <v>0</v>
      </c>
      <c r="M563" s="252">
        <f t="shared" si="76"/>
        <v>0</v>
      </c>
      <c r="N563" s="254"/>
      <c r="O563" s="254"/>
      <c r="P563" s="255"/>
      <c r="Q563" s="256"/>
    </row>
    <row r="564" spans="1:17" ht="15.75" hidden="1" outlineLevel="1">
      <c r="A564" s="260"/>
      <c r="B564" s="261"/>
      <c r="C564" s="262"/>
      <c r="D564" s="244"/>
      <c r="E564" s="244"/>
      <c r="F564" s="245"/>
      <c r="G564" s="246"/>
      <c r="H564" s="247"/>
      <c r="I564" s="311"/>
      <c r="J564" s="271"/>
      <c r="K564" s="272"/>
      <c r="L564" s="251">
        <f t="shared" si="77"/>
        <v>0</v>
      </c>
      <c r="M564" s="252">
        <f t="shared" si="76"/>
        <v>0</v>
      </c>
      <c r="N564" s="254"/>
      <c r="O564" s="254"/>
      <c r="P564" s="255"/>
      <c r="Q564" s="256"/>
    </row>
    <row r="565" spans="1:17" ht="15.75" hidden="1" outlineLevel="1">
      <c r="A565" s="260"/>
      <c r="B565" s="261"/>
      <c r="C565" s="262"/>
      <c r="D565" s="244"/>
      <c r="E565" s="244"/>
      <c r="F565" s="245"/>
      <c r="G565" s="246"/>
      <c r="H565" s="247"/>
      <c r="I565" s="311"/>
      <c r="J565" s="271"/>
      <c r="K565" s="272"/>
      <c r="L565" s="251">
        <f t="shared" si="77"/>
        <v>0</v>
      </c>
      <c r="M565" s="252">
        <f t="shared" si="76"/>
        <v>0</v>
      </c>
      <c r="N565" s="254"/>
      <c r="O565" s="254"/>
      <c r="P565" s="255"/>
      <c r="Q565" s="256"/>
    </row>
    <row r="566" spans="1:17" ht="15.75" hidden="1" outlineLevel="1">
      <c r="A566" s="260"/>
      <c r="B566" s="273"/>
      <c r="C566" s="262"/>
      <c r="D566" s="244"/>
      <c r="E566" s="244"/>
      <c r="F566" s="245"/>
      <c r="G566" s="246"/>
      <c r="H566" s="247"/>
      <c r="I566" s="311"/>
      <c r="J566" s="271"/>
      <c r="K566" s="272"/>
      <c r="L566" s="251">
        <f t="shared" ref="L566:L586" si="78">G566*H566</f>
        <v>0</v>
      </c>
      <c r="M566" s="252">
        <f t="shared" si="76"/>
        <v>0</v>
      </c>
      <c r="N566" s="254"/>
      <c r="O566" s="254"/>
      <c r="P566" s="255"/>
      <c r="Q566" s="256"/>
    </row>
    <row r="567" spans="1:17" ht="15.75" hidden="1" outlineLevel="1">
      <c r="A567" s="260"/>
      <c r="B567" s="273"/>
      <c r="C567" s="262"/>
      <c r="D567" s="321"/>
      <c r="E567" s="244"/>
      <c r="F567" s="245"/>
      <c r="G567" s="246"/>
      <c r="H567" s="247"/>
      <c r="I567" s="311"/>
      <c r="J567" s="271"/>
      <c r="K567" s="272"/>
      <c r="L567" s="251">
        <f t="shared" si="78"/>
        <v>0</v>
      </c>
      <c r="M567" s="252">
        <f t="shared" si="76"/>
        <v>0</v>
      </c>
      <c r="N567" s="254"/>
      <c r="O567" s="254"/>
      <c r="P567" s="255"/>
      <c r="Q567" s="256"/>
    </row>
    <row r="568" spans="1:17" ht="15.75" hidden="1" outlineLevel="1">
      <c r="A568" s="260"/>
      <c r="B568" s="273"/>
      <c r="C568" s="262"/>
      <c r="D568" s="321"/>
      <c r="E568" s="244"/>
      <c r="F568" s="245"/>
      <c r="G568" s="246"/>
      <c r="H568" s="247"/>
      <c r="I568" s="311"/>
      <c r="J568" s="271"/>
      <c r="K568" s="272"/>
      <c r="L568" s="251">
        <f t="shared" si="78"/>
        <v>0</v>
      </c>
      <c r="M568" s="252">
        <f t="shared" si="76"/>
        <v>0</v>
      </c>
      <c r="N568" s="254"/>
      <c r="O568" s="254"/>
      <c r="P568" s="255"/>
      <c r="Q568" s="256"/>
    </row>
    <row r="569" spans="1:17" ht="15.75" hidden="1" outlineLevel="1">
      <c r="A569" s="259"/>
      <c r="B569" s="273"/>
      <c r="C569" s="325"/>
      <c r="D569" s="327"/>
      <c r="E569" s="327"/>
      <c r="F569" s="328"/>
      <c r="G569" s="329"/>
      <c r="H569" s="337"/>
      <c r="I569" s="338"/>
      <c r="J569" s="271"/>
      <c r="K569" s="272"/>
      <c r="L569" s="251">
        <f t="shared" si="78"/>
        <v>0</v>
      </c>
      <c r="M569" s="252">
        <f t="shared" si="76"/>
        <v>0</v>
      </c>
      <c r="N569" s="253"/>
      <c r="O569" s="253"/>
      <c r="P569" s="339"/>
      <c r="Q569" s="256"/>
    </row>
    <row r="570" spans="1:17" ht="15.75" hidden="1" outlineLevel="1">
      <c r="A570" s="276"/>
      <c r="B570" s="242"/>
      <c r="C570" s="262"/>
      <c r="D570" s="327"/>
      <c r="E570" s="327"/>
      <c r="F570" s="328"/>
      <c r="G570" s="329"/>
      <c r="H570" s="337"/>
      <c r="I570" s="338"/>
      <c r="J570" s="271"/>
      <c r="K570" s="272"/>
      <c r="L570" s="251">
        <f t="shared" si="78"/>
        <v>0</v>
      </c>
      <c r="M570" s="252">
        <f t="shared" si="76"/>
        <v>0</v>
      </c>
      <c r="N570" s="253"/>
      <c r="O570" s="253"/>
      <c r="P570" s="339"/>
      <c r="Q570" s="256"/>
    </row>
    <row r="571" spans="1:17" ht="15.75" hidden="1" outlineLevel="1">
      <c r="A571" s="276"/>
      <c r="B571" s="242"/>
      <c r="C571" s="262"/>
      <c r="D571" s="327"/>
      <c r="E571" s="327"/>
      <c r="F571" s="328"/>
      <c r="G571" s="329"/>
      <c r="H571" s="337"/>
      <c r="I571" s="338"/>
      <c r="J571" s="271"/>
      <c r="K571" s="272"/>
      <c r="L571" s="251">
        <f t="shared" si="78"/>
        <v>0</v>
      </c>
      <c r="M571" s="252">
        <f t="shared" si="76"/>
        <v>0</v>
      </c>
      <c r="N571" s="253"/>
      <c r="O571" s="253"/>
      <c r="P571" s="339"/>
      <c r="Q571" s="256"/>
    </row>
    <row r="572" spans="1:17" ht="15.75" hidden="1" outlineLevel="1">
      <c r="A572" s="241"/>
      <c r="B572" s="273"/>
      <c r="C572" s="262"/>
      <c r="D572" s="327"/>
      <c r="E572" s="327"/>
      <c r="F572" s="328"/>
      <c r="G572" s="329"/>
      <c r="H572" s="337"/>
      <c r="I572" s="338"/>
      <c r="J572" s="271"/>
      <c r="K572" s="272"/>
      <c r="L572" s="251">
        <f t="shared" si="78"/>
        <v>0</v>
      </c>
      <c r="M572" s="252">
        <f t="shared" si="76"/>
        <v>0</v>
      </c>
      <c r="N572" s="253"/>
      <c r="O572" s="253"/>
      <c r="P572" s="339"/>
      <c r="Q572" s="256"/>
    </row>
    <row r="573" spans="1:17" ht="15.75" hidden="1" outlineLevel="1">
      <c r="A573" s="276"/>
      <c r="B573" s="242"/>
      <c r="C573" s="262"/>
      <c r="D573" s="327"/>
      <c r="E573" s="327"/>
      <c r="F573" s="328"/>
      <c r="G573" s="329"/>
      <c r="H573" s="337"/>
      <c r="I573" s="338"/>
      <c r="J573" s="267"/>
      <c r="K573" s="268"/>
      <c r="L573" s="251">
        <f t="shared" si="78"/>
        <v>0</v>
      </c>
      <c r="M573" s="252">
        <f t="shared" si="76"/>
        <v>0</v>
      </c>
      <c r="N573" s="253"/>
      <c r="O573" s="253"/>
      <c r="P573" s="339"/>
      <c r="Q573" s="256"/>
    </row>
    <row r="574" spans="1:17" ht="15.75" hidden="1" outlineLevel="1">
      <c r="A574" s="276"/>
      <c r="B574" s="242"/>
      <c r="C574" s="262"/>
      <c r="D574" s="327"/>
      <c r="E574" s="327"/>
      <c r="F574" s="328"/>
      <c r="G574" s="329"/>
      <c r="H574" s="337"/>
      <c r="I574" s="338"/>
      <c r="J574" s="271"/>
      <c r="K574" s="272"/>
      <c r="L574" s="251">
        <f t="shared" si="78"/>
        <v>0</v>
      </c>
      <c r="M574" s="252">
        <f t="shared" si="76"/>
        <v>0</v>
      </c>
      <c r="N574" s="253"/>
      <c r="O574" s="253"/>
      <c r="P574" s="339"/>
      <c r="Q574" s="256"/>
    </row>
    <row r="575" spans="1:17" ht="15.75" hidden="1" outlineLevel="1">
      <c r="A575" s="276"/>
      <c r="B575" s="242"/>
      <c r="C575" s="262"/>
      <c r="D575" s="327"/>
      <c r="E575" s="327"/>
      <c r="F575" s="328"/>
      <c r="G575" s="329"/>
      <c r="H575" s="340"/>
      <c r="I575" s="338"/>
      <c r="J575" s="271"/>
      <c r="K575" s="272"/>
      <c r="L575" s="251">
        <f t="shared" si="78"/>
        <v>0</v>
      </c>
      <c r="M575" s="252">
        <f t="shared" si="76"/>
        <v>0</v>
      </c>
      <c r="N575" s="253"/>
      <c r="O575" s="253"/>
      <c r="P575" s="339"/>
      <c r="Q575" s="256"/>
    </row>
    <row r="576" spans="1:17" ht="15.75" hidden="1" outlineLevel="1">
      <c r="A576" s="276"/>
      <c r="B576" s="242"/>
      <c r="C576" s="211"/>
      <c r="D576" s="244"/>
      <c r="E576" s="244"/>
      <c r="F576" s="245"/>
      <c r="G576" s="246"/>
      <c r="H576" s="341"/>
      <c r="I576" s="311"/>
      <c r="J576" s="271"/>
      <c r="K576" s="272"/>
      <c r="L576" s="251">
        <f t="shared" si="78"/>
        <v>0</v>
      </c>
      <c r="M576" s="252">
        <f t="shared" si="76"/>
        <v>0</v>
      </c>
      <c r="N576" s="254"/>
      <c r="O576" s="254"/>
      <c r="P576" s="290"/>
      <c r="Q576" s="256"/>
    </row>
    <row r="577" spans="1:20" ht="15.75" hidden="1" outlineLevel="1">
      <c r="A577" s="276"/>
      <c r="B577" s="273"/>
      <c r="C577" s="262"/>
      <c r="D577" s="327"/>
      <c r="E577" s="327"/>
      <c r="F577" s="328"/>
      <c r="G577" s="329"/>
      <c r="H577" s="337"/>
      <c r="I577" s="338"/>
      <c r="J577" s="249"/>
      <c r="K577" s="250"/>
      <c r="L577" s="251">
        <f t="shared" si="78"/>
        <v>0</v>
      </c>
      <c r="M577" s="252">
        <f t="shared" si="76"/>
        <v>0</v>
      </c>
      <c r="N577" s="253"/>
      <c r="O577" s="253"/>
      <c r="P577" s="339"/>
      <c r="Q577" s="256"/>
    </row>
    <row r="578" spans="1:20" ht="15.75" hidden="1" outlineLevel="1">
      <c r="A578" s="260"/>
      <c r="B578" s="273"/>
      <c r="C578" s="262"/>
      <c r="D578" s="327"/>
      <c r="E578" s="327"/>
      <c r="F578" s="328"/>
      <c r="G578" s="329"/>
      <c r="H578" s="337"/>
      <c r="I578" s="338"/>
      <c r="J578" s="249"/>
      <c r="K578" s="250"/>
      <c r="L578" s="251">
        <f t="shared" si="78"/>
        <v>0</v>
      </c>
      <c r="M578" s="252">
        <f t="shared" si="76"/>
        <v>0</v>
      </c>
      <c r="N578" s="253"/>
      <c r="O578" s="253"/>
      <c r="P578" s="339"/>
      <c r="Q578" s="256"/>
    </row>
    <row r="579" spans="1:20" ht="15.75" hidden="1" outlineLevel="1">
      <c r="A579" s="260"/>
      <c r="B579" s="273"/>
      <c r="C579" s="262"/>
      <c r="D579" s="327"/>
      <c r="E579" s="327"/>
      <c r="F579" s="328"/>
      <c r="G579" s="329"/>
      <c r="H579" s="337"/>
      <c r="I579" s="338"/>
      <c r="J579" s="249"/>
      <c r="K579" s="250"/>
      <c r="L579" s="251">
        <f t="shared" si="78"/>
        <v>0</v>
      </c>
      <c r="M579" s="252">
        <f t="shared" si="76"/>
        <v>0</v>
      </c>
      <c r="N579" s="253"/>
      <c r="O579" s="253"/>
      <c r="P579" s="339"/>
      <c r="Q579" s="256"/>
    </row>
    <row r="580" spans="1:20" ht="15.75" hidden="1" outlineLevel="1">
      <c r="A580" s="259"/>
      <c r="B580" s="242"/>
      <c r="C580" s="262"/>
      <c r="D580" s="327"/>
      <c r="E580" s="327"/>
      <c r="F580" s="328"/>
      <c r="G580" s="329"/>
      <c r="H580" s="337"/>
      <c r="I580" s="338"/>
      <c r="J580" s="249"/>
      <c r="K580" s="250"/>
      <c r="L580" s="251">
        <f t="shared" si="78"/>
        <v>0</v>
      </c>
      <c r="M580" s="252">
        <f t="shared" si="76"/>
        <v>0</v>
      </c>
      <c r="N580" s="253"/>
      <c r="O580" s="253"/>
      <c r="P580" s="339"/>
      <c r="Q580" s="256"/>
    </row>
    <row r="581" spans="1:20" ht="15.75" hidden="1" outlineLevel="1">
      <c r="A581" s="259"/>
      <c r="B581" s="242"/>
      <c r="C581" s="262"/>
      <c r="D581" s="327"/>
      <c r="E581" s="327"/>
      <c r="F581" s="328"/>
      <c r="G581" s="329"/>
      <c r="H581" s="337"/>
      <c r="I581" s="338"/>
      <c r="J581" s="249"/>
      <c r="K581" s="250"/>
      <c r="L581" s="251">
        <f t="shared" si="78"/>
        <v>0</v>
      </c>
      <c r="M581" s="252">
        <f t="shared" si="76"/>
        <v>0</v>
      </c>
      <c r="N581" s="253"/>
      <c r="O581" s="253"/>
      <c r="P581" s="332"/>
      <c r="Q581" s="256"/>
    </row>
    <row r="582" spans="1:20" ht="15.75" hidden="1" outlineLevel="1">
      <c r="A582" s="276"/>
      <c r="B582" s="273"/>
      <c r="C582" s="262"/>
      <c r="D582" s="327"/>
      <c r="E582" s="327"/>
      <c r="F582" s="328"/>
      <c r="G582" s="329"/>
      <c r="H582" s="337"/>
      <c r="I582" s="338"/>
      <c r="J582" s="285"/>
      <c r="K582" s="286"/>
      <c r="L582" s="251">
        <f t="shared" si="78"/>
        <v>0</v>
      </c>
      <c r="M582" s="252">
        <f t="shared" si="76"/>
        <v>0</v>
      </c>
      <c r="N582" s="253"/>
      <c r="O582" s="253"/>
      <c r="P582" s="332"/>
      <c r="Q582" s="256"/>
    </row>
    <row r="583" spans="1:20" ht="15.75" hidden="1" outlineLevel="1">
      <c r="A583" s="276"/>
      <c r="B583" s="273"/>
      <c r="C583" s="211"/>
      <c r="D583" s="244"/>
      <c r="E583" s="244"/>
      <c r="F583" s="245"/>
      <c r="G583" s="246"/>
      <c r="H583" s="341"/>
      <c r="I583" s="311"/>
      <c r="J583" s="267"/>
      <c r="K583" s="313"/>
      <c r="L583" s="251">
        <f t="shared" si="78"/>
        <v>0</v>
      </c>
      <c r="M583" s="252">
        <f t="shared" si="76"/>
        <v>0</v>
      </c>
      <c r="N583" s="254"/>
      <c r="O583" s="254"/>
      <c r="P583" s="290"/>
      <c r="Q583" s="256"/>
    </row>
    <row r="584" spans="1:20" ht="15.75" hidden="1" outlineLevel="1">
      <c r="A584" s="276"/>
      <c r="B584" s="273"/>
      <c r="C584" s="211"/>
      <c r="D584" s="244"/>
      <c r="E584" s="244"/>
      <c r="F584" s="245"/>
      <c r="G584" s="246"/>
      <c r="H584" s="247"/>
      <c r="I584" s="311"/>
      <c r="J584" s="271"/>
      <c r="K584" s="315"/>
      <c r="L584" s="251">
        <f t="shared" si="78"/>
        <v>0</v>
      </c>
      <c r="M584" s="252">
        <f t="shared" si="76"/>
        <v>0</v>
      </c>
      <c r="N584" s="254"/>
      <c r="O584" s="254"/>
      <c r="P584" s="255"/>
      <c r="Q584" s="256"/>
    </row>
    <row r="585" spans="1:20" ht="15.75" hidden="1" outlineLevel="1">
      <c r="A585" s="276"/>
      <c r="B585" s="242"/>
      <c r="C585" s="211"/>
      <c r="D585" s="244"/>
      <c r="E585" s="244"/>
      <c r="F585" s="245"/>
      <c r="G585" s="246"/>
      <c r="H585" s="247"/>
      <c r="I585" s="311"/>
      <c r="J585" s="271"/>
      <c r="K585" s="315"/>
      <c r="L585" s="251">
        <f t="shared" si="78"/>
        <v>0</v>
      </c>
      <c r="M585" s="252">
        <f t="shared" si="76"/>
        <v>0</v>
      </c>
      <c r="N585" s="254"/>
      <c r="O585" s="254"/>
      <c r="P585" s="255"/>
      <c r="Q585" s="256"/>
    </row>
    <row r="586" spans="1:20" ht="13.5" hidden="1" outlineLevel="1" thickBot="1">
      <c r="C586" s="279"/>
      <c r="D586" s="280"/>
      <c r="E586" s="280"/>
      <c r="F586" s="281"/>
      <c r="G586" s="282"/>
      <c r="H586" s="342"/>
      <c r="I586" s="324"/>
      <c r="J586" s="271"/>
      <c r="K586" s="315"/>
      <c r="L586" s="287">
        <f t="shared" si="78"/>
        <v>0</v>
      </c>
      <c r="M586" s="252">
        <f t="shared" si="76"/>
        <v>0</v>
      </c>
      <c r="N586" s="289"/>
      <c r="O586" s="289"/>
      <c r="P586" s="290"/>
      <c r="Q586" s="256"/>
    </row>
    <row r="587" spans="1:20" ht="28.5" hidden="1" customHeight="1" outlineLevel="1" thickBot="1">
      <c r="A587" s="291"/>
      <c r="B587" s="292"/>
      <c r="C587" s="293"/>
      <c r="D587" s="293"/>
      <c r="E587" s="293"/>
      <c r="F587" s="293"/>
      <c r="G587" s="292"/>
      <c r="H587" s="292"/>
      <c r="I587" s="292"/>
      <c r="J587" s="294"/>
      <c r="K587" s="295" t="str">
        <f>C539</f>
        <v>POSTE 5</v>
      </c>
      <c r="L587" s="296">
        <f>SUM(L539:L586)</f>
        <v>0</v>
      </c>
      <c r="M587" s="296">
        <f>SUM(M539:M586)</f>
        <v>0</v>
      </c>
      <c r="N587" s="297">
        <f>SUM(N539:N586)</f>
        <v>0</v>
      </c>
      <c r="O587" s="298">
        <f>SUM(O539:O586)</f>
        <v>0</v>
      </c>
      <c r="P587" s="298">
        <f>SUM(P539:P586)</f>
        <v>0</v>
      </c>
      <c r="Q587" s="299"/>
      <c r="R587" s="258"/>
    </row>
    <row r="588" spans="1:20" ht="11.25" customHeight="1" collapsed="1">
      <c r="A588" s="302"/>
      <c r="B588" s="303"/>
      <c r="C588" s="304"/>
      <c r="D588" s="304"/>
      <c r="E588" s="304"/>
      <c r="F588" s="304"/>
      <c r="G588" s="303"/>
      <c r="H588" s="303"/>
      <c r="I588" s="303"/>
      <c r="J588" s="305"/>
      <c r="K588" s="306"/>
      <c r="L588" s="307"/>
      <c r="M588" s="308"/>
      <c r="N588" s="309"/>
      <c r="O588" s="309"/>
      <c r="P588" s="310"/>
      <c r="Q588" s="299"/>
      <c r="R588" s="258"/>
      <c r="S588" s="300"/>
      <c r="T588" s="301"/>
    </row>
    <row r="589" spans="1:20" ht="15.75" hidden="1" outlineLevel="1">
      <c r="A589" s="241"/>
      <c r="B589" s="242"/>
      <c r="C589" s="320" t="s">
        <v>45</v>
      </c>
      <c r="D589" s="321"/>
      <c r="E589" s="244"/>
      <c r="F589" s="245"/>
      <c r="G589" s="246"/>
      <c r="H589" s="247"/>
      <c r="I589" s="311"/>
      <c r="J589" s="249"/>
      <c r="K589" s="250"/>
      <c r="L589" s="251"/>
      <c r="M589" s="252"/>
      <c r="N589" s="254"/>
      <c r="O589" s="254"/>
      <c r="P589" s="255"/>
      <c r="Q589" s="256"/>
    </row>
    <row r="590" spans="1:20" ht="15.75" hidden="1" outlineLevel="1">
      <c r="A590" s="259"/>
      <c r="B590" s="242"/>
      <c r="C590" s="325"/>
      <c r="D590" s="244"/>
      <c r="E590" s="244"/>
      <c r="F590" s="245"/>
      <c r="G590" s="246"/>
      <c r="H590" s="247"/>
      <c r="I590" s="311"/>
      <c r="J590" s="249"/>
      <c r="K590" s="250"/>
      <c r="L590" s="251">
        <f>G590*H590</f>
        <v>0</v>
      </c>
      <c r="M590" s="252">
        <f t="shared" ref="M590:M636" si="79">G590*I590+G590*K590</f>
        <v>0</v>
      </c>
      <c r="N590" s="254"/>
      <c r="O590" s="254"/>
      <c r="P590" s="255"/>
      <c r="Q590" s="256"/>
    </row>
    <row r="591" spans="1:20" ht="15.75" hidden="1" outlineLevel="1">
      <c r="A591" s="259"/>
      <c r="B591" s="242"/>
      <c r="C591" s="325"/>
      <c r="D591" s="244"/>
      <c r="E591" s="244"/>
      <c r="F591" s="245"/>
      <c r="G591" s="246"/>
      <c r="H591" s="247"/>
      <c r="I591" s="311"/>
      <c r="J591" s="267"/>
      <c r="K591" s="268"/>
      <c r="L591" s="251">
        <f t="shared" ref="L591:L614" si="80">G591*H591</f>
        <v>0</v>
      </c>
      <c r="M591" s="252">
        <f t="shared" si="79"/>
        <v>0</v>
      </c>
      <c r="N591" s="254"/>
      <c r="O591" s="254"/>
      <c r="P591" s="255"/>
      <c r="Q591" s="256"/>
    </row>
    <row r="592" spans="1:20" ht="15.75" hidden="1" outlineLevel="1">
      <c r="A592" s="259"/>
      <c r="B592" s="242"/>
      <c r="C592" s="325"/>
      <c r="D592" s="244"/>
      <c r="E592" s="244"/>
      <c r="F592" s="245"/>
      <c r="G592" s="246"/>
      <c r="H592" s="247"/>
      <c r="I592" s="311"/>
      <c r="J592" s="271"/>
      <c r="K592" s="272"/>
      <c r="L592" s="251">
        <f t="shared" si="80"/>
        <v>0</v>
      </c>
      <c r="M592" s="252">
        <f t="shared" si="79"/>
        <v>0</v>
      </c>
      <c r="N592" s="254"/>
      <c r="O592" s="254"/>
      <c r="P592" s="255"/>
      <c r="Q592" s="256"/>
    </row>
    <row r="593" spans="1:17" ht="15.75" hidden="1" outlineLevel="1">
      <c r="A593" s="259"/>
      <c r="B593" s="242"/>
      <c r="C593" s="325"/>
      <c r="D593" s="244"/>
      <c r="E593" s="244"/>
      <c r="F593" s="245"/>
      <c r="G593" s="246"/>
      <c r="H593" s="247"/>
      <c r="I593" s="311"/>
      <c r="J593" s="271"/>
      <c r="K593" s="272"/>
      <c r="L593" s="251">
        <f t="shared" si="80"/>
        <v>0</v>
      </c>
      <c r="M593" s="252">
        <f t="shared" si="79"/>
        <v>0</v>
      </c>
      <c r="N593" s="254"/>
      <c r="O593" s="254"/>
      <c r="P593" s="255"/>
      <c r="Q593" s="256"/>
    </row>
    <row r="594" spans="1:17" ht="15.75" hidden="1" outlineLevel="1">
      <c r="A594" s="259"/>
      <c r="B594" s="242"/>
      <c r="C594" s="325"/>
      <c r="D594" s="244"/>
      <c r="E594" s="244"/>
      <c r="F594" s="245"/>
      <c r="G594" s="246"/>
      <c r="H594" s="247"/>
      <c r="I594" s="311"/>
      <c r="J594" s="271"/>
      <c r="K594" s="272"/>
      <c r="L594" s="251">
        <f t="shared" si="80"/>
        <v>0</v>
      </c>
      <c r="M594" s="252">
        <f t="shared" si="79"/>
        <v>0</v>
      </c>
      <c r="N594" s="254"/>
      <c r="O594" s="254"/>
      <c r="P594" s="255"/>
      <c r="Q594" s="256"/>
    </row>
    <row r="595" spans="1:17" ht="15.75" hidden="1" outlineLevel="1">
      <c r="A595" s="259"/>
      <c r="B595" s="242"/>
      <c r="C595" s="325"/>
      <c r="D595" s="244"/>
      <c r="E595" s="244"/>
      <c r="F595" s="245"/>
      <c r="G595" s="246"/>
      <c r="H595" s="247"/>
      <c r="I595" s="311"/>
      <c r="J595" s="271"/>
      <c r="K595" s="272"/>
      <c r="L595" s="251">
        <f t="shared" si="80"/>
        <v>0</v>
      </c>
      <c r="M595" s="252">
        <f t="shared" si="79"/>
        <v>0</v>
      </c>
      <c r="N595" s="254"/>
      <c r="O595" s="254"/>
      <c r="P595" s="255"/>
      <c r="Q595" s="256"/>
    </row>
    <row r="596" spans="1:17" ht="15.75" hidden="1" outlineLevel="1">
      <c r="A596" s="259"/>
      <c r="B596" s="242"/>
      <c r="C596" s="325"/>
      <c r="D596" s="244"/>
      <c r="E596" s="244"/>
      <c r="F596" s="245"/>
      <c r="G596" s="246"/>
      <c r="H596" s="247"/>
      <c r="I596" s="311"/>
      <c r="J596" s="271"/>
      <c r="K596" s="272"/>
      <c r="L596" s="251">
        <f t="shared" si="80"/>
        <v>0</v>
      </c>
      <c r="M596" s="252">
        <f t="shared" si="79"/>
        <v>0</v>
      </c>
      <c r="N596" s="254"/>
      <c r="O596" s="254"/>
      <c r="P596" s="255"/>
      <c r="Q596" s="256"/>
    </row>
    <row r="597" spans="1:17" ht="15.75" hidden="1" outlineLevel="1">
      <c r="A597" s="259"/>
      <c r="B597" s="242"/>
      <c r="C597" s="325"/>
      <c r="D597" s="244"/>
      <c r="E597" s="244"/>
      <c r="F597" s="245"/>
      <c r="G597" s="246"/>
      <c r="H597" s="247"/>
      <c r="I597" s="311"/>
      <c r="J597" s="271"/>
      <c r="K597" s="272"/>
      <c r="L597" s="251">
        <f t="shared" si="80"/>
        <v>0</v>
      </c>
      <c r="M597" s="252">
        <f t="shared" si="79"/>
        <v>0</v>
      </c>
      <c r="N597" s="254"/>
      <c r="O597" s="254"/>
      <c r="P597" s="255"/>
      <c r="Q597" s="256"/>
    </row>
    <row r="598" spans="1:17" ht="15.75" hidden="1" outlineLevel="1">
      <c r="A598" s="259"/>
      <c r="B598" s="242"/>
      <c r="C598" s="325"/>
      <c r="D598" s="244"/>
      <c r="E598" s="244"/>
      <c r="F598" s="245"/>
      <c r="G598" s="246"/>
      <c r="H598" s="247"/>
      <c r="I598" s="311"/>
      <c r="J598" s="271"/>
      <c r="K598" s="272"/>
      <c r="L598" s="251">
        <f t="shared" si="80"/>
        <v>0</v>
      </c>
      <c r="M598" s="252">
        <f t="shared" si="79"/>
        <v>0</v>
      </c>
      <c r="N598" s="254"/>
      <c r="O598" s="254"/>
      <c r="P598" s="255"/>
      <c r="Q598" s="256"/>
    </row>
    <row r="599" spans="1:17" ht="15.75" hidden="1" outlineLevel="1">
      <c r="A599" s="259"/>
      <c r="B599" s="242"/>
      <c r="C599" s="325"/>
      <c r="D599" s="244"/>
      <c r="E599" s="244"/>
      <c r="F599" s="245"/>
      <c r="G599" s="246"/>
      <c r="H599" s="247"/>
      <c r="I599" s="311"/>
      <c r="J599" s="271"/>
      <c r="K599" s="272"/>
      <c r="L599" s="251">
        <f t="shared" si="80"/>
        <v>0</v>
      </c>
      <c r="M599" s="252">
        <f t="shared" si="79"/>
        <v>0</v>
      </c>
      <c r="N599" s="254"/>
      <c r="O599" s="254"/>
      <c r="P599" s="255"/>
      <c r="Q599" s="256"/>
    </row>
    <row r="600" spans="1:17" ht="15.75" hidden="1" outlineLevel="1">
      <c r="A600" s="259"/>
      <c r="B600" s="242"/>
      <c r="C600" s="325"/>
      <c r="D600" s="244"/>
      <c r="E600" s="244"/>
      <c r="F600" s="245"/>
      <c r="G600" s="246"/>
      <c r="H600" s="247"/>
      <c r="I600" s="311"/>
      <c r="J600" s="271"/>
      <c r="K600" s="272"/>
      <c r="L600" s="251">
        <f t="shared" si="80"/>
        <v>0</v>
      </c>
      <c r="M600" s="252">
        <f t="shared" si="79"/>
        <v>0</v>
      </c>
      <c r="N600" s="254"/>
      <c r="O600" s="254"/>
      <c r="P600" s="255"/>
      <c r="Q600" s="256"/>
    </row>
    <row r="601" spans="1:17" ht="15.75" hidden="1" outlineLevel="1">
      <c r="A601" s="259"/>
      <c r="B601" s="242"/>
      <c r="C601" s="325"/>
      <c r="D601" s="244"/>
      <c r="E601" s="244"/>
      <c r="F601" s="245"/>
      <c r="G601" s="246"/>
      <c r="H601" s="247"/>
      <c r="I601" s="311"/>
      <c r="J601" s="249"/>
      <c r="K601" s="250"/>
      <c r="L601" s="251">
        <f t="shared" si="80"/>
        <v>0</v>
      </c>
      <c r="M601" s="252">
        <f t="shared" si="79"/>
        <v>0</v>
      </c>
      <c r="N601" s="254"/>
      <c r="O601" s="254"/>
      <c r="P601" s="255"/>
      <c r="Q601" s="256"/>
    </row>
    <row r="602" spans="1:17" ht="15.75" hidden="1" outlineLevel="1">
      <c r="A602" s="259"/>
      <c r="B602" s="242"/>
      <c r="C602" s="325"/>
      <c r="D602" s="244"/>
      <c r="E602" s="244"/>
      <c r="F602" s="245"/>
      <c r="G602" s="246"/>
      <c r="H602" s="247"/>
      <c r="I602" s="311"/>
      <c r="J602" s="249"/>
      <c r="K602" s="250"/>
      <c r="L602" s="251">
        <f t="shared" si="80"/>
        <v>0</v>
      </c>
      <c r="M602" s="252">
        <f t="shared" si="79"/>
        <v>0</v>
      </c>
      <c r="N602" s="254"/>
      <c r="O602" s="254"/>
      <c r="P602" s="255"/>
      <c r="Q602" s="256"/>
    </row>
    <row r="603" spans="1:17" ht="15.75" hidden="1" outlineLevel="1">
      <c r="A603" s="259"/>
      <c r="B603" s="242"/>
      <c r="C603" s="325"/>
      <c r="D603" s="244"/>
      <c r="E603" s="244"/>
      <c r="F603" s="245"/>
      <c r="G603" s="246"/>
      <c r="H603" s="247"/>
      <c r="I603" s="311"/>
      <c r="J603" s="271"/>
      <c r="K603" s="272"/>
      <c r="L603" s="251">
        <f t="shared" si="80"/>
        <v>0</v>
      </c>
      <c r="M603" s="252">
        <f t="shared" si="79"/>
        <v>0</v>
      </c>
      <c r="N603" s="254"/>
      <c r="O603" s="254"/>
      <c r="P603" s="255"/>
      <c r="Q603" s="256"/>
    </row>
    <row r="604" spans="1:17" ht="15.75" hidden="1" outlineLevel="1">
      <c r="A604" s="259"/>
      <c r="B604" s="242"/>
      <c r="C604" s="325"/>
      <c r="D604" s="244"/>
      <c r="E604" s="244"/>
      <c r="F604" s="245"/>
      <c r="G604" s="246"/>
      <c r="H604" s="247"/>
      <c r="I604" s="311"/>
      <c r="J604" s="271"/>
      <c r="K604" s="272"/>
      <c r="L604" s="251">
        <f t="shared" si="80"/>
        <v>0</v>
      </c>
      <c r="M604" s="252">
        <f t="shared" si="79"/>
        <v>0</v>
      </c>
      <c r="N604" s="254"/>
      <c r="O604" s="254"/>
      <c r="P604" s="255"/>
      <c r="Q604" s="256"/>
    </row>
    <row r="605" spans="1:17" ht="15.75" hidden="1" outlineLevel="1">
      <c r="A605" s="259"/>
      <c r="B605" s="242"/>
      <c r="C605" s="325"/>
      <c r="D605" s="244"/>
      <c r="E605" s="244"/>
      <c r="F605" s="245"/>
      <c r="G605" s="246"/>
      <c r="H605" s="247"/>
      <c r="I605" s="311"/>
      <c r="J605" s="271"/>
      <c r="K605" s="272"/>
      <c r="L605" s="251">
        <f t="shared" si="80"/>
        <v>0</v>
      </c>
      <c r="M605" s="252">
        <f t="shared" si="79"/>
        <v>0</v>
      </c>
      <c r="N605" s="254"/>
      <c r="O605" s="254"/>
      <c r="P605" s="255"/>
      <c r="Q605" s="256"/>
    </row>
    <row r="606" spans="1:17" ht="15.75" hidden="1" outlineLevel="1">
      <c r="A606" s="259"/>
      <c r="B606" s="242"/>
      <c r="C606" s="325"/>
      <c r="D606" s="244"/>
      <c r="E606" s="244"/>
      <c r="F606" s="245"/>
      <c r="G606" s="246"/>
      <c r="H606" s="247"/>
      <c r="I606" s="311"/>
      <c r="J606" s="271"/>
      <c r="K606" s="272"/>
      <c r="L606" s="251">
        <f t="shared" si="80"/>
        <v>0</v>
      </c>
      <c r="M606" s="252">
        <f t="shared" si="79"/>
        <v>0</v>
      </c>
      <c r="N606" s="254"/>
      <c r="O606" s="254"/>
      <c r="P606" s="255"/>
      <c r="Q606" s="256"/>
    </row>
    <row r="607" spans="1:17" ht="15.75" hidden="1" outlineLevel="1">
      <c r="A607" s="259"/>
      <c r="B607" s="242"/>
      <c r="C607" s="325"/>
      <c r="D607" s="244"/>
      <c r="E607" s="244"/>
      <c r="F607" s="245"/>
      <c r="G607" s="246"/>
      <c r="H607" s="247"/>
      <c r="I607" s="311"/>
      <c r="J607" s="271"/>
      <c r="K607" s="272"/>
      <c r="L607" s="251">
        <f t="shared" si="80"/>
        <v>0</v>
      </c>
      <c r="M607" s="252">
        <f t="shared" si="79"/>
        <v>0</v>
      </c>
      <c r="N607" s="254"/>
      <c r="O607" s="254"/>
      <c r="P607" s="255"/>
      <c r="Q607" s="256"/>
    </row>
    <row r="608" spans="1:17" ht="15.75" hidden="1" outlineLevel="1">
      <c r="A608" s="259"/>
      <c r="B608" s="242"/>
      <c r="C608" s="325"/>
      <c r="D608" s="244"/>
      <c r="E608" s="244"/>
      <c r="F608" s="245"/>
      <c r="G608" s="246"/>
      <c r="H608" s="247"/>
      <c r="I608" s="311"/>
      <c r="J608" s="271"/>
      <c r="K608" s="272"/>
      <c r="L608" s="251">
        <f t="shared" si="80"/>
        <v>0</v>
      </c>
      <c r="M608" s="252">
        <f t="shared" si="79"/>
        <v>0</v>
      </c>
      <c r="N608" s="254"/>
      <c r="O608" s="254"/>
      <c r="P608" s="255"/>
      <c r="Q608" s="256"/>
    </row>
    <row r="609" spans="1:17" ht="15.75" hidden="1" outlineLevel="1">
      <c r="A609" s="259"/>
      <c r="B609" s="242"/>
      <c r="C609" s="325"/>
      <c r="D609" s="244"/>
      <c r="E609" s="244"/>
      <c r="F609" s="245"/>
      <c r="G609" s="246"/>
      <c r="H609" s="247"/>
      <c r="I609" s="311"/>
      <c r="J609" s="271"/>
      <c r="K609" s="272"/>
      <c r="L609" s="251">
        <f t="shared" si="80"/>
        <v>0</v>
      </c>
      <c r="M609" s="252">
        <f t="shared" si="79"/>
        <v>0</v>
      </c>
      <c r="N609" s="254"/>
      <c r="O609" s="254"/>
      <c r="P609" s="255"/>
      <c r="Q609" s="256"/>
    </row>
    <row r="610" spans="1:17" ht="15.75" hidden="1" outlineLevel="1">
      <c r="A610" s="259"/>
      <c r="B610" s="242"/>
      <c r="C610" s="325"/>
      <c r="D610" s="244"/>
      <c r="E610" s="244"/>
      <c r="F610" s="245"/>
      <c r="G610" s="246"/>
      <c r="H610" s="247"/>
      <c r="I610" s="311"/>
      <c r="J610" s="271"/>
      <c r="K610" s="272"/>
      <c r="L610" s="251">
        <f t="shared" si="80"/>
        <v>0</v>
      </c>
      <c r="M610" s="252">
        <f t="shared" si="79"/>
        <v>0</v>
      </c>
      <c r="N610" s="254"/>
      <c r="O610" s="254"/>
      <c r="P610" s="255"/>
      <c r="Q610" s="256"/>
    </row>
    <row r="611" spans="1:17" ht="15.75" hidden="1" outlineLevel="1">
      <c r="A611" s="259"/>
      <c r="B611" s="242"/>
      <c r="C611" s="325"/>
      <c r="D611" s="244"/>
      <c r="E611" s="244"/>
      <c r="F611" s="245"/>
      <c r="G611" s="246"/>
      <c r="H611" s="247"/>
      <c r="I611" s="311"/>
      <c r="J611" s="271"/>
      <c r="K611" s="272"/>
      <c r="L611" s="251">
        <f t="shared" si="80"/>
        <v>0</v>
      </c>
      <c r="M611" s="252">
        <f t="shared" si="79"/>
        <v>0</v>
      </c>
      <c r="N611" s="254"/>
      <c r="O611" s="254"/>
      <c r="P611" s="255"/>
      <c r="Q611" s="256"/>
    </row>
    <row r="612" spans="1:17" ht="15.75" hidden="1" outlineLevel="1">
      <c r="A612" s="259"/>
      <c r="B612" s="242"/>
      <c r="C612" s="325"/>
      <c r="D612" s="244"/>
      <c r="E612" s="244"/>
      <c r="F612" s="245"/>
      <c r="G612" s="246"/>
      <c r="H612" s="247"/>
      <c r="I612" s="311"/>
      <c r="J612" s="271"/>
      <c r="K612" s="272"/>
      <c r="L612" s="251">
        <f t="shared" si="80"/>
        <v>0</v>
      </c>
      <c r="M612" s="252">
        <f t="shared" si="79"/>
        <v>0</v>
      </c>
      <c r="N612" s="254"/>
      <c r="O612" s="254"/>
      <c r="P612" s="255"/>
      <c r="Q612" s="256"/>
    </row>
    <row r="613" spans="1:17" ht="15.75" hidden="1" outlineLevel="1">
      <c r="A613" s="259"/>
      <c r="B613" s="242"/>
      <c r="C613" s="325"/>
      <c r="D613" s="244"/>
      <c r="E613" s="244"/>
      <c r="F613" s="245"/>
      <c r="G613" s="246"/>
      <c r="H613" s="247"/>
      <c r="I613" s="311"/>
      <c r="J613" s="271"/>
      <c r="K613" s="272"/>
      <c r="L613" s="251">
        <f t="shared" si="80"/>
        <v>0</v>
      </c>
      <c r="M613" s="252">
        <f t="shared" si="79"/>
        <v>0</v>
      </c>
      <c r="N613" s="254"/>
      <c r="O613" s="254"/>
      <c r="P613" s="255"/>
      <c r="Q613" s="256"/>
    </row>
    <row r="614" spans="1:17" ht="15.75" hidden="1" outlineLevel="1">
      <c r="A614" s="259"/>
      <c r="B614" s="242"/>
      <c r="C614" s="325"/>
      <c r="D614" s="244"/>
      <c r="E614" s="244"/>
      <c r="F614" s="245"/>
      <c r="G614" s="246"/>
      <c r="H614" s="247"/>
      <c r="I614" s="311"/>
      <c r="J614" s="271"/>
      <c r="K614" s="272"/>
      <c r="L614" s="251">
        <f t="shared" si="80"/>
        <v>0</v>
      </c>
      <c r="M614" s="252">
        <f t="shared" si="79"/>
        <v>0</v>
      </c>
      <c r="N614" s="254"/>
      <c r="O614" s="254"/>
      <c r="P614" s="255"/>
      <c r="Q614" s="256"/>
    </row>
    <row r="615" spans="1:17" ht="15.75" hidden="1" outlineLevel="1">
      <c r="A615" s="260"/>
      <c r="B615" s="261"/>
      <c r="C615" s="262"/>
      <c r="D615" s="244"/>
      <c r="E615" s="244"/>
      <c r="F615" s="245"/>
      <c r="G615" s="246"/>
      <c r="H615" s="247"/>
      <c r="I615" s="311"/>
      <c r="J615" s="271"/>
      <c r="K615" s="272"/>
      <c r="L615" s="251">
        <f t="shared" ref="L615:L636" si="81">G615*H615</f>
        <v>0</v>
      </c>
      <c r="M615" s="252">
        <f t="shared" si="79"/>
        <v>0</v>
      </c>
      <c r="N615" s="254"/>
      <c r="O615" s="254"/>
      <c r="P615" s="255"/>
      <c r="Q615" s="256"/>
    </row>
    <row r="616" spans="1:17" ht="15.75" hidden="1" outlineLevel="1">
      <c r="A616" s="260"/>
      <c r="B616" s="273"/>
      <c r="C616" s="343"/>
      <c r="D616" s="244"/>
      <c r="E616" s="244"/>
      <c r="F616" s="245"/>
      <c r="G616" s="246"/>
      <c r="H616" s="247"/>
      <c r="I616" s="311"/>
      <c r="J616" s="271"/>
      <c r="K616" s="272"/>
      <c r="L616" s="251">
        <f t="shared" si="81"/>
        <v>0</v>
      </c>
      <c r="M616" s="252">
        <f t="shared" si="79"/>
        <v>0</v>
      </c>
      <c r="N616" s="254"/>
      <c r="O616" s="254"/>
      <c r="P616" s="255"/>
      <c r="Q616" s="256"/>
    </row>
    <row r="617" spans="1:17" ht="15.75" hidden="1" outlineLevel="1">
      <c r="A617" s="260"/>
      <c r="B617" s="273"/>
      <c r="C617" s="262"/>
      <c r="D617" s="244"/>
      <c r="E617" s="244"/>
      <c r="F617" s="245"/>
      <c r="G617" s="246"/>
      <c r="H617" s="247"/>
      <c r="I617" s="311"/>
      <c r="J617" s="271"/>
      <c r="K617" s="272"/>
      <c r="L617" s="251">
        <f t="shared" si="81"/>
        <v>0</v>
      </c>
      <c r="M617" s="252">
        <f t="shared" si="79"/>
        <v>0</v>
      </c>
      <c r="N617" s="254"/>
      <c r="O617" s="254"/>
      <c r="P617" s="255"/>
      <c r="Q617" s="256"/>
    </row>
    <row r="618" spans="1:17" ht="15.75" hidden="1" outlineLevel="1">
      <c r="A618" s="260"/>
      <c r="B618" s="273"/>
      <c r="C618" s="262"/>
      <c r="D618" s="327"/>
      <c r="E618" s="327"/>
      <c r="F618" s="328"/>
      <c r="G618" s="329"/>
      <c r="H618" s="337"/>
      <c r="I618" s="338"/>
      <c r="J618" s="271"/>
      <c r="K618" s="272"/>
      <c r="L618" s="251">
        <f t="shared" si="81"/>
        <v>0</v>
      </c>
      <c r="M618" s="252">
        <f t="shared" si="79"/>
        <v>0</v>
      </c>
      <c r="N618" s="253"/>
      <c r="O618" s="253"/>
      <c r="P618" s="339"/>
      <c r="Q618" s="256"/>
    </row>
    <row r="619" spans="1:17" ht="15.75" hidden="1" outlineLevel="1">
      <c r="A619" s="259"/>
      <c r="B619" s="273"/>
      <c r="C619" s="262"/>
      <c r="D619" s="327"/>
      <c r="E619" s="327"/>
      <c r="F619" s="328"/>
      <c r="G619" s="329"/>
      <c r="H619" s="337"/>
      <c r="I619" s="338"/>
      <c r="J619" s="271"/>
      <c r="K619" s="272"/>
      <c r="L619" s="251">
        <f t="shared" si="81"/>
        <v>0</v>
      </c>
      <c r="M619" s="252">
        <f t="shared" si="79"/>
        <v>0</v>
      </c>
      <c r="N619" s="253"/>
      <c r="O619" s="253"/>
      <c r="P619" s="339"/>
      <c r="Q619" s="256"/>
    </row>
    <row r="620" spans="1:17" ht="15.75" hidden="1" outlineLevel="1">
      <c r="A620" s="276"/>
      <c r="B620" s="242"/>
      <c r="C620" s="262"/>
      <c r="D620" s="327"/>
      <c r="E620" s="327"/>
      <c r="F620" s="328"/>
      <c r="G620" s="329"/>
      <c r="H620" s="337"/>
      <c r="I620" s="338"/>
      <c r="J620" s="271"/>
      <c r="K620" s="272"/>
      <c r="L620" s="251">
        <f t="shared" si="81"/>
        <v>0</v>
      </c>
      <c r="M620" s="252">
        <f t="shared" si="79"/>
        <v>0</v>
      </c>
      <c r="N620" s="253"/>
      <c r="O620" s="253"/>
      <c r="P620" s="339"/>
      <c r="Q620" s="256"/>
    </row>
    <row r="621" spans="1:17" ht="15.75" hidden="1" outlineLevel="1">
      <c r="A621" s="276"/>
      <c r="B621" s="242"/>
      <c r="C621" s="262"/>
      <c r="D621" s="327"/>
      <c r="E621" s="327"/>
      <c r="F621" s="328"/>
      <c r="G621" s="329"/>
      <c r="H621" s="337"/>
      <c r="I621" s="338"/>
      <c r="J621" s="271"/>
      <c r="K621" s="272"/>
      <c r="L621" s="251">
        <f t="shared" si="81"/>
        <v>0</v>
      </c>
      <c r="M621" s="252">
        <f t="shared" si="79"/>
        <v>0</v>
      </c>
      <c r="N621" s="253"/>
      <c r="O621" s="253"/>
      <c r="P621" s="339"/>
      <c r="Q621" s="256"/>
    </row>
    <row r="622" spans="1:17" ht="15.75" hidden="1" outlineLevel="1">
      <c r="A622" s="241"/>
      <c r="B622" s="273"/>
      <c r="C622" s="262"/>
      <c r="D622" s="327"/>
      <c r="E622" s="327"/>
      <c r="F622" s="328"/>
      <c r="G622" s="329"/>
      <c r="H622" s="337"/>
      <c r="I622" s="338"/>
      <c r="J622" s="271"/>
      <c r="K622" s="272"/>
      <c r="L622" s="251">
        <f t="shared" si="81"/>
        <v>0</v>
      </c>
      <c r="M622" s="252">
        <f t="shared" si="79"/>
        <v>0</v>
      </c>
      <c r="N622" s="253"/>
      <c r="O622" s="253"/>
      <c r="P622" s="339"/>
      <c r="Q622" s="256"/>
    </row>
    <row r="623" spans="1:17" ht="15.75" hidden="1" outlineLevel="1">
      <c r="A623" s="276"/>
      <c r="B623" s="242"/>
      <c r="C623" s="262"/>
      <c r="D623" s="327"/>
      <c r="E623" s="327"/>
      <c r="F623" s="328"/>
      <c r="G623" s="329"/>
      <c r="H623" s="337"/>
      <c r="I623" s="338"/>
      <c r="J623" s="267"/>
      <c r="K623" s="268"/>
      <c r="L623" s="251">
        <f t="shared" si="81"/>
        <v>0</v>
      </c>
      <c r="M623" s="252">
        <f t="shared" si="79"/>
        <v>0</v>
      </c>
      <c r="N623" s="253"/>
      <c r="O623" s="253"/>
      <c r="P623" s="339"/>
      <c r="Q623" s="256"/>
    </row>
    <row r="624" spans="1:17" ht="15.75" hidden="1" outlineLevel="1">
      <c r="A624" s="276"/>
      <c r="B624" s="242"/>
      <c r="C624" s="262"/>
      <c r="D624" s="327"/>
      <c r="E624" s="327"/>
      <c r="F624" s="328"/>
      <c r="G624" s="329"/>
      <c r="H624" s="337"/>
      <c r="I624" s="338"/>
      <c r="J624" s="271"/>
      <c r="K624" s="272"/>
      <c r="L624" s="251">
        <f t="shared" si="81"/>
        <v>0</v>
      </c>
      <c r="M624" s="252">
        <f t="shared" si="79"/>
        <v>0</v>
      </c>
      <c r="N624" s="253"/>
      <c r="O624" s="253"/>
      <c r="P624" s="339"/>
      <c r="Q624" s="256"/>
    </row>
    <row r="625" spans="1:20" ht="15.75" hidden="1" outlineLevel="1">
      <c r="A625" s="276"/>
      <c r="B625" s="242"/>
      <c r="C625" s="262"/>
      <c r="D625" s="327"/>
      <c r="E625" s="327"/>
      <c r="F625" s="328"/>
      <c r="G625" s="329"/>
      <c r="H625" s="337"/>
      <c r="I625" s="338"/>
      <c r="J625" s="271"/>
      <c r="K625" s="272"/>
      <c r="L625" s="251">
        <f t="shared" si="81"/>
        <v>0</v>
      </c>
      <c r="M625" s="252">
        <f t="shared" si="79"/>
        <v>0</v>
      </c>
      <c r="N625" s="253"/>
      <c r="O625" s="253"/>
      <c r="P625" s="339"/>
      <c r="Q625" s="256"/>
    </row>
    <row r="626" spans="1:20" ht="15.75" hidden="1" outlineLevel="1">
      <c r="A626" s="276"/>
      <c r="B626" s="242"/>
      <c r="C626" s="262"/>
      <c r="D626" s="327"/>
      <c r="E626" s="327"/>
      <c r="F626" s="328"/>
      <c r="G626" s="329"/>
      <c r="H626" s="337"/>
      <c r="I626" s="338"/>
      <c r="J626" s="271"/>
      <c r="K626" s="272"/>
      <c r="L626" s="251">
        <f t="shared" si="81"/>
        <v>0</v>
      </c>
      <c r="M626" s="252">
        <f t="shared" si="79"/>
        <v>0</v>
      </c>
      <c r="N626" s="253"/>
      <c r="O626" s="253"/>
      <c r="P626" s="339"/>
      <c r="Q626" s="256"/>
    </row>
    <row r="627" spans="1:20" ht="15.75" hidden="1" outlineLevel="1">
      <c r="A627" s="276"/>
      <c r="B627" s="273"/>
      <c r="C627" s="262"/>
      <c r="D627" s="327"/>
      <c r="E627" s="327"/>
      <c r="F627" s="328"/>
      <c r="G627" s="329"/>
      <c r="H627" s="337"/>
      <c r="I627" s="338"/>
      <c r="J627" s="249"/>
      <c r="K627" s="250"/>
      <c r="L627" s="251">
        <f t="shared" si="81"/>
        <v>0</v>
      </c>
      <c r="M627" s="252">
        <f t="shared" si="79"/>
        <v>0</v>
      </c>
      <c r="N627" s="253"/>
      <c r="O627" s="253"/>
      <c r="P627" s="339"/>
      <c r="Q627" s="256"/>
    </row>
    <row r="628" spans="1:20" ht="15.75" hidden="1" outlineLevel="1">
      <c r="A628" s="276"/>
      <c r="B628" s="273"/>
      <c r="C628" s="262"/>
      <c r="D628" s="327"/>
      <c r="E628" s="327"/>
      <c r="F628" s="328"/>
      <c r="G628" s="329"/>
      <c r="H628" s="340"/>
      <c r="I628" s="338"/>
      <c r="J628" s="249"/>
      <c r="K628" s="250"/>
      <c r="L628" s="251">
        <f t="shared" si="81"/>
        <v>0</v>
      </c>
      <c r="M628" s="252">
        <f t="shared" si="79"/>
        <v>0</v>
      </c>
      <c r="N628" s="253"/>
      <c r="O628" s="253"/>
      <c r="P628" s="339"/>
      <c r="Q628" s="256"/>
    </row>
    <row r="629" spans="1:20" ht="15.75" hidden="1" outlineLevel="1">
      <c r="A629" s="260"/>
      <c r="B629" s="273"/>
      <c r="C629" s="262"/>
      <c r="D629" s="327"/>
      <c r="E629" s="327"/>
      <c r="F629" s="328"/>
      <c r="G629" s="329"/>
      <c r="H629" s="337"/>
      <c r="I629" s="338"/>
      <c r="J629" s="249"/>
      <c r="K629" s="250"/>
      <c r="L629" s="251">
        <f t="shared" si="81"/>
        <v>0</v>
      </c>
      <c r="M629" s="252">
        <f t="shared" si="79"/>
        <v>0</v>
      </c>
      <c r="N629" s="253"/>
      <c r="O629" s="253"/>
      <c r="P629" s="339"/>
      <c r="Q629" s="256"/>
    </row>
    <row r="630" spans="1:20" ht="15.75" hidden="1" outlineLevel="1">
      <c r="A630" s="260"/>
      <c r="B630" s="273"/>
      <c r="C630" s="262"/>
      <c r="D630" s="327"/>
      <c r="E630" s="327"/>
      <c r="F630" s="328"/>
      <c r="G630" s="329"/>
      <c r="H630" s="337"/>
      <c r="I630" s="338"/>
      <c r="J630" s="249"/>
      <c r="K630" s="250"/>
      <c r="L630" s="251">
        <f t="shared" si="81"/>
        <v>0</v>
      </c>
      <c r="M630" s="252">
        <f t="shared" si="79"/>
        <v>0</v>
      </c>
      <c r="N630" s="253"/>
      <c r="O630" s="253"/>
      <c r="P630" s="339"/>
      <c r="Q630" s="256"/>
    </row>
    <row r="631" spans="1:20" ht="15.75" hidden="1" outlineLevel="1">
      <c r="A631" s="259"/>
      <c r="B631" s="242"/>
      <c r="C631" s="325"/>
      <c r="D631" s="327"/>
      <c r="E631" s="327"/>
      <c r="F631" s="328"/>
      <c r="G631" s="329"/>
      <c r="H631" s="337"/>
      <c r="I631" s="338"/>
      <c r="J631" s="249"/>
      <c r="K631" s="250"/>
      <c r="L631" s="251">
        <f t="shared" si="81"/>
        <v>0</v>
      </c>
      <c r="M631" s="252">
        <f t="shared" si="79"/>
        <v>0</v>
      </c>
      <c r="N631" s="253"/>
      <c r="O631" s="253"/>
      <c r="P631" s="339"/>
      <c r="Q631" s="256"/>
    </row>
    <row r="632" spans="1:20" ht="15.75" hidden="1" outlineLevel="1">
      <c r="A632" s="259"/>
      <c r="B632" s="242"/>
      <c r="C632" s="262"/>
      <c r="D632" s="327"/>
      <c r="E632" s="327"/>
      <c r="F632" s="328"/>
      <c r="G632" s="329"/>
      <c r="H632" s="337"/>
      <c r="I632" s="338"/>
      <c r="J632" s="285"/>
      <c r="K632" s="286"/>
      <c r="L632" s="251">
        <f t="shared" si="81"/>
        <v>0</v>
      </c>
      <c r="M632" s="252">
        <f t="shared" si="79"/>
        <v>0</v>
      </c>
      <c r="N632" s="253"/>
      <c r="O632" s="253"/>
      <c r="P632" s="339"/>
      <c r="Q632" s="256"/>
    </row>
    <row r="633" spans="1:20" ht="15.75" hidden="1" outlineLevel="1">
      <c r="A633" s="276"/>
      <c r="B633" s="273"/>
      <c r="C633" s="262"/>
      <c r="D633" s="327"/>
      <c r="E633" s="327"/>
      <c r="F633" s="328"/>
      <c r="G633" s="329"/>
      <c r="H633" s="337"/>
      <c r="I633" s="338"/>
      <c r="J633" s="267"/>
      <c r="K633" s="313"/>
      <c r="L633" s="251">
        <f t="shared" si="81"/>
        <v>0</v>
      </c>
      <c r="M633" s="252">
        <f t="shared" si="79"/>
        <v>0</v>
      </c>
      <c r="N633" s="253"/>
      <c r="O633" s="253"/>
      <c r="P633" s="339"/>
      <c r="Q633" s="256"/>
    </row>
    <row r="634" spans="1:20" ht="15.75" hidden="1" outlineLevel="1">
      <c r="A634" s="276"/>
      <c r="B634" s="273"/>
      <c r="C634" s="262"/>
      <c r="D634" s="327"/>
      <c r="E634" s="327"/>
      <c r="F634" s="328"/>
      <c r="G634" s="329"/>
      <c r="H634" s="337"/>
      <c r="I634" s="338"/>
      <c r="J634" s="271"/>
      <c r="K634" s="315"/>
      <c r="L634" s="251">
        <f t="shared" si="81"/>
        <v>0</v>
      </c>
      <c r="M634" s="252">
        <f t="shared" si="79"/>
        <v>0</v>
      </c>
      <c r="N634" s="253"/>
      <c r="O634" s="253"/>
      <c r="P634" s="339"/>
      <c r="Q634" s="256"/>
    </row>
    <row r="635" spans="1:20" ht="15.75" hidden="1" outlineLevel="1">
      <c r="A635" s="276"/>
      <c r="B635" s="273"/>
      <c r="C635" s="262"/>
      <c r="D635" s="327"/>
      <c r="E635" s="327"/>
      <c r="F635" s="328"/>
      <c r="G635" s="329"/>
      <c r="H635" s="337"/>
      <c r="I635" s="338"/>
      <c r="J635" s="271"/>
      <c r="K635" s="315"/>
      <c r="L635" s="251">
        <f t="shared" si="81"/>
        <v>0</v>
      </c>
      <c r="M635" s="252">
        <f t="shared" si="79"/>
        <v>0</v>
      </c>
      <c r="N635" s="253"/>
      <c r="O635" s="253"/>
      <c r="P635" s="339"/>
      <c r="Q635" s="256"/>
    </row>
    <row r="636" spans="1:20" ht="16.5" hidden="1" outlineLevel="1" thickBot="1">
      <c r="A636" s="277"/>
      <c r="B636" s="278"/>
      <c r="C636" s="323"/>
      <c r="D636" s="334"/>
      <c r="E636" s="334"/>
      <c r="F636" s="335"/>
      <c r="G636" s="336"/>
      <c r="H636" s="330"/>
      <c r="I636" s="331"/>
      <c r="J636" s="271"/>
      <c r="K636" s="315"/>
      <c r="L636" s="287">
        <f t="shared" si="81"/>
        <v>0</v>
      </c>
      <c r="M636" s="252">
        <f t="shared" si="79"/>
        <v>0</v>
      </c>
      <c r="N636" s="288"/>
      <c r="O636" s="288"/>
      <c r="P636" s="332"/>
      <c r="Q636" s="256"/>
    </row>
    <row r="637" spans="1:20" ht="28.5" hidden="1" customHeight="1" outlineLevel="1" thickBot="1">
      <c r="A637" s="291"/>
      <c r="B637" s="292"/>
      <c r="C637" s="293"/>
      <c r="D637" s="293"/>
      <c r="E637" s="293"/>
      <c r="F637" s="293"/>
      <c r="G637" s="292"/>
      <c r="H637" s="292"/>
      <c r="I637" s="292"/>
      <c r="J637" s="294"/>
      <c r="K637" s="295" t="str">
        <f>C589</f>
        <v>POSTE 6</v>
      </c>
      <c r="L637" s="296">
        <f>SUM(L589:L636)</f>
        <v>0</v>
      </c>
      <c r="M637" s="296">
        <f>SUM(M589:M636)</f>
        <v>0</v>
      </c>
      <c r="N637" s="297">
        <f>SUM(N589:N636)</f>
        <v>0</v>
      </c>
      <c r="O637" s="297">
        <f>SUM(O589:O636)</f>
        <v>0</v>
      </c>
      <c r="P637" s="298">
        <f>SUM(P589:P636)</f>
        <v>0</v>
      </c>
      <c r="Q637" s="299"/>
      <c r="R637" s="258"/>
    </row>
    <row r="638" spans="1:20" ht="11.25" customHeight="1" collapsed="1">
      <c r="A638" s="302"/>
      <c r="B638" s="303"/>
      <c r="C638" s="304"/>
      <c r="D638" s="304"/>
      <c r="E638" s="304"/>
      <c r="F638" s="304"/>
      <c r="G638" s="303"/>
      <c r="H638" s="303"/>
      <c r="I638" s="303"/>
      <c r="J638" s="305"/>
      <c r="K638" s="306"/>
      <c r="L638" s="307"/>
      <c r="M638" s="308"/>
      <c r="N638" s="309"/>
      <c r="O638" s="309"/>
      <c r="P638" s="310"/>
      <c r="Q638" s="299"/>
      <c r="R638" s="258"/>
      <c r="S638" s="300"/>
      <c r="T638" s="301"/>
    </row>
    <row r="639" spans="1:20" ht="15.75" hidden="1" outlineLevel="1">
      <c r="A639" s="241"/>
      <c r="B639" s="242"/>
      <c r="C639" s="320" t="s">
        <v>46</v>
      </c>
      <c r="D639" s="321"/>
      <c r="E639" s="244"/>
      <c r="F639" s="245"/>
      <c r="G639" s="246"/>
      <c r="H639" s="247"/>
      <c r="I639" s="311"/>
      <c r="J639" s="249"/>
      <c r="K639" s="250"/>
      <c r="L639" s="251"/>
      <c r="M639" s="252"/>
      <c r="N639" s="254"/>
      <c r="O639" s="254"/>
      <c r="P639" s="255"/>
      <c r="Q639" s="256"/>
    </row>
    <row r="640" spans="1:20" ht="15.75" hidden="1" outlineLevel="1">
      <c r="A640" s="259"/>
      <c r="B640" s="242"/>
      <c r="C640" s="262"/>
      <c r="D640" s="244"/>
      <c r="E640" s="244"/>
      <c r="F640" s="245"/>
      <c r="G640" s="246"/>
      <c r="H640" s="247"/>
      <c r="I640" s="311"/>
      <c r="J640" s="249"/>
      <c r="K640" s="250"/>
      <c r="L640" s="251">
        <f>G640*H640</f>
        <v>0</v>
      </c>
      <c r="M640" s="252">
        <f t="shared" ref="M640:M686" si="82">G640*I640+G640*K640</f>
        <v>0</v>
      </c>
      <c r="N640" s="254"/>
      <c r="O640" s="254"/>
      <c r="P640" s="255"/>
      <c r="Q640" s="256"/>
    </row>
    <row r="641" spans="1:17" ht="15.75" hidden="1" outlineLevel="1">
      <c r="A641" s="259"/>
      <c r="B641" s="242"/>
      <c r="C641" s="262"/>
      <c r="D641" s="244"/>
      <c r="E641" s="244"/>
      <c r="F641" s="245"/>
      <c r="G641" s="246"/>
      <c r="H641" s="247"/>
      <c r="I641" s="311"/>
      <c r="J641" s="267"/>
      <c r="K641" s="268"/>
      <c r="L641" s="251">
        <f t="shared" ref="L641:L664" si="83">G641*H641</f>
        <v>0</v>
      </c>
      <c r="M641" s="252">
        <f t="shared" si="82"/>
        <v>0</v>
      </c>
      <c r="N641" s="254"/>
      <c r="O641" s="254"/>
      <c r="P641" s="255"/>
      <c r="Q641" s="256"/>
    </row>
    <row r="642" spans="1:17" ht="15.75" hidden="1" outlineLevel="1">
      <c r="A642" s="259"/>
      <c r="B642" s="242"/>
      <c r="C642" s="262"/>
      <c r="D642" s="244"/>
      <c r="E642" s="244"/>
      <c r="F642" s="245"/>
      <c r="G642" s="246"/>
      <c r="H642" s="247"/>
      <c r="I642" s="311"/>
      <c r="J642" s="271"/>
      <c r="K642" s="272"/>
      <c r="L642" s="251">
        <f t="shared" si="83"/>
        <v>0</v>
      </c>
      <c r="M642" s="252">
        <f t="shared" si="82"/>
        <v>0</v>
      </c>
      <c r="N642" s="254"/>
      <c r="O642" s="254"/>
      <c r="P642" s="255"/>
      <c r="Q642" s="256"/>
    </row>
    <row r="643" spans="1:17" ht="15.75" hidden="1" outlineLevel="1">
      <c r="A643" s="259"/>
      <c r="B643" s="242"/>
      <c r="C643" s="262"/>
      <c r="D643" s="244"/>
      <c r="E643" s="244"/>
      <c r="F643" s="245"/>
      <c r="G643" s="246"/>
      <c r="H643" s="247"/>
      <c r="I643" s="311"/>
      <c r="J643" s="271"/>
      <c r="K643" s="272"/>
      <c r="L643" s="251">
        <f t="shared" si="83"/>
        <v>0</v>
      </c>
      <c r="M643" s="252">
        <f t="shared" si="82"/>
        <v>0</v>
      </c>
      <c r="N643" s="254"/>
      <c r="O643" s="254"/>
      <c r="P643" s="255"/>
      <c r="Q643" s="256"/>
    </row>
    <row r="644" spans="1:17" ht="15.75" hidden="1" outlineLevel="1">
      <c r="A644" s="259"/>
      <c r="B644" s="242"/>
      <c r="C644" s="262"/>
      <c r="D644" s="244"/>
      <c r="E644" s="244"/>
      <c r="F644" s="245"/>
      <c r="G644" s="246"/>
      <c r="H644" s="247"/>
      <c r="I644" s="311"/>
      <c r="J644" s="271"/>
      <c r="K644" s="272"/>
      <c r="L644" s="251">
        <f t="shared" si="83"/>
        <v>0</v>
      </c>
      <c r="M644" s="252">
        <f t="shared" si="82"/>
        <v>0</v>
      </c>
      <c r="N644" s="254"/>
      <c r="O644" s="254"/>
      <c r="P644" s="255"/>
      <c r="Q644" s="256"/>
    </row>
    <row r="645" spans="1:17" ht="15.75" hidden="1" outlineLevel="1">
      <c r="A645" s="259"/>
      <c r="B645" s="242"/>
      <c r="C645" s="262"/>
      <c r="D645" s="244"/>
      <c r="E645" s="244"/>
      <c r="F645" s="245"/>
      <c r="G645" s="246"/>
      <c r="H645" s="247"/>
      <c r="I645" s="311"/>
      <c r="J645" s="271"/>
      <c r="K645" s="272"/>
      <c r="L645" s="251">
        <f t="shared" si="83"/>
        <v>0</v>
      </c>
      <c r="M645" s="252">
        <f t="shared" si="82"/>
        <v>0</v>
      </c>
      <c r="N645" s="254"/>
      <c r="O645" s="254"/>
      <c r="P645" s="255"/>
      <c r="Q645" s="256"/>
    </row>
    <row r="646" spans="1:17" ht="15.75" hidden="1" outlineLevel="1">
      <c r="A646" s="259"/>
      <c r="B646" s="242"/>
      <c r="C646" s="262"/>
      <c r="D646" s="244"/>
      <c r="E646" s="244"/>
      <c r="F646" s="245"/>
      <c r="G646" s="246"/>
      <c r="H646" s="247"/>
      <c r="I646" s="311"/>
      <c r="J646" s="271"/>
      <c r="K646" s="272"/>
      <c r="L646" s="251">
        <f t="shared" si="83"/>
        <v>0</v>
      </c>
      <c r="M646" s="252">
        <f t="shared" si="82"/>
        <v>0</v>
      </c>
      <c r="N646" s="254"/>
      <c r="O646" s="254"/>
      <c r="P646" s="255"/>
      <c r="Q646" s="256"/>
    </row>
    <row r="647" spans="1:17" ht="15.75" hidden="1" outlineLevel="1">
      <c r="A647" s="259"/>
      <c r="B647" s="242"/>
      <c r="C647" s="262"/>
      <c r="D647" s="244"/>
      <c r="E647" s="244"/>
      <c r="F647" s="245"/>
      <c r="G647" s="246"/>
      <c r="H647" s="247"/>
      <c r="I647" s="311"/>
      <c r="J647" s="271"/>
      <c r="K647" s="272"/>
      <c r="L647" s="251">
        <f t="shared" si="83"/>
        <v>0</v>
      </c>
      <c r="M647" s="252">
        <f t="shared" si="82"/>
        <v>0</v>
      </c>
      <c r="N647" s="254"/>
      <c r="O647" s="254"/>
      <c r="P647" s="255"/>
      <c r="Q647" s="256"/>
    </row>
    <row r="648" spans="1:17" ht="15.75" hidden="1" outlineLevel="1">
      <c r="A648" s="259"/>
      <c r="B648" s="242"/>
      <c r="C648" s="262"/>
      <c r="D648" s="244"/>
      <c r="E648" s="244"/>
      <c r="F648" s="245"/>
      <c r="G648" s="246"/>
      <c r="H648" s="247"/>
      <c r="I648" s="311"/>
      <c r="J648" s="271"/>
      <c r="K648" s="272"/>
      <c r="L648" s="251">
        <f t="shared" si="83"/>
        <v>0</v>
      </c>
      <c r="M648" s="252">
        <f t="shared" si="82"/>
        <v>0</v>
      </c>
      <c r="N648" s="254"/>
      <c r="O648" s="254"/>
      <c r="P648" s="255"/>
      <c r="Q648" s="256"/>
    </row>
    <row r="649" spans="1:17" ht="15.75" hidden="1" outlineLevel="1">
      <c r="A649" s="259"/>
      <c r="B649" s="242"/>
      <c r="C649" s="262"/>
      <c r="D649" s="244"/>
      <c r="E649" s="244"/>
      <c r="F649" s="245"/>
      <c r="G649" s="246"/>
      <c r="H649" s="247"/>
      <c r="I649" s="311"/>
      <c r="J649" s="271"/>
      <c r="K649" s="272"/>
      <c r="L649" s="251">
        <f t="shared" si="83"/>
        <v>0</v>
      </c>
      <c r="M649" s="252">
        <f t="shared" si="82"/>
        <v>0</v>
      </c>
      <c r="N649" s="254"/>
      <c r="O649" s="254"/>
      <c r="P649" s="255"/>
      <c r="Q649" s="256"/>
    </row>
    <row r="650" spans="1:17" ht="15.75" hidden="1" outlineLevel="1">
      <c r="A650" s="259"/>
      <c r="B650" s="242"/>
      <c r="C650" s="262"/>
      <c r="D650" s="244"/>
      <c r="E650" s="244"/>
      <c r="F650" s="245"/>
      <c r="G650" s="246"/>
      <c r="H650" s="247"/>
      <c r="I650" s="311"/>
      <c r="J650" s="271"/>
      <c r="K650" s="272"/>
      <c r="L650" s="251">
        <f t="shared" si="83"/>
        <v>0</v>
      </c>
      <c r="M650" s="252">
        <f t="shared" si="82"/>
        <v>0</v>
      </c>
      <c r="N650" s="254"/>
      <c r="O650" s="254"/>
      <c r="P650" s="255"/>
      <c r="Q650" s="256"/>
    </row>
    <row r="651" spans="1:17" ht="15.75" hidden="1" outlineLevel="1">
      <c r="A651" s="259"/>
      <c r="B651" s="242"/>
      <c r="C651" s="262"/>
      <c r="D651" s="244"/>
      <c r="E651" s="244"/>
      <c r="F651" s="245"/>
      <c r="G651" s="246"/>
      <c r="H651" s="247"/>
      <c r="I651" s="311"/>
      <c r="J651" s="249"/>
      <c r="K651" s="250"/>
      <c r="L651" s="251">
        <f t="shared" si="83"/>
        <v>0</v>
      </c>
      <c r="M651" s="252">
        <f t="shared" si="82"/>
        <v>0</v>
      </c>
      <c r="N651" s="254"/>
      <c r="O651" s="254"/>
      <c r="P651" s="255"/>
      <c r="Q651" s="256"/>
    </row>
    <row r="652" spans="1:17" ht="15.75" hidden="1" outlineLevel="1">
      <c r="A652" s="259"/>
      <c r="B652" s="242"/>
      <c r="C652" s="262"/>
      <c r="D652" s="244"/>
      <c r="E652" s="244"/>
      <c r="F652" s="245"/>
      <c r="G652" s="246"/>
      <c r="H652" s="247"/>
      <c r="I652" s="311"/>
      <c r="J652" s="249"/>
      <c r="K652" s="250"/>
      <c r="L652" s="251">
        <f t="shared" si="83"/>
        <v>0</v>
      </c>
      <c r="M652" s="252">
        <f t="shared" si="82"/>
        <v>0</v>
      </c>
      <c r="N652" s="254"/>
      <c r="O652" s="254"/>
      <c r="P652" s="255"/>
      <c r="Q652" s="256"/>
    </row>
    <row r="653" spans="1:17" ht="15.75" hidden="1" outlineLevel="1">
      <c r="A653" s="259"/>
      <c r="B653" s="242"/>
      <c r="C653" s="262"/>
      <c r="D653" s="244"/>
      <c r="E653" s="244"/>
      <c r="F653" s="245"/>
      <c r="G653" s="246"/>
      <c r="H653" s="247"/>
      <c r="I653" s="311"/>
      <c r="J653" s="271"/>
      <c r="K653" s="272"/>
      <c r="L653" s="251">
        <f t="shared" si="83"/>
        <v>0</v>
      </c>
      <c r="M653" s="252">
        <f t="shared" si="82"/>
        <v>0</v>
      </c>
      <c r="N653" s="254"/>
      <c r="O653" s="254"/>
      <c r="P653" s="255"/>
      <c r="Q653" s="256"/>
    </row>
    <row r="654" spans="1:17" ht="15.75" hidden="1" outlineLevel="1">
      <c r="A654" s="259"/>
      <c r="B654" s="242"/>
      <c r="C654" s="262"/>
      <c r="D654" s="244"/>
      <c r="E654" s="244"/>
      <c r="F654" s="245"/>
      <c r="G654" s="246"/>
      <c r="H654" s="247"/>
      <c r="I654" s="311"/>
      <c r="J654" s="271"/>
      <c r="K654" s="272"/>
      <c r="L654" s="251">
        <f t="shared" si="83"/>
        <v>0</v>
      </c>
      <c r="M654" s="252">
        <f t="shared" si="82"/>
        <v>0</v>
      </c>
      <c r="N654" s="254"/>
      <c r="O654" s="254"/>
      <c r="P654" s="255"/>
      <c r="Q654" s="256"/>
    </row>
    <row r="655" spans="1:17" ht="15.75" hidden="1" outlineLevel="1">
      <c r="A655" s="259"/>
      <c r="B655" s="242"/>
      <c r="C655" s="262"/>
      <c r="D655" s="244"/>
      <c r="E655" s="244"/>
      <c r="F655" s="245"/>
      <c r="G655" s="246"/>
      <c r="H655" s="247"/>
      <c r="I655" s="311"/>
      <c r="J655" s="271"/>
      <c r="K655" s="272"/>
      <c r="L655" s="251">
        <f t="shared" si="83"/>
        <v>0</v>
      </c>
      <c r="M655" s="252">
        <f t="shared" si="82"/>
        <v>0</v>
      </c>
      <c r="N655" s="254"/>
      <c r="O655" s="254"/>
      <c r="P655" s="255"/>
      <c r="Q655" s="256"/>
    </row>
    <row r="656" spans="1:17" ht="15.75" hidden="1" outlineLevel="1">
      <c r="A656" s="259"/>
      <c r="B656" s="242"/>
      <c r="C656" s="262"/>
      <c r="D656" s="244"/>
      <c r="E656" s="244"/>
      <c r="F656" s="245"/>
      <c r="G656" s="246"/>
      <c r="H656" s="247"/>
      <c r="I656" s="311"/>
      <c r="J656" s="271"/>
      <c r="K656" s="272"/>
      <c r="L656" s="251">
        <f t="shared" si="83"/>
        <v>0</v>
      </c>
      <c r="M656" s="252">
        <f t="shared" si="82"/>
        <v>0</v>
      </c>
      <c r="N656" s="254"/>
      <c r="O656" s="254"/>
      <c r="P656" s="255"/>
      <c r="Q656" s="256"/>
    </row>
    <row r="657" spans="1:17" ht="15.75" hidden="1" outlineLevel="1">
      <c r="A657" s="259"/>
      <c r="B657" s="242"/>
      <c r="C657" s="262"/>
      <c r="D657" s="244"/>
      <c r="E657" s="244"/>
      <c r="F657" s="245"/>
      <c r="G657" s="246"/>
      <c r="H657" s="247"/>
      <c r="I657" s="311"/>
      <c r="J657" s="271"/>
      <c r="K657" s="272"/>
      <c r="L657" s="251">
        <f t="shared" si="83"/>
        <v>0</v>
      </c>
      <c r="M657" s="252">
        <f t="shared" si="82"/>
        <v>0</v>
      </c>
      <c r="N657" s="254"/>
      <c r="O657" s="254"/>
      <c r="P657" s="255"/>
      <c r="Q657" s="256"/>
    </row>
    <row r="658" spans="1:17" ht="15.75" hidden="1" outlineLevel="1">
      <c r="A658" s="259"/>
      <c r="B658" s="242"/>
      <c r="C658" s="262"/>
      <c r="D658" s="244"/>
      <c r="E658" s="244"/>
      <c r="F658" s="245"/>
      <c r="G658" s="246"/>
      <c r="H658" s="247"/>
      <c r="I658" s="311"/>
      <c r="J658" s="271"/>
      <c r="K658" s="272"/>
      <c r="L658" s="251">
        <f t="shared" si="83"/>
        <v>0</v>
      </c>
      <c r="M658" s="252">
        <f t="shared" si="82"/>
        <v>0</v>
      </c>
      <c r="N658" s="254"/>
      <c r="O658" s="254"/>
      <c r="P658" s="255"/>
      <c r="Q658" s="256"/>
    </row>
    <row r="659" spans="1:17" ht="15.75" hidden="1" outlineLevel="1">
      <c r="A659" s="259"/>
      <c r="B659" s="242"/>
      <c r="C659" s="262"/>
      <c r="D659" s="244"/>
      <c r="E659" s="244"/>
      <c r="F659" s="245"/>
      <c r="G659" s="246"/>
      <c r="H659" s="247"/>
      <c r="I659" s="311"/>
      <c r="J659" s="271"/>
      <c r="K659" s="272"/>
      <c r="L659" s="251">
        <f t="shared" si="83"/>
        <v>0</v>
      </c>
      <c r="M659" s="252">
        <f t="shared" si="82"/>
        <v>0</v>
      </c>
      <c r="N659" s="254"/>
      <c r="O659" s="254"/>
      <c r="P659" s="255"/>
      <c r="Q659" s="256"/>
    </row>
    <row r="660" spans="1:17" ht="15.75" hidden="1" outlineLevel="1">
      <c r="A660" s="259"/>
      <c r="B660" s="242"/>
      <c r="C660" s="262"/>
      <c r="D660" s="244"/>
      <c r="E660" s="244"/>
      <c r="F660" s="245"/>
      <c r="G660" s="246"/>
      <c r="H660" s="247"/>
      <c r="I660" s="311"/>
      <c r="J660" s="271"/>
      <c r="K660" s="272"/>
      <c r="L660" s="251">
        <f t="shared" si="83"/>
        <v>0</v>
      </c>
      <c r="M660" s="252">
        <f t="shared" si="82"/>
        <v>0</v>
      </c>
      <c r="N660" s="254"/>
      <c r="O660" s="254"/>
      <c r="P660" s="255"/>
      <c r="Q660" s="256"/>
    </row>
    <row r="661" spans="1:17" ht="15.75" hidden="1" outlineLevel="1">
      <c r="A661" s="259"/>
      <c r="B661" s="242"/>
      <c r="C661" s="262"/>
      <c r="D661" s="244"/>
      <c r="E661" s="244"/>
      <c r="F661" s="245"/>
      <c r="G661" s="246"/>
      <c r="H661" s="247"/>
      <c r="I661" s="311"/>
      <c r="J661" s="271"/>
      <c r="K661" s="272"/>
      <c r="L661" s="251">
        <f t="shared" si="83"/>
        <v>0</v>
      </c>
      <c r="M661" s="252">
        <f t="shared" si="82"/>
        <v>0</v>
      </c>
      <c r="N661" s="254"/>
      <c r="O661" s="254"/>
      <c r="P661" s="255"/>
      <c r="Q661" s="256"/>
    </row>
    <row r="662" spans="1:17" ht="15.75" hidden="1" outlineLevel="1">
      <c r="A662" s="259"/>
      <c r="B662" s="242"/>
      <c r="C662" s="262"/>
      <c r="D662" s="244"/>
      <c r="E662" s="244"/>
      <c r="F662" s="245"/>
      <c r="G662" s="246"/>
      <c r="H662" s="247"/>
      <c r="I662" s="311"/>
      <c r="J662" s="271"/>
      <c r="K662" s="272"/>
      <c r="L662" s="251">
        <f t="shared" si="83"/>
        <v>0</v>
      </c>
      <c r="M662" s="252">
        <f t="shared" si="82"/>
        <v>0</v>
      </c>
      <c r="N662" s="254"/>
      <c r="O662" s="254"/>
      <c r="P662" s="255"/>
      <c r="Q662" s="256"/>
    </row>
    <row r="663" spans="1:17" ht="15.75" hidden="1" outlineLevel="1">
      <c r="A663" s="259"/>
      <c r="B663" s="242"/>
      <c r="C663" s="262"/>
      <c r="D663" s="244"/>
      <c r="E663" s="244"/>
      <c r="F663" s="245"/>
      <c r="G663" s="246"/>
      <c r="H663" s="247"/>
      <c r="I663" s="311"/>
      <c r="J663" s="271"/>
      <c r="K663" s="272"/>
      <c r="L663" s="251">
        <f t="shared" si="83"/>
        <v>0</v>
      </c>
      <c r="M663" s="252">
        <f t="shared" si="82"/>
        <v>0</v>
      </c>
      <c r="N663" s="254"/>
      <c r="O663" s="254"/>
      <c r="P663" s="255"/>
      <c r="Q663" s="256"/>
    </row>
    <row r="664" spans="1:17" ht="15.75" hidden="1" outlineLevel="1">
      <c r="A664" s="259"/>
      <c r="B664" s="242"/>
      <c r="C664" s="262"/>
      <c r="D664" s="244"/>
      <c r="E664" s="244"/>
      <c r="F664" s="245"/>
      <c r="G664" s="246"/>
      <c r="H664" s="247"/>
      <c r="I664" s="311"/>
      <c r="J664" s="271"/>
      <c r="K664" s="272"/>
      <c r="L664" s="251">
        <f t="shared" si="83"/>
        <v>0</v>
      </c>
      <c r="M664" s="252">
        <f t="shared" si="82"/>
        <v>0</v>
      </c>
      <c r="N664" s="254"/>
      <c r="O664" s="254"/>
      <c r="P664" s="255"/>
      <c r="Q664" s="256"/>
    </row>
    <row r="665" spans="1:17" ht="15.75" hidden="1" outlineLevel="1">
      <c r="A665" s="260"/>
      <c r="B665" s="261"/>
      <c r="C665" s="262"/>
      <c r="D665" s="244"/>
      <c r="E665" s="244"/>
      <c r="F665" s="245"/>
      <c r="G665" s="246"/>
      <c r="H665" s="247"/>
      <c r="I665" s="311"/>
      <c r="J665" s="271"/>
      <c r="K665" s="272"/>
      <c r="L665" s="251">
        <f t="shared" ref="L665:L686" si="84">G665*H665</f>
        <v>0</v>
      </c>
      <c r="M665" s="252">
        <f t="shared" si="82"/>
        <v>0</v>
      </c>
      <c r="N665" s="254"/>
      <c r="O665" s="254"/>
      <c r="P665" s="255"/>
      <c r="Q665" s="256"/>
    </row>
    <row r="666" spans="1:17" ht="15.75" hidden="1" outlineLevel="1">
      <c r="A666" s="260"/>
      <c r="B666" s="273"/>
      <c r="C666" s="262"/>
      <c r="D666" s="244"/>
      <c r="E666" s="244"/>
      <c r="F666" s="245"/>
      <c r="G666" s="246"/>
      <c r="H666" s="247"/>
      <c r="I666" s="311"/>
      <c r="J666" s="271"/>
      <c r="K666" s="272"/>
      <c r="L666" s="251">
        <f t="shared" si="84"/>
        <v>0</v>
      </c>
      <c r="M666" s="252">
        <f t="shared" si="82"/>
        <v>0</v>
      </c>
      <c r="N666" s="254"/>
      <c r="O666" s="254"/>
      <c r="P666" s="255"/>
      <c r="Q666" s="256"/>
    </row>
    <row r="667" spans="1:17" ht="15.75" hidden="1" outlineLevel="1">
      <c r="A667" s="260"/>
      <c r="B667" s="273"/>
      <c r="C667" s="262"/>
      <c r="D667" s="244"/>
      <c r="E667" s="244"/>
      <c r="F667" s="245"/>
      <c r="G667" s="246"/>
      <c r="H667" s="283"/>
      <c r="I667" s="324"/>
      <c r="J667" s="271"/>
      <c r="K667" s="272"/>
      <c r="L667" s="287">
        <f t="shared" si="84"/>
        <v>0</v>
      </c>
      <c r="M667" s="252">
        <f t="shared" si="82"/>
        <v>0</v>
      </c>
      <c r="N667" s="289"/>
      <c r="O667" s="289"/>
      <c r="P667" s="290"/>
      <c r="Q667" s="256"/>
    </row>
    <row r="668" spans="1:17" ht="15.75" hidden="1" outlineLevel="1">
      <c r="A668" s="260"/>
      <c r="B668" s="273"/>
      <c r="C668" s="262"/>
      <c r="D668" s="244"/>
      <c r="E668" s="244"/>
      <c r="F668" s="245"/>
      <c r="G668" s="246"/>
      <c r="H668" s="247"/>
      <c r="I668" s="311"/>
      <c r="J668" s="271"/>
      <c r="K668" s="272"/>
      <c r="L668" s="251">
        <f t="shared" si="84"/>
        <v>0</v>
      </c>
      <c r="M668" s="252">
        <f t="shared" si="82"/>
        <v>0</v>
      </c>
      <c r="N668" s="254"/>
      <c r="O668" s="254"/>
      <c r="P668" s="255"/>
      <c r="Q668" s="256"/>
    </row>
    <row r="669" spans="1:17" ht="15.75" hidden="1" outlineLevel="1">
      <c r="A669" s="259"/>
      <c r="B669" s="273"/>
      <c r="C669" s="262"/>
      <c r="D669" s="244"/>
      <c r="E669" s="244"/>
      <c r="F669" s="245"/>
      <c r="G669" s="246"/>
      <c r="H669" s="247"/>
      <c r="I669" s="311"/>
      <c r="J669" s="271"/>
      <c r="K669" s="272"/>
      <c r="L669" s="251">
        <f t="shared" si="84"/>
        <v>0</v>
      </c>
      <c r="M669" s="252">
        <f t="shared" si="82"/>
        <v>0</v>
      </c>
      <c r="N669" s="254"/>
      <c r="O669" s="254"/>
      <c r="P669" s="255"/>
      <c r="Q669" s="256"/>
    </row>
    <row r="670" spans="1:17" ht="15.75" hidden="1" outlineLevel="1">
      <c r="A670" s="276"/>
      <c r="B670" s="242"/>
      <c r="C670" s="262"/>
      <c r="D670" s="244"/>
      <c r="E670" s="244"/>
      <c r="F670" s="245"/>
      <c r="G670" s="246"/>
      <c r="H670" s="247"/>
      <c r="I670" s="311"/>
      <c r="J670" s="271"/>
      <c r="K670" s="272"/>
      <c r="L670" s="251">
        <f t="shared" si="84"/>
        <v>0</v>
      </c>
      <c r="M670" s="252">
        <f t="shared" si="82"/>
        <v>0</v>
      </c>
      <c r="N670" s="254"/>
      <c r="O670" s="254"/>
      <c r="P670" s="255"/>
      <c r="Q670" s="256"/>
    </row>
    <row r="671" spans="1:17" ht="15.75" hidden="1" outlineLevel="1">
      <c r="A671" s="241"/>
      <c r="B671" s="273"/>
      <c r="C671" s="262"/>
      <c r="D671" s="244"/>
      <c r="E671" s="244"/>
      <c r="F671" s="245"/>
      <c r="G671" s="246"/>
      <c r="H671" s="283"/>
      <c r="I671" s="324"/>
      <c r="J671" s="271"/>
      <c r="K671" s="272"/>
      <c r="L671" s="287">
        <f t="shared" si="84"/>
        <v>0</v>
      </c>
      <c r="M671" s="252">
        <f t="shared" si="82"/>
        <v>0</v>
      </c>
      <c r="N671" s="289"/>
      <c r="O671" s="289"/>
      <c r="P671" s="290"/>
      <c r="Q671" s="256"/>
    </row>
    <row r="672" spans="1:17" ht="15.75" hidden="1" outlineLevel="1">
      <c r="A672" s="276"/>
      <c r="B672" s="242"/>
      <c r="C672" s="262"/>
      <c r="D672" s="244"/>
      <c r="E672" s="244"/>
      <c r="F672" s="245"/>
      <c r="G672" s="246"/>
      <c r="H672" s="247"/>
      <c r="I672" s="311"/>
      <c r="J672" s="267"/>
      <c r="K672" s="268"/>
      <c r="L672" s="251">
        <f t="shared" si="84"/>
        <v>0</v>
      </c>
      <c r="M672" s="252">
        <f t="shared" si="82"/>
        <v>0</v>
      </c>
      <c r="N672" s="254"/>
      <c r="O672" s="254"/>
      <c r="P672" s="255"/>
      <c r="Q672" s="256"/>
    </row>
    <row r="673" spans="1:20" ht="15.75" hidden="1" outlineLevel="1">
      <c r="A673" s="276"/>
      <c r="B673" s="242"/>
      <c r="C673" s="262"/>
      <c r="D673" s="244"/>
      <c r="E673" s="244"/>
      <c r="F673" s="245"/>
      <c r="G673" s="246"/>
      <c r="H673" s="247"/>
      <c r="I673" s="311"/>
      <c r="J673" s="271"/>
      <c r="K673" s="272"/>
      <c r="L673" s="251">
        <f t="shared" si="84"/>
        <v>0</v>
      </c>
      <c r="M673" s="252">
        <f t="shared" si="82"/>
        <v>0</v>
      </c>
      <c r="N673" s="254"/>
      <c r="O673" s="254"/>
      <c r="P673" s="255"/>
      <c r="Q673" s="256"/>
    </row>
    <row r="674" spans="1:20" ht="15.75" hidden="1" outlineLevel="1">
      <c r="A674" s="276"/>
      <c r="B674" s="242"/>
      <c r="C674" s="262"/>
      <c r="D674" s="244"/>
      <c r="E674" s="244"/>
      <c r="F674" s="245"/>
      <c r="G674" s="246"/>
      <c r="H674" s="247"/>
      <c r="I674" s="311"/>
      <c r="J674" s="271"/>
      <c r="K674" s="272"/>
      <c r="L674" s="251">
        <f t="shared" si="84"/>
        <v>0</v>
      </c>
      <c r="M674" s="252">
        <f t="shared" si="82"/>
        <v>0</v>
      </c>
      <c r="N674" s="254"/>
      <c r="O674" s="254"/>
      <c r="P674" s="255"/>
      <c r="Q674" s="256"/>
    </row>
    <row r="675" spans="1:20" ht="15.75" hidden="1" outlineLevel="1">
      <c r="A675" s="276"/>
      <c r="B675" s="242"/>
      <c r="C675" s="262"/>
      <c r="D675" s="244"/>
      <c r="E675" s="244"/>
      <c r="F675" s="245"/>
      <c r="G675" s="246"/>
      <c r="H675" s="247"/>
      <c r="I675" s="311"/>
      <c r="J675" s="271"/>
      <c r="K675" s="272"/>
      <c r="L675" s="251">
        <f t="shared" si="84"/>
        <v>0</v>
      </c>
      <c r="M675" s="252">
        <f t="shared" si="82"/>
        <v>0</v>
      </c>
      <c r="N675" s="254"/>
      <c r="O675" s="254"/>
      <c r="P675" s="255"/>
      <c r="Q675" s="256"/>
    </row>
    <row r="676" spans="1:20" ht="15.75" hidden="1" outlineLevel="1">
      <c r="A676" s="241"/>
      <c r="B676" s="273"/>
      <c r="C676" s="262"/>
      <c r="D676" s="244"/>
      <c r="E676" s="244"/>
      <c r="F676" s="245"/>
      <c r="G676" s="246"/>
      <c r="H676" s="247"/>
      <c r="I676" s="311"/>
      <c r="J676" s="271"/>
      <c r="K676" s="272"/>
      <c r="L676" s="251">
        <f t="shared" si="84"/>
        <v>0</v>
      </c>
      <c r="M676" s="252">
        <f t="shared" si="82"/>
        <v>0</v>
      </c>
      <c r="N676" s="254"/>
      <c r="O676" s="254"/>
      <c r="P676" s="255"/>
      <c r="Q676" s="256"/>
    </row>
    <row r="677" spans="1:20" ht="15.75" hidden="1" outlineLevel="1">
      <c r="A677" s="276"/>
      <c r="B677" s="273"/>
      <c r="C677" s="262"/>
      <c r="D677" s="244"/>
      <c r="E677" s="244"/>
      <c r="F677" s="245"/>
      <c r="G677" s="246"/>
      <c r="H677" s="247"/>
      <c r="I677" s="311"/>
      <c r="J677" s="249"/>
      <c r="K677" s="250"/>
      <c r="L677" s="251">
        <f t="shared" si="84"/>
        <v>0</v>
      </c>
      <c r="M677" s="252">
        <f t="shared" si="82"/>
        <v>0</v>
      </c>
      <c r="N677" s="254"/>
      <c r="O677" s="254"/>
      <c r="P677" s="255"/>
      <c r="Q677" s="256"/>
    </row>
    <row r="678" spans="1:20" ht="15.75" hidden="1" outlineLevel="1">
      <c r="A678" s="276"/>
      <c r="B678" s="273"/>
      <c r="C678" s="262"/>
      <c r="D678" s="244"/>
      <c r="E678" s="244"/>
      <c r="F678" s="245"/>
      <c r="G678" s="246"/>
      <c r="H678" s="247"/>
      <c r="I678" s="311"/>
      <c r="J678" s="249"/>
      <c r="K678" s="250"/>
      <c r="L678" s="251">
        <f t="shared" si="84"/>
        <v>0</v>
      </c>
      <c r="M678" s="252">
        <f t="shared" si="82"/>
        <v>0</v>
      </c>
      <c r="N678" s="254"/>
      <c r="O678" s="254"/>
      <c r="P678" s="255"/>
      <c r="Q678" s="256"/>
    </row>
    <row r="679" spans="1:20" ht="15.75" hidden="1" outlineLevel="1">
      <c r="A679" s="260"/>
      <c r="B679" s="273"/>
      <c r="C679" s="262"/>
      <c r="D679" s="244"/>
      <c r="E679" s="244"/>
      <c r="F679" s="245"/>
      <c r="G679" s="246"/>
      <c r="H679" s="283"/>
      <c r="I679" s="324"/>
      <c r="J679" s="249"/>
      <c r="K679" s="250"/>
      <c r="L679" s="287">
        <f t="shared" si="84"/>
        <v>0</v>
      </c>
      <c r="M679" s="252">
        <f t="shared" si="82"/>
        <v>0</v>
      </c>
      <c r="N679" s="289"/>
      <c r="O679" s="289"/>
      <c r="P679" s="290"/>
      <c r="Q679" s="256"/>
    </row>
    <row r="680" spans="1:20" ht="15.75" hidden="1" outlineLevel="1">
      <c r="A680" s="260"/>
      <c r="B680" s="273"/>
      <c r="C680" s="262"/>
      <c r="D680" s="244"/>
      <c r="E680" s="244"/>
      <c r="F680" s="245"/>
      <c r="G680" s="246"/>
      <c r="H680" s="247"/>
      <c r="I680" s="311"/>
      <c r="J680" s="249"/>
      <c r="K680" s="250"/>
      <c r="L680" s="251">
        <f t="shared" si="84"/>
        <v>0</v>
      </c>
      <c r="M680" s="252">
        <f t="shared" si="82"/>
        <v>0</v>
      </c>
      <c r="N680" s="254"/>
      <c r="O680" s="254"/>
      <c r="P680" s="255"/>
      <c r="Q680" s="256"/>
    </row>
    <row r="681" spans="1:20" ht="15.75" hidden="1" outlineLevel="1">
      <c r="A681" s="259"/>
      <c r="B681" s="242"/>
      <c r="C681" s="262"/>
      <c r="D681" s="244"/>
      <c r="E681" s="244"/>
      <c r="F681" s="245"/>
      <c r="G681" s="246"/>
      <c r="H681" s="247"/>
      <c r="I681" s="311"/>
      <c r="J681" s="249"/>
      <c r="K681" s="250"/>
      <c r="L681" s="251">
        <f t="shared" si="84"/>
        <v>0</v>
      </c>
      <c r="M681" s="252">
        <f t="shared" si="82"/>
        <v>0</v>
      </c>
      <c r="N681" s="254"/>
      <c r="O681" s="254"/>
      <c r="P681" s="255"/>
      <c r="Q681" s="256"/>
    </row>
    <row r="682" spans="1:20" ht="15.75" hidden="1" outlineLevel="1">
      <c r="A682" s="259"/>
      <c r="B682" s="242"/>
      <c r="C682" s="262"/>
      <c r="D682" s="244"/>
      <c r="E682" s="244"/>
      <c r="F682" s="245"/>
      <c r="G682" s="246"/>
      <c r="H682" s="247"/>
      <c r="I682" s="311"/>
      <c r="J682" s="285"/>
      <c r="K682" s="286"/>
      <c r="L682" s="251">
        <f t="shared" si="84"/>
        <v>0</v>
      </c>
      <c r="M682" s="252">
        <f t="shared" si="82"/>
        <v>0</v>
      </c>
      <c r="N682" s="254"/>
      <c r="O682" s="254"/>
      <c r="P682" s="255"/>
      <c r="Q682" s="256"/>
    </row>
    <row r="683" spans="1:20" ht="15.75" hidden="1" outlineLevel="1">
      <c r="A683" s="276"/>
      <c r="B683" s="273"/>
      <c r="C683" s="262"/>
      <c r="D683" s="244"/>
      <c r="E683" s="244"/>
      <c r="F683" s="245"/>
      <c r="G683" s="246"/>
      <c r="H683" s="247"/>
      <c r="I683" s="311"/>
      <c r="J683" s="267"/>
      <c r="K683" s="313"/>
      <c r="L683" s="251">
        <f t="shared" si="84"/>
        <v>0</v>
      </c>
      <c r="M683" s="252">
        <f t="shared" si="82"/>
        <v>0</v>
      </c>
      <c r="N683" s="254"/>
      <c r="O683" s="254"/>
      <c r="P683" s="255"/>
      <c r="Q683" s="256"/>
    </row>
    <row r="684" spans="1:20" ht="15.75" hidden="1" outlineLevel="1">
      <c r="A684" s="276"/>
      <c r="B684" s="273"/>
      <c r="C684" s="262"/>
      <c r="D684" s="244"/>
      <c r="E684" s="244"/>
      <c r="F684" s="245"/>
      <c r="G684" s="246"/>
      <c r="H684" s="247"/>
      <c r="I684" s="311"/>
      <c r="J684" s="271"/>
      <c r="K684" s="315"/>
      <c r="L684" s="251">
        <f t="shared" si="84"/>
        <v>0</v>
      </c>
      <c r="M684" s="252">
        <f t="shared" si="82"/>
        <v>0</v>
      </c>
      <c r="N684" s="254"/>
      <c r="O684" s="254"/>
      <c r="P684" s="255"/>
      <c r="Q684" s="256"/>
    </row>
    <row r="685" spans="1:20" ht="15.75" hidden="1" outlineLevel="1">
      <c r="A685" s="276"/>
      <c r="B685" s="273"/>
      <c r="C685" s="262"/>
      <c r="D685" s="244"/>
      <c r="E685" s="244"/>
      <c r="F685" s="245"/>
      <c r="G685" s="246"/>
      <c r="H685" s="247"/>
      <c r="I685" s="311"/>
      <c r="J685" s="271"/>
      <c r="K685" s="315"/>
      <c r="L685" s="251">
        <f t="shared" si="84"/>
        <v>0</v>
      </c>
      <c r="M685" s="252">
        <f t="shared" si="82"/>
        <v>0</v>
      </c>
      <c r="N685" s="254"/>
      <c r="O685" s="254"/>
      <c r="P685" s="255"/>
      <c r="Q685" s="256"/>
    </row>
    <row r="686" spans="1:20" ht="16.5" hidden="1" outlineLevel="1" thickBot="1">
      <c r="A686" s="276"/>
      <c r="B686" s="242"/>
      <c r="C686" s="344"/>
      <c r="D686" s="345"/>
      <c r="E686" s="345"/>
      <c r="F686" s="346"/>
      <c r="G686" s="347"/>
      <c r="H686" s="348"/>
      <c r="I686" s="349"/>
      <c r="J686" s="271"/>
      <c r="K686" s="315"/>
      <c r="L686" s="287">
        <f t="shared" si="84"/>
        <v>0</v>
      </c>
      <c r="M686" s="350">
        <f t="shared" si="82"/>
        <v>0</v>
      </c>
      <c r="N686" s="351"/>
      <c r="O686" s="351"/>
      <c r="P686" s="352"/>
      <c r="Q686" s="256"/>
    </row>
    <row r="687" spans="1:20" ht="28.5" hidden="1" customHeight="1" outlineLevel="1" thickBot="1">
      <c r="A687" s="292"/>
      <c r="B687" s="292"/>
      <c r="C687" s="293"/>
      <c r="D687" s="293"/>
      <c r="E687" s="293"/>
      <c r="F687" s="293"/>
      <c r="G687" s="292"/>
      <c r="H687" s="292"/>
      <c r="I687" s="292"/>
      <c r="J687" s="294"/>
      <c r="K687" s="295" t="str">
        <f>C639</f>
        <v>POSTE 7</v>
      </c>
      <c r="L687" s="296">
        <f>SUM(L639:L686)</f>
        <v>0</v>
      </c>
      <c r="M687" s="353">
        <f>SUM(M639:M686)</f>
        <v>0</v>
      </c>
      <c r="N687" s="354">
        <f>SUM(N639:N686)</f>
        <v>0</v>
      </c>
      <c r="O687" s="354">
        <f>SUM(O639:O686)</f>
        <v>0</v>
      </c>
      <c r="P687" s="355">
        <f>SUM(P639:P686)</f>
        <v>0</v>
      </c>
      <c r="Q687" s="299"/>
      <c r="R687" s="258"/>
    </row>
    <row r="688" spans="1:20" ht="11.25" customHeight="1" collapsed="1" thickBot="1">
      <c r="A688" s="302"/>
      <c r="B688" s="303"/>
      <c r="C688" s="304"/>
      <c r="D688" s="304"/>
      <c r="E688" s="304"/>
      <c r="F688" s="304"/>
      <c r="G688" s="303"/>
      <c r="H688" s="303"/>
      <c r="I688" s="303"/>
      <c r="J688" s="305"/>
      <c r="K688" s="306"/>
      <c r="L688" s="307"/>
      <c r="M688" s="308"/>
      <c r="N688" s="309"/>
      <c r="O688" s="309"/>
      <c r="P688" s="310"/>
      <c r="Q688" s="299"/>
      <c r="R688" s="258"/>
      <c r="S688" s="300"/>
      <c r="T688" s="301"/>
    </row>
    <row r="689" spans="1:17" ht="15.75" hidden="1" outlineLevel="1">
      <c r="A689" s="241"/>
      <c r="B689" s="242"/>
      <c r="C689" s="320" t="s">
        <v>47</v>
      </c>
      <c r="D689" s="321"/>
      <c r="E689" s="244"/>
      <c r="F689" s="245"/>
      <c r="G689" s="246"/>
      <c r="H689" s="247"/>
      <c r="I689" s="311"/>
      <c r="J689" s="249"/>
      <c r="K689" s="250"/>
      <c r="L689" s="251"/>
      <c r="M689" s="252"/>
      <c r="N689" s="254"/>
      <c r="O689" s="254"/>
      <c r="P689" s="255"/>
      <c r="Q689" s="256"/>
    </row>
    <row r="690" spans="1:17" ht="15.75" hidden="1" outlineLevel="1">
      <c r="A690" s="259"/>
      <c r="B690" s="242"/>
      <c r="C690" s="262"/>
      <c r="D690" s="244"/>
      <c r="E690" s="244"/>
      <c r="F690" s="245"/>
      <c r="G690" s="246"/>
      <c r="H690" s="247"/>
      <c r="I690" s="311"/>
      <c r="J690" s="249"/>
      <c r="K690" s="250"/>
      <c r="L690" s="251">
        <f t="shared" ref="L690:L694" si="85">G690*H690</f>
        <v>0</v>
      </c>
      <c r="M690" s="252">
        <f t="shared" ref="M690:M736" si="86">G690*I690+G690*K690</f>
        <v>0</v>
      </c>
      <c r="N690" s="254"/>
      <c r="O690" s="254"/>
      <c r="P690" s="255"/>
      <c r="Q690" s="256"/>
    </row>
    <row r="691" spans="1:17" ht="15.75" hidden="1" outlineLevel="1">
      <c r="A691" s="260"/>
      <c r="B691" s="261"/>
      <c r="C691" s="262"/>
      <c r="D691" s="244"/>
      <c r="E691" s="244"/>
      <c r="F691" s="245"/>
      <c r="G691" s="246"/>
      <c r="H691" s="247"/>
      <c r="I691" s="311"/>
      <c r="J691" s="267"/>
      <c r="K691" s="268"/>
      <c r="L691" s="251">
        <f t="shared" si="85"/>
        <v>0</v>
      </c>
      <c r="M691" s="252">
        <f t="shared" si="86"/>
        <v>0</v>
      </c>
      <c r="N691" s="254"/>
      <c r="O691" s="254"/>
      <c r="P691" s="255"/>
      <c r="Q691" s="256"/>
    </row>
    <row r="692" spans="1:17" ht="15.75" hidden="1" outlineLevel="1">
      <c r="A692" s="260"/>
      <c r="B692" s="273"/>
      <c r="C692" s="262"/>
      <c r="D692" s="244"/>
      <c r="E692" s="244"/>
      <c r="F692" s="245"/>
      <c r="G692" s="246"/>
      <c r="H692" s="247"/>
      <c r="I692" s="311"/>
      <c r="J692" s="271"/>
      <c r="K692" s="272"/>
      <c r="L692" s="251">
        <f t="shared" si="85"/>
        <v>0</v>
      </c>
      <c r="M692" s="252">
        <f t="shared" si="86"/>
        <v>0</v>
      </c>
      <c r="N692" s="254"/>
      <c r="O692" s="254"/>
      <c r="P692" s="255"/>
      <c r="Q692" s="256"/>
    </row>
    <row r="693" spans="1:17" ht="15.75" hidden="1" outlineLevel="1">
      <c r="A693" s="260"/>
      <c r="B693" s="273"/>
      <c r="C693" s="262"/>
      <c r="D693" s="244"/>
      <c r="E693" s="244"/>
      <c r="F693" s="245"/>
      <c r="G693" s="246"/>
      <c r="H693" s="247"/>
      <c r="I693" s="311"/>
      <c r="J693" s="271"/>
      <c r="K693" s="272"/>
      <c r="L693" s="287">
        <f t="shared" si="85"/>
        <v>0</v>
      </c>
      <c r="M693" s="252">
        <f t="shared" si="86"/>
        <v>0</v>
      </c>
      <c r="N693" s="254"/>
      <c r="O693" s="254"/>
      <c r="P693" s="255"/>
      <c r="Q693" s="256"/>
    </row>
    <row r="694" spans="1:17" ht="15.75" hidden="1" outlineLevel="1">
      <c r="A694" s="260"/>
      <c r="B694" s="273"/>
      <c r="C694" s="262"/>
      <c r="D694" s="244"/>
      <c r="E694" s="244"/>
      <c r="F694" s="245"/>
      <c r="G694" s="246"/>
      <c r="H694" s="247"/>
      <c r="I694" s="311"/>
      <c r="J694" s="271"/>
      <c r="K694" s="272"/>
      <c r="L694" s="251">
        <f t="shared" si="85"/>
        <v>0</v>
      </c>
      <c r="M694" s="252">
        <f t="shared" si="86"/>
        <v>0</v>
      </c>
      <c r="N694" s="254"/>
      <c r="O694" s="254"/>
      <c r="P694" s="255"/>
      <c r="Q694" s="256"/>
    </row>
    <row r="695" spans="1:17" ht="15.75" hidden="1" outlineLevel="1">
      <c r="A695" s="259"/>
      <c r="B695" s="273"/>
      <c r="C695" s="262"/>
      <c r="D695" s="244"/>
      <c r="E695" s="244"/>
      <c r="F695" s="245"/>
      <c r="G695" s="246"/>
      <c r="H695" s="247"/>
      <c r="I695" s="311"/>
      <c r="J695" s="271"/>
      <c r="K695" s="272"/>
      <c r="L695" s="251">
        <f t="shared" ref="L695:L718" si="87">G695*H695</f>
        <v>0</v>
      </c>
      <c r="M695" s="252">
        <f t="shared" si="86"/>
        <v>0</v>
      </c>
      <c r="N695" s="254"/>
      <c r="O695" s="254"/>
      <c r="P695" s="255"/>
      <c r="Q695" s="256"/>
    </row>
    <row r="696" spans="1:17" ht="15.75" hidden="1" outlineLevel="1">
      <c r="A696" s="259"/>
      <c r="B696" s="273"/>
      <c r="C696" s="262"/>
      <c r="D696" s="244"/>
      <c r="E696" s="244"/>
      <c r="F696" s="245"/>
      <c r="G696" s="246"/>
      <c r="H696" s="247"/>
      <c r="I696" s="311"/>
      <c r="J696" s="271"/>
      <c r="K696" s="272"/>
      <c r="L696" s="251">
        <f t="shared" si="87"/>
        <v>0</v>
      </c>
      <c r="M696" s="252">
        <f t="shared" si="86"/>
        <v>0</v>
      </c>
      <c r="N696" s="254"/>
      <c r="O696" s="254"/>
      <c r="P696" s="255"/>
      <c r="Q696" s="256"/>
    </row>
    <row r="697" spans="1:17" ht="15.75" hidden="1" outlineLevel="1">
      <c r="A697" s="259"/>
      <c r="B697" s="273"/>
      <c r="C697" s="262"/>
      <c r="D697" s="244"/>
      <c r="E697" s="244"/>
      <c r="F697" s="245"/>
      <c r="G697" s="246"/>
      <c r="H697" s="247"/>
      <c r="I697" s="311"/>
      <c r="J697" s="271"/>
      <c r="K697" s="272"/>
      <c r="L697" s="251">
        <f t="shared" si="87"/>
        <v>0</v>
      </c>
      <c r="M697" s="252">
        <f t="shared" si="86"/>
        <v>0</v>
      </c>
      <c r="N697" s="254"/>
      <c r="O697" s="254"/>
      <c r="P697" s="255"/>
      <c r="Q697" s="256"/>
    </row>
    <row r="698" spans="1:17" ht="15.75" hidden="1" outlineLevel="1">
      <c r="A698" s="259"/>
      <c r="B698" s="273"/>
      <c r="C698" s="262"/>
      <c r="D698" s="244"/>
      <c r="E698" s="244"/>
      <c r="F698" s="245"/>
      <c r="G698" s="246"/>
      <c r="H698" s="247"/>
      <c r="I698" s="311"/>
      <c r="J698" s="271"/>
      <c r="K698" s="272"/>
      <c r="L698" s="251">
        <f t="shared" si="87"/>
        <v>0</v>
      </c>
      <c r="M698" s="252">
        <f t="shared" si="86"/>
        <v>0</v>
      </c>
      <c r="N698" s="254"/>
      <c r="O698" s="254"/>
      <c r="P698" s="255"/>
      <c r="Q698" s="256"/>
    </row>
    <row r="699" spans="1:17" ht="15.75" hidden="1" outlineLevel="1">
      <c r="A699" s="259"/>
      <c r="B699" s="273"/>
      <c r="C699" s="262"/>
      <c r="D699" s="244"/>
      <c r="E699" s="244"/>
      <c r="F699" s="245"/>
      <c r="G699" s="246"/>
      <c r="H699" s="247"/>
      <c r="I699" s="311"/>
      <c r="J699" s="271"/>
      <c r="K699" s="272"/>
      <c r="L699" s="251">
        <f t="shared" si="87"/>
        <v>0</v>
      </c>
      <c r="M699" s="252">
        <f t="shared" si="86"/>
        <v>0</v>
      </c>
      <c r="N699" s="254"/>
      <c r="O699" s="254"/>
      <c r="P699" s="255"/>
      <c r="Q699" s="256"/>
    </row>
    <row r="700" spans="1:17" ht="15.75" hidden="1" outlineLevel="1">
      <c r="A700" s="259"/>
      <c r="B700" s="273"/>
      <c r="C700" s="262"/>
      <c r="D700" s="244"/>
      <c r="E700" s="244"/>
      <c r="F700" s="245"/>
      <c r="G700" s="246"/>
      <c r="H700" s="247"/>
      <c r="I700" s="311"/>
      <c r="J700" s="249"/>
      <c r="K700" s="250"/>
      <c r="L700" s="251">
        <f t="shared" si="87"/>
        <v>0</v>
      </c>
      <c r="M700" s="252">
        <f t="shared" si="86"/>
        <v>0</v>
      </c>
      <c r="N700" s="254"/>
      <c r="O700" s="254"/>
      <c r="P700" s="255"/>
      <c r="Q700" s="256"/>
    </row>
    <row r="701" spans="1:17" ht="15.75" hidden="1" outlineLevel="1">
      <c r="A701" s="259"/>
      <c r="B701" s="273"/>
      <c r="C701" s="262"/>
      <c r="D701" s="244"/>
      <c r="E701" s="244"/>
      <c r="F701" s="245"/>
      <c r="G701" s="246"/>
      <c r="H701" s="247"/>
      <c r="I701" s="311"/>
      <c r="J701" s="249"/>
      <c r="K701" s="250"/>
      <c r="L701" s="251">
        <f t="shared" si="87"/>
        <v>0</v>
      </c>
      <c r="M701" s="252">
        <f t="shared" si="86"/>
        <v>0</v>
      </c>
      <c r="N701" s="254"/>
      <c r="O701" s="254"/>
      <c r="P701" s="255"/>
      <c r="Q701" s="256"/>
    </row>
    <row r="702" spans="1:17" ht="15.75" hidden="1" outlineLevel="1">
      <c r="A702" s="259"/>
      <c r="B702" s="273"/>
      <c r="C702" s="262"/>
      <c r="D702" s="244"/>
      <c r="E702" s="244"/>
      <c r="F702" s="245"/>
      <c r="G702" s="246"/>
      <c r="H702" s="247"/>
      <c r="I702" s="311"/>
      <c r="J702" s="271"/>
      <c r="K702" s="272"/>
      <c r="L702" s="251">
        <f t="shared" si="87"/>
        <v>0</v>
      </c>
      <c r="M702" s="252">
        <f t="shared" si="86"/>
        <v>0</v>
      </c>
      <c r="N702" s="254"/>
      <c r="O702" s="254"/>
      <c r="P702" s="255"/>
      <c r="Q702" s="256"/>
    </row>
    <row r="703" spans="1:17" ht="15.75" hidden="1" outlineLevel="1">
      <c r="A703" s="259"/>
      <c r="B703" s="273"/>
      <c r="C703" s="262"/>
      <c r="D703" s="244"/>
      <c r="E703" s="244"/>
      <c r="F703" s="245"/>
      <c r="G703" s="246"/>
      <c r="H703" s="247"/>
      <c r="I703" s="311"/>
      <c r="J703" s="271"/>
      <c r="K703" s="272"/>
      <c r="L703" s="251">
        <f t="shared" si="87"/>
        <v>0</v>
      </c>
      <c r="M703" s="252">
        <f t="shared" si="86"/>
        <v>0</v>
      </c>
      <c r="N703" s="254"/>
      <c r="O703" s="254"/>
      <c r="P703" s="255"/>
      <c r="Q703" s="256"/>
    </row>
    <row r="704" spans="1:17" ht="15.75" hidden="1" outlineLevel="1">
      <c r="A704" s="259"/>
      <c r="B704" s="273"/>
      <c r="C704" s="262"/>
      <c r="D704" s="244"/>
      <c r="E704" s="244"/>
      <c r="F704" s="245"/>
      <c r="G704" s="246"/>
      <c r="H704" s="247"/>
      <c r="I704" s="311"/>
      <c r="J704" s="271"/>
      <c r="K704" s="272"/>
      <c r="L704" s="251">
        <f t="shared" si="87"/>
        <v>0</v>
      </c>
      <c r="M704" s="252">
        <f t="shared" si="86"/>
        <v>0</v>
      </c>
      <c r="N704" s="254"/>
      <c r="O704" s="254"/>
      <c r="P704" s="255"/>
      <c r="Q704" s="256"/>
    </row>
    <row r="705" spans="1:17" ht="15.75" hidden="1" outlineLevel="1">
      <c r="A705" s="259"/>
      <c r="B705" s="273"/>
      <c r="C705" s="262"/>
      <c r="D705" s="244"/>
      <c r="E705" s="244"/>
      <c r="F705" s="245"/>
      <c r="G705" s="246"/>
      <c r="H705" s="247"/>
      <c r="I705" s="311"/>
      <c r="J705" s="271"/>
      <c r="K705" s="272"/>
      <c r="L705" s="251">
        <f t="shared" si="87"/>
        <v>0</v>
      </c>
      <c r="M705" s="252">
        <f t="shared" si="86"/>
        <v>0</v>
      </c>
      <c r="N705" s="254"/>
      <c r="O705" s="254"/>
      <c r="P705" s="255"/>
      <c r="Q705" s="256"/>
    </row>
    <row r="706" spans="1:17" ht="15.75" hidden="1" outlineLevel="1">
      <c r="A706" s="259"/>
      <c r="B706" s="273"/>
      <c r="C706" s="262"/>
      <c r="D706" s="244"/>
      <c r="E706" s="244"/>
      <c r="F706" s="245"/>
      <c r="G706" s="246"/>
      <c r="H706" s="247"/>
      <c r="I706" s="311"/>
      <c r="J706" s="271"/>
      <c r="K706" s="272"/>
      <c r="L706" s="251">
        <f t="shared" si="87"/>
        <v>0</v>
      </c>
      <c r="M706" s="252">
        <f t="shared" si="86"/>
        <v>0</v>
      </c>
      <c r="N706" s="254"/>
      <c r="O706" s="254"/>
      <c r="P706" s="255"/>
      <c r="Q706" s="256"/>
    </row>
    <row r="707" spans="1:17" ht="15.75" hidden="1" outlineLevel="1">
      <c r="A707" s="259"/>
      <c r="B707" s="273"/>
      <c r="C707" s="262"/>
      <c r="D707" s="244"/>
      <c r="E707" s="244"/>
      <c r="F707" s="245"/>
      <c r="G707" s="246"/>
      <c r="H707" s="247"/>
      <c r="I707" s="311"/>
      <c r="J707" s="271"/>
      <c r="K707" s="272"/>
      <c r="L707" s="251">
        <f t="shared" si="87"/>
        <v>0</v>
      </c>
      <c r="M707" s="252">
        <f t="shared" si="86"/>
        <v>0</v>
      </c>
      <c r="N707" s="254"/>
      <c r="O707" s="254"/>
      <c r="P707" s="255"/>
      <c r="Q707" s="256"/>
    </row>
    <row r="708" spans="1:17" ht="15.75" hidden="1" outlineLevel="1">
      <c r="A708" s="259"/>
      <c r="B708" s="273"/>
      <c r="C708" s="262"/>
      <c r="D708" s="244"/>
      <c r="E708" s="244"/>
      <c r="F708" s="245"/>
      <c r="G708" s="246"/>
      <c r="H708" s="247"/>
      <c r="I708" s="311"/>
      <c r="J708" s="271"/>
      <c r="K708" s="272"/>
      <c r="L708" s="251">
        <f t="shared" si="87"/>
        <v>0</v>
      </c>
      <c r="M708" s="252">
        <f t="shared" si="86"/>
        <v>0</v>
      </c>
      <c r="N708" s="254"/>
      <c r="O708" s="254"/>
      <c r="P708" s="255"/>
      <c r="Q708" s="256"/>
    </row>
    <row r="709" spans="1:17" ht="15.75" hidden="1" outlineLevel="1">
      <c r="A709" s="259"/>
      <c r="B709" s="273"/>
      <c r="C709" s="262"/>
      <c r="D709" s="244"/>
      <c r="E709" s="244"/>
      <c r="F709" s="245"/>
      <c r="G709" s="246"/>
      <c r="H709" s="247"/>
      <c r="I709" s="311"/>
      <c r="J709" s="271"/>
      <c r="K709" s="272"/>
      <c r="L709" s="251">
        <f t="shared" si="87"/>
        <v>0</v>
      </c>
      <c r="M709" s="252">
        <f t="shared" si="86"/>
        <v>0</v>
      </c>
      <c r="N709" s="254"/>
      <c r="O709" s="254"/>
      <c r="P709" s="255"/>
      <c r="Q709" s="256"/>
    </row>
    <row r="710" spans="1:17" ht="15.75" hidden="1" outlineLevel="1">
      <c r="A710" s="259"/>
      <c r="B710" s="273"/>
      <c r="C710" s="262"/>
      <c r="D710" s="244"/>
      <c r="E710" s="244"/>
      <c r="F710" s="245"/>
      <c r="G710" s="246"/>
      <c r="H710" s="247"/>
      <c r="I710" s="311"/>
      <c r="J710" s="271"/>
      <c r="K710" s="272"/>
      <c r="L710" s="251">
        <f t="shared" si="87"/>
        <v>0</v>
      </c>
      <c r="M710" s="252">
        <f t="shared" si="86"/>
        <v>0</v>
      </c>
      <c r="N710" s="254"/>
      <c r="O710" s="254"/>
      <c r="P710" s="255"/>
      <c r="Q710" s="256"/>
    </row>
    <row r="711" spans="1:17" ht="15.75" hidden="1" outlineLevel="1">
      <c r="A711" s="259"/>
      <c r="B711" s="273"/>
      <c r="C711" s="262"/>
      <c r="D711" s="244"/>
      <c r="E711" s="244"/>
      <c r="F711" s="245"/>
      <c r="G711" s="246"/>
      <c r="H711" s="247"/>
      <c r="I711" s="311"/>
      <c r="J711" s="271"/>
      <c r="K711" s="272"/>
      <c r="L711" s="251">
        <f t="shared" si="87"/>
        <v>0</v>
      </c>
      <c r="M711" s="252">
        <f t="shared" si="86"/>
        <v>0</v>
      </c>
      <c r="N711" s="254"/>
      <c r="O711" s="254"/>
      <c r="P711" s="255"/>
      <c r="Q711" s="256"/>
    </row>
    <row r="712" spans="1:17" ht="15.75" hidden="1" outlineLevel="1">
      <c r="A712" s="259"/>
      <c r="B712" s="273"/>
      <c r="C712" s="262"/>
      <c r="D712" s="244"/>
      <c r="E712" s="244"/>
      <c r="F712" s="245"/>
      <c r="G712" s="246"/>
      <c r="H712" s="247"/>
      <c r="I712" s="311"/>
      <c r="J712" s="271"/>
      <c r="K712" s="272"/>
      <c r="L712" s="251">
        <f t="shared" si="87"/>
        <v>0</v>
      </c>
      <c r="M712" s="252">
        <f t="shared" si="86"/>
        <v>0</v>
      </c>
      <c r="N712" s="254"/>
      <c r="O712" s="254"/>
      <c r="P712" s="255"/>
      <c r="Q712" s="256"/>
    </row>
    <row r="713" spans="1:17" ht="15.75" hidden="1" outlineLevel="1">
      <c r="A713" s="259"/>
      <c r="B713" s="273"/>
      <c r="C713" s="262"/>
      <c r="D713" s="244"/>
      <c r="E713" s="244"/>
      <c r="F713" s="245"/>
      <c r="G713" s="246"/>
      <c r="H713" s="247"/>
      <c r="I713" s="311"/>
      <c r="J713" s="271"/>
      <c r="K713" s="272"/>
      <c r="L713" s="251">
        <f t="shared" si="87"/>
        <v>0</v>
      </c>
      <c r="M713" s="252">
        <f t="shared" si="86"/>
        <v>0</v>
      </c>
      <c r="N713" s="254"/>
      <c r="O713" s="254"/>
      <c r="P713" s="255"/>
      <c r="Q713" s="256"/>
    </row>
    <row r="714" spans="1:17" ht="15.75" hidden="1" outlineLevel="1">
      <c r="A714" s="259"/>
      <c r="B714" s="273"/>
      <c r="C714" s="262"/>
      <c r="D714" s="244"/>
      <c r="E714" s="244"/>
      <c r="F714" s="245"/>
      <c r="G714" s="246"/>
      <c r="H714" s="247"/>
      <c r="I714" s="311"/>
      <c r="J714" s="271"/>
      <c r="K714" s="272"/>
      <c r="L714" s="251">
        <f t="shared" si="87"/>
        <v>0</v>
      </c>
      <c r="M714" s="252">
        <f t="shared" si="86"/>
        <v>0</v>
      </c>
      <c r="N714" s="254"/>
      <c r="O714" s="254"/>
      <c r="P714" s="255"/>
      <c r="Q714" s="256"/>
    </row>
    <row r="715" spans="1:17" ht="15.75" hidden="1" outlineLevel="1">
      <c r="A715" s="259"/>
      <c r="B715" s="273"/>
      <c r="C715" s="262"/>
      <c r="D715" s="244"/>
      <c r="E715" s="244"/>
      <c r="F715" s="245"/>
      <c r="G715" s="246"/>
      <c r="H715" s="247"/>
      <c r="I715" s="311"/>
      <c r="J715" s="271"/>
      <c r="K715" s="272"/>
      <c r="L715" s="251">
        <f t="shared" si="87"/>
        <v>0</v>
      </c>
      <c r="M715" s="252">
        <f t="shared" si="86"/>
        <v>0</v>
      </c>
      <c r="N715" s="254"/>
      <c r="O715" s="254"/>
      <c r="P715" s="255"/>
      <c r="Q715" s="256"/>
    </row>
    <row r="716" spans="1:17" ht="15.75" hidden="1" outlineLevel="1">
      <c r="A716" s="259"/>
      <c r="B716" s="273"/>
      <c r="C716" s="262"/>
      <c r="D716" s="244"/>
      <c r="E716" s="244"/>
      <c r="F716" s="245"/>
      <c r="G716" s="246"/>
      <c r="H716" s="247"/>
      <c r="I716" s="311"/>
      <c r="J716" s="271"/>
      <c r="K716" s="272"/>
      <c r="L716" s="251">
        <f t="shared" si="87"/>
        <v>0</v>
      </c>
      <c r="M716" s="252">
        <f t="shared" si="86"/>
        <v>0</v>
      </c>
      <c r="N716" s="254"/>
      <c r="O716" s="254"/>
      <c r="P716" s="255"/>
      <c r="Q716" s="256"/>
    </row>
    <row r="717" spans="1:17" ht="15.75" hidden="1" outlineLevel="1">
      <c r="A717" s="259"/>
      <c r="B717" s="273"/>
      <c r="C717" s="262"/>
      <c r="D717" s="244"/>
      <c r="E717" s="244"/>
      <c r="F717" s="245"/>
      <c r="G717" s="246"/>
      <c r="H717" s="247"/>
      <c r="I717" s="311"/>
      <c r="J717" s="271"/>
      <c r="K717" s="272"/>
      <c r="L717" s="251">
        <f t="shared" si="87"/>
        <v>0</v>
      </c>
      <c r="M717" s="252">
        <f t="shared" si="86"/>
        <v>0</v>
      </c>
      <c r="N717" s="254"/>
      <c r="O717" s="254"/>
      <c r="P717" s="255"/>
      <c r="Q717" s="256"/>
    </row>
    <row r="718" spans="1:17" ht="15.75" hidden="1" outlineLevel="1">
      <c r="A718" s="259"/>
      <c r="B718" s="273"/>
      <c r="C718" s="262"/>
      <c r="D718" s="244"/>
      <c r="E718" s="244"/>
      <c r="F718" s="245"/>
      <c r="G718" s="246"/>
      <c r="H718" s="247"/>
      <c r="I718" s="311"/>
      <c r="J718" s="271"/>
      <c r="K718" s="272"/>
      <c r="L718" s="251">
        <f t="shared" si="87"/>
        <v>0</v>
      </c>
      <c r="M718" s="252">
        <f t="shared" si="86"/>
        <v>0</v>
      </c>
      <c r="N718" s="254"/>
      <c r="O718" s="254"/>
      <c r="P718" s="255"/>
      <c r="Q718" s="256"/>
    </row>
    <row r="719" spans="1:17" ht="15.75" hidden="1" outlineLevel="1">
      <c r="A719" s="276"/>
      <c r="B719" s="242"/>
      <c r="C719" s="262"/>
      <c r="D719" s="244"/>
      <c r="E719" s="244"/>
      <c r="F719" s="245"/>
      <c r="G719" s="246"/>
      <c r="H719" s="247"/>
      <c r="I719" s="311"/>
      <c r="J719" s="271"/>
      <c r="K719" s="272"/>
      <c r="L719" s="251">
        <f t="shared" ref="L719:L736" si="88">G719*H719</f>
        <v>0</v>
      </c>
      <c r="M719" s="252">
        <f t="shared" si="86"/>
        <v>0</v>
      </c>
      <c r="N719" s="254"/>
      <c r="O719" s="254"/>
      <c r="P719" s="255"/>
      <c r="Q719" s="256"/>
    </row>
    <row r="720" spans="1:17" ht="15.75" hidden="1" outlineLevel="1">
      <c r="A720" s="276"/>
      <c r="B720" s="242"/>
      <c r="C720" s="262"/>
      <c r="D720" s="244"/>
      <c r="E720" s="244"/>
      <c r="F720" s="245"/>
      <c r="G720" s="246"/>
      <c r="H720" s="247"/>
      <c r="I720" s="311"/>
      <c r="J720" s="271"/>
      <c r="K720" s="272"/>
      <c r="L720" s="287">
        <f t="shared" si="88"/>
        <v>0</v>
      </c>
      <c r="M720" s="252">
        <f t="shared" si="86"/>
        <v>0</v>
      </c>
      <c r="N720" s="254"/>
      <c r="O720" s="254"/>
      <c r="P720" s="255"/>
      <c r="Q720" s="256"/>
    </row>
    <row r="721" spans="1:17" ht="15.75" hidden="1" outlineLevel="1">
      <c r="A721" s="241"/>
      <c r="B721" s="273"/>
      <c r="C721" s="262"/>
      <c r="D721" s="244"/>
      <c r="E721" s="244"/>
      <c r="F721" s="245"/>
      <c r="G721" s="246"/>
      <c r="H721" s="283"/>
      <c r="I721" s="324"/>
      <c r="J721" s="271"/>
      <c r="K721" s="272"/>
      <c r="L721" s="251">
        <f t="shared" si="88"/>
        <v>0</v>
      </c>
      <c r="M721" s="252">
        <f t="shared" si="86"/>
        <v>0</v>
      </c>
      <c r="N721" s="289"/>
      <c r="O721" s="289"/>
      <c r="P721" s="290"/>
      <c r="Q721" s="256"/>
    </row>
    <row r="722" spans="1:17" ht="15.75" hidden="1" outlineLevel="1">
      <c r="A722" s="276"/>
      <c r="B722" s="242"/>
      <c r="C722" s="262"/>
      <c r="D722" s="244"/>
      <c r="E722" s="244"/>
      <c r="F722" s="245"/>
      <c r="G722" s="246"/>
      <c r="H722" s="247"/>
      <c r="I722" s="311"/>
      <c r="J722" s="267"/>
      <c r="K722" s="268"/>
      <c r="L722" s="251">
        <f t="shared" si="88"/>
        <v>0</v>
      </c>
      <c r="M722" s="252">
        <f t="shared" si="86"/>
        <v>0</v>
      </c>
      <c r="N722" s="254"/>
      <c r="O722" s="254"/>
      <c r="P722" s="255"/>
      <c r="Q722" s="256"/>
    </row>
    <row r="723" spans="1:17" ht="15.75" hidden="1" outlineLevel="1">
      <c r="A723" s="276"/>
      <c r="B723" s="242"/>
      <c r="C723" s="262"/>
      <c r="D723" s="244"/>
      <c r="E723" s="244"/>
      <c r="F723" s="245"/>
      <c r="G723" s="246"/>
      <c r="H723" s="247"/>
      <c r="I723" s="311"/>
      <c r="J723" s="271"/>
      <c r="K723" s="272"/>
      <c r="L723" s="251">
        <f t="shared" si="88"/>
        <v>0</v>
      </c>
      <c r="M723" s="252">
        <f t="shared" si="86"/>
        <v>0</v>
      </c>
      <c r="N723" s="254"/>
      <c r="O723" s="254"/>
      <c r="P723" s="255"/>
      <c r="Q723" s="256"/>
    </row>
    <row r="724" spans="1:17" ht="15.75" hidden="1" outlineLevel="1">
      <c r="A724" s="276"/>
      <c r="B724" s="242"/>
      <c r="C724" s="262"/>
      <c r="D724" s="244"/>
      <c r="E724" s="244"/>
      <c r="F724" s="245"/>
      <c r="G724" s="246"/>
      <c r="H724" s="247"/>
      <c r="I724" s="311"/>
      <c r="J724" s="271"/>
      <c r="K724" s="272"/>
      <c r="L724" s="251">
        <f t="shared" si="88"/>
        <v>0</v>
      </c>
      <c r="M724" s="252">
        <f t="shared" si="86"/>
        <v>0</v>
      </c>
      <c r="N724" s="254"/>
      <c r="O724" s="254"/>
      <c r="P724" s="255"/>
      <c r="Q724" s="256"/>
    </row>
    <row r="725" spans="1:17" ht="15.75" hidden="1" outlineLevel="1">
      <c r="A725" s="276"/>
      <c r="B725" s="242"/>
      <c r="C725" s="262"/>
      <c r="D725" s="244"/>
      <c r="E725" s="244"/>
      <c r="F725" s="245"/>
      <c r="G725" s="246"/>
      <c r="H725" s="247"/>
      <c r="I725" s="311"/>
      <c r="J725" s="271"/>
      <c r="K725" s="272"/>
      <c r="L725" s="287">
        <f t="shared" si="88"/>
        <v>0</v>
      </c>
      <c r="M725" s="252">
        <f t="shared" si="86"/>
        <v>0</v>
      </c>
      <c r="N725" s="254"/>
      <c r="O725" s="254"/>
      <c r="P725" s="255"/>
      <c r="Q725" s="256"/>
    </row>
    <row r="726" spans="1:17" ht="15.75" hidden="1" outlineLevel="1">
      <c r="A726" s="241"/>
      <c r="B726" s="273"/>
      <c r="C726" s="262"/>
      <c r="D726" s="244"/>
      <c r="E726" s="244"/>
      <c r="F726" s="245"/>
      <c r="G726" s="246"/>
      <c r="H726" s="283"/>
      <c r="I726" s="324"/>
      <c r="J726" s="271"/>
      <c r="K726" s="272"/>
      <c r="L726" s="251">
        <f t="shared" si="88"/>
        <v>0</v>
      </c>
      <c r="M726" s="252">
        <f t="shared" si="86"/>
        <v>0</v>
      </c>
      <c r="N726" s="289"/>
      <c r="O726" s="289"/>
      <c r="P726" s="290"/>
      <c r="Q726" s="256"/>
    </row>
    <row r="727" spans="1:17" ht="15.75" hidden="1" outlineLevel="1">
      <c r="A727" s="276"/>
      <c r="B727" s="273"/>
      <c r="C727" s="262"/>
      <c r="D727" s="244"/>
      <c r="E727" s="244"/>
      <c r="F727" s="245"/>
      <c r="G727" s="246"/>
      <c r="H727" s="247"/>
      <c r="I727" s="311"/>
      <c r="J727" s="249"/>
      <c r="K727" s="250"/>
      <c r="L727" s="251">
        <f t="shared" si="88"/>
        <v>0</v>
      </c>
      <c r="M727" s="252">
        <f t="shared" si="86"/>
        <v>0</v>
      </c>
      <c r="N727" s="254"/>
      <c r="O727" s="254"/>
      <c r="P727" s="255"/>
      <c r="Q727" s="256"/>
    </row>
    <row r="728" spans="1:17" ht="15.75" hidden="1" outlineLevel="1">
      <c r="A728" s="276"/>
      <c r="B728" s="273"/>
      <c r="C728" s="262"/>
      <c r="D728" s="244"/>
      <c r="E728" s="244"/>
      <c r="F728" s="245"/>
      <c r="G728" s="246"/>
      <c r="H728" s="247"/>
      <c r="I728" s="311"/>
      <c r="J728" s="249"/>
      <c r="K728" s="250"/>
      <c r="L728" s="251">
        <f t="shared" si="88"/>
        <v>0</v>
      </c>
      <c r="M728" s="252">
        <f t="shared" si="86"/>
        <v>0</v>
      </c>
      <c r="N728" s="254"/>
      <c r="O728" s="254"/>
      <c r="P728" s="255"/>
      <c r="Q728" s="256"/>
    </row>
    <row r="729" spans="1:17" ht="15.75" hidden="1" outlineLevel="1">
      <c r="A729" s="260"/>
      <c r="B729" s="273"/>
      <c r="C729" s="262"/>
      <c r="D729" s="244"/>
      <c r="E729" s="244"/>
      <c r="F729" s="245"/>
      <c r="G729" s="246"/>
      <c r="H729" s="247"/>
      <c r="I729" s="311"/>
      <c r="J729" s="249"/>
      <c r="K729" s="250"/>
      <c r="L729" s="251">
        <f t="shared" si="88"/>
        <v>0</v>
      </c>
      <c r="M729" s="252">
        <f t="shared" si="86"/>
        <v>0</v>
      </c>
      <c r="N729" s="254"/>
      <c r="O729" s="254"/>
      <c r="P729" s="255"/>
      <c r="Q729" s="256"/>
    </row>
    <row r="730" spans="1:17" ht="15.75" hidden="1" outlineLevel="1">
      <c r="A730" s="260"/>
      <c r="B730" s="273"/>
      <c r="C730" s="262"/>
      <c r="D730" s="244"/>
      <c r="E730" s="244"/>
      <c r="F730" s="245"/>
      <c r="G730" s="246"/>
      <c r="H730" s="247"/>
      <c r="I730" s="311"/>
      <c r="J730" s="249"/>
      <c r="K730" s="250"/>
      <c r="L730" s="287">
        <f t="shared" si="88"/>
        <v>0</v>
      </c>
      <c r="M730" s="252">
        <f t="shared" si="86"/>
        <v>0</v>
      </c>
      <c r="N730" s="254"/>
      <c r="O730" s="254"/>
      <c r="P730" s="255"/>
      <c r="Q730" s="256"/>
    </row>
    <row r="731" spans="1:17" ht="15.75" hidden="1" outlineLevel="1">
      <c r="A731" s="259"/>
      <c r="B731" s="242"/>
      <c r="C731" s="262"/>
      <c r="D731" s="244"/>
      <c r="E731" s="244"/>
      <c r="F731" s="245"/>
      <c r="G731" s="246"/>
      <c r="H731" s="247"/>
      <c r="I731" s="311"/>
      <c r="J731" s="249"/>
      <c r="K731" s="250"/>
      <c r="L731" s="251">
        <f t="shared" si="88"/>
        <v>0</v>
      </c>
      <c r="M731" s="252">
        <f t="shared" si="86"/>
        <v>0</v>
      </c>
      <c r="N731" s="254"/>
      <c r="O731" s="254"/>
      <c r="P731" s="255"/>
      <c r="Q731" s="256"/>
    </row>
    <row r="732" spans="1:17" ht="15.75" hidden="1" outlineLevel="1">
      <c r="A732" s="259"/>
      <c r="B732" s="242"/>
      <c r="C732" s="262"/>
      <c r="D732" s="244"/>
      <c r="E732" s="244"/>
      <c r="F732" s="245"/>
      <c r="G732" s="246"/>
      <c r="H732" s="247"/>
      <c r="I732" s="311"/>
      <c r="J732" s="285"/>
      <c r="K732" s="286"/>
      <c r="L732" s="251">
        <f t="shared" si="88"/>
        <v>0</v>
      </c>
      <c r="M732" s="252">
        <f t="shared" si="86"/>
        <v>0</v>
      </c>
      <c r="N732" s="254"/>
      <c r="O732" s="254"/>
      <c r="P732" s="255"/>
      <c r="Q732" s="256"/>
    </row>
    <row r="733" spans="1:17" ht="15.75" hidden="1" outlineLevel="1">
      <c r="A733" s="276"/>
      <c r="B733" s="273"/>
      <c r="C733" s="262"/>
      <c r="D733" s="244"/>
      <c r="E733" s="244"/>
      <c r="F733" s="245"/>
      <c r="G733" s="246"/>
      <c r="H733" s="247"/>
      <c r="I733" s="311"/>
      <c r="J733" s="267"/>
      <c r="K733" s="313"/>
      <c r="L733" s="251">
        <f t="shared" si="88"/>
        <v>0</v>
      </c>
      <c r="M733" s="252">
        <f t="shared" si="86"/>
        <v>0</v>
      </c>
      <c r="N733" s="254"/>
      <c r="O733" s="254"/>
      <c r="P733" s="255"/>
      <c r="Q733" s="256"/>
    </row>
    <row r="734" spans="1:17" ht="15.75" hidden="1" outlineLevel="1">
      <c r="A734" s="276"/>
      <c r="B734" s="273"/>
      <c r="C734" s="262"/>
      <c r="D734" s="244"/>
      <c r="E734" s="244"/>
      <c r="F734" s="245"/>
      <c r="G734" s="246"/>
      <c r="H734" s="247"/>
      <c r="I734" s="311"/>
      <c r="J734" s="271"/>
      <c r="K734" s="315"/>
      <c r="L734" s="251">
        <f t="shared" si="88"/>
        <v>0</v>
      </c>
      <c r="M734" s="252">
        <f t="shared" si="86"/>
        <v>0</v>
      </c>
      <c r="N734" s="254"/>
      <c r="O734" s="254"/>
      <c r="P734" s="255"/>
      <c r="Q734" s="256"/>
    </row>
    <row r="735" spans="1:17" ht="15.75" hidden="1" outlineLevel="1">
      <c r="A735" s="276"/>
      <c r="B735" s="273"/>
      <c r="C735" s="262"/>
      <c r="D735" s="244"/>
      <c r="E735" s="244"/>
      <c r="F735" s="245"/>
      <c r="G735" s="246"/>
      <c r="H735" s="247"/>
      <c r="I735" s="311"/>
      <c r="J735" s="271"/>
      <c r="K735" s="315"/>
      <c r="L735" s="251">
        <f t="shared" si="88"/>
        <v>0</v>
      </c>
      <c r="M735" s="252">
        <f t="shared" si="86"/>
        <v>0</v>
      </c>
      <c r="N735" s="254"/>
      <c r="O735" s="254"/>
      <c r="P735" s="255"/>
      <c r="Q735" s="256"/>
    </row>
    <row r="736" spans="1:17" ht="16.5" hidden="1" outlineLevel="1" thickBot="1">
      <c r="A736" s="276"/>
      <c r="B736" s="242"/>
      <c r="C736" s="344"/>
      <c r="D736" s="345"/>
      <c r="E736" s="345"/>
      <c r="F736" s="346"/>
      <c r="G736" s="347"/>
      <c r="H736" s="348"/>
      <c r="I736" s="349"/>
      <c r="J736" s="271"/>
      <c r="K736" s="315"/>
      <c r="L736" s="287">
        <f t="shared" si="88"/>
        <v>0</v>
      </c>
      <c r="M736" s="350">
        <f t="shared" si="86"/>
        <v>0</v>
      </c>
      <c r="N736" s="351"/>
      <c r="O736" s="351"/>
      <c r="P736" s="352"/>
      <c r="Q736" s="256"/>
    </row>
    <row r="737" spans="1:20" ht="28.5" hidden="1" customHeight="1" outlineLevel="1" thickBot="1">
      <c r="A737" s="292"/>
      <c r="B737" s="292"/>
      <c r="C737" s="293"/>
      <c r="D737" s="293"/>
      <c r="E737" s="293"/>
      <c r="F737" s="293"/>
      <c r="G737" s="292"/>
      <c r="H737" s="292"/>
      <c r="I737" s="292"/>
      <c r="J737" s="294"/>
      <c r="K737" s="295" t="str">
        <f>C689</f>
        <v>POSTE 8</v>
      </c>
      <c r="L737" s="296">
        <f>SUM(L689:L736)</f>
        <v>0</v>
      </c>
      <c r="M737" s="353">
        <f>SUM(M689:M736)</f>
        <v>0</v>
      </c>
      <c r="N737" s="354">
        <f>SUM(N689:N736)</f>
        <v>0</v>
      </c>
      <c r="O737" s="354">
        <f>SUM(O689:O736)</f>
        <v>0</v>
      </c>
      <c r="P737" s="355">
        <f>SUM(P689:P736)</f>
        <v>0</v>
      </c>
      <c r="Q737" s="299"/>
      <c r="R737" s="258"/>
    </row>
    <row r="738" spans="1:20" ht="11.25" customHeight="1" collapsed="1" thickBot="1">
      <c r="A738" s="356"/>
      <c r="B738" s="357"/>
      <c r="C738" s="358"/>
      <c r="D738" s="358"/>
      <c r="E738" s="358"/>
      <c r="F738" s="358"/>
      <c r="G738" s="357"/>
      <c r="H738" s="357"/>
      <c r="I738" s="357"/>
      <c r="J738" s="359"/>
      <c r="K738" s="360"/>
      <c r="L738" s="361"/>
      <c r="M738" s="362"/>
      <c r="N738" s="363"/>
      <c r="O738" s="363"/>
      <c r="P738" s="364"/>
      <c r="Q738" s="299"/>
      <c r="R738" s="258"/>
      <c r="S738" s="300"/>
      <c r="T738" s="301"/>
    </row>
    <row r="739" spans="1:20" ht="15.75" hidden="1" outlineLevel="1">
      <c r="A739" s="365"/>
      <c r="B739" s="366"/>
      <c r="C739" s="320" t="s">
        <v>48</v>
      </c>
      <c r="D739" s="321"/>
      <c r="E739" s="321"/>
      <c r="F739" s="367"/>
      <c r="G739" s="368"/>
      <c r="H739" s="369"/>
      <c r="I739" s="370"/>
      <c r="J739" s="371"/>
      <c r="K739" s="372"/>
      <c r="L739" s="373"/>
      <c r="M739" s="374"/>
      <c r="N739" s="375"/>
      <c r="O739" s="375"/>
      <c r="P739" s="376"/>
      <c r="Q739" s="256"/>
    </row>
    <row r="740" spans="1:20" ht="15.75" hidden="1" outlineLevel="1">
      <c r="A740" s="259"/>
      <c r="B740" s="242"/>
      <c r="C740" s="262"/>
      <c r="D740" s="244"/>
      <c r="E740" s="244"/>
      <c r="F740" s="245"/>
      <c r="G740" s="246"/>
      <c r="H740" s="247"/>
      <c r="I740" s="311"/>
      <c r="J740" s="249"/>
      <c r="K740" s="250"/>
      <c r="L740" s="251">
        <f>G740*H740</f>
        <v>0</v>
      </c>
      <c r="M740" s="252">
        <f t="shared" ref="M740:M786" si="89">G740*I740+G740*K740</f>
        <v>0</v>
      </c>
      <c r="N740" s="254"/>
      <c r="O740" s="254"/>
      <c r="P740" s="255"/>
      <c r="Q740" s="256"/>
    </row>
    <row r="741" spans="1:20" ht="15.75" hidden="1" outlineLevel="1">
      <c r="A741" s="260"/>
      <c r="B741" s="261"/>
      <c r="C741" s="262"/>
      <c r="D741" s="244"/>
      <c r="E741" s="244"/>
      <c r="F741" s="245"/>
      <c r="G741" s="246"/>
      <c r="H741" s="247"/>
      <c r="I741" s="311"/>
      <c r="J741" s="267"/>
      <c r="K741" s="268"/>
      <c r="L741" s="251">
        <f>G741*H741</f>
        <v>0</v>
      </c>
      <c r="M741" s="252">
        <f t="shared" si="89"/>
        <v>0</v>
      </c>
      <c r="N741" s="254"/>
      <c r="O741" s="254"/>
      <c r="P741" s="255"/>
      <c r="Q741" s="256"/>
    </row>
    <row r="742" spans="1:20" ht="15.75" hidden="1" outlineLevel="1">
      <c r="A742" s="260"/>
      <c r="B742" s="273"/>
      <c r="C742" s="262"/>
      <c r="D742" s="244"/>
      <c r="E742" s="244"/>
      <c r="F742" s="245"/>
      <c r="G742" s="246"/>
      <c r="H742" s="247"/>
      <c r="I742" s="311"/>
      <c r="J742" s="271"/>
      <c r="K742" s="272"/>
      <c r="L742" s="251">
        <f>G742*H742</f>
        <v>0</v>
      </c>
      <c r="M742" s="252">
        <f t="shared" si="89"/>
        <v>0</v>
      </c>
      <c r="N742" s="254"/>
      <c r="O742" s="254"/>
      <c r="P742" s="255"/>
      <c r="Q742" s="256"/>
    </row>
    <row r="743" spans="1:20" ht="15.75" hidden="1" outlineLevel="1">
      <c r="A743" s="260"/>
      <c r="B743" s="273"/>
      <c r="C743" s="262"/>
      <c r="D743" s="244"/>
      <c r="E743" s="244"/>
      <c r="F743" s="245"/>
      <c r="G743" s="246"/>
      <c r="H743" s="247"/>
      <c r="I743" s="311"/>
      <c r="J743" s="271"/>
      <c r="K743" s="272"/>
      <c r="L743" s="251">
        <f t="shared" ref="L743:L766" si="90">G743*H743</f>
        <v>0</v>
      </c>
      <c r="M743" s="252">
        <f t="shared" si="89"/>
        <v>0</v>
      </c>
      <c r="N743" s="254"/>
      <c r="O743" s="254"/>
      <c r="P743" s="255"/>
      <c r="Q743" s="256"/>
    </row>
    <row r="744" spans="1:20" ht="15.75" hidden="1" outlineLevel="1">
      <c r="A744" s="260"/>
      <c r="B744" s="273"/>
      <c r="C744" s="262"/>
      <c r="D744" s="244"/>
      <c r="E744" s="244"/>
      <c r="F744" s="245"/>
      <c r="G744" s="246"/>
      <c r="H744" s="247"/>
      <c r="I744" s="311"/>
      <c r="J744" s="271"/>
      <c r="K744" s="272"/>
      <c r="L744" s="251">
        <f t="shared" si="90"/>
        <v>0</v>
      </c>
      <c r="M744" s="252">
        <f t="shared" si="89"/>
        <v>0</v>
      </c>
      <c r="N744" s="254"/>
      <c r="O744" s="254"/>
      <c r="P744" s="255"/>
      <c r="Q744" s="256"/>
    </row>
    <row r="745" spans="1:20" ht="15.75" hidden="1" outlineLevel="1">
      <c r="A745" s="260"/>
      <c r="B745" s="273"/>
      <c r="C745" s="262"/>
      <c r="D745" s="244"/>
      <c r="E745" s="244"/>
      <c r="F745" s="245"/>
      <c r="G745" s="246"/>
      <c r="H745" s="247"/>
      <c r="I745" s="311"/>
      <c r="J745" s="271"/>
      <c r="K745" s="272"/>
      <c r="L745" s="251">
        <f t="shared" si="90"/>
        <v>0</v>
      </c>
      <c r="M745" s="252">
        <f t="shared" si="89"/>
        <v>0</v>
      </c>
      <c r="N745" s="254"/>
      <c r="O745" s="254"/>
      <c r="P745" s="255"/>
      <c r="Q745" s="256"/>
    </row>
    <row r="746" spans="1:20" ht="15.75" hidden="1" outlineLevel="1">
      <c r="A746" s="260"/>
      <c r="B746" s="273"/>
      <c r="C746" s="262"/>
      <c r="D746" s="244"/>
      <c r="E746" s="244"/>
      <c r="F746" s="245"/>
      <c r="G746" s="246"/>
      <c r="H746" s="247"/>
      <c r="I746" s="311"/>
      <c r="J746" s="271"/>
      <c r="K746" s="272"/>
      <c r="L746" s="251">
        <f t="shared" si="90"/>
        <v>0</v>
      </c>
      <c r="M746" s="252">
        <f t="shared" si="89"/>
        <v>0</v>
      </c>
      <c r="N746" s="254"/>
      <c r="O746" s="254"/>
      <c r="P746" s="255"/>
      <c r="Q746" s="256"/>
    </row>
    <row r="747" spans="1:20" ht="15.75" hidden="1" outlineLevel="1">
      <c r="A747" s="260"/>
      <c r="B747" s="273"/>
      <c r="C747" s="262"/>
      <c r="D747" s="244"/>
      <c r="E747" s="244"/>
      <c r="F747" s="245"/>
      <c r="G747" s="246"/>
      <c r="H747" s="247"/>
      <c r="I747" s="311"/>
      <c r="J747" s="271"/>
      <c r="K747" s="272"/>
      <c r="L747" s="251">
        <f t="shared" si="90"/>
        <v>0</v>
      </c>
      <c r="M747" s="252">
        <f t="shared" si="89"/>
        <v>0</v>
      </c>
      <c r="N747" s="254"/>
      <c r="O747" s="254"/>
      <c r="P747" s="255"/>
      <c r="Q747" s="256"/>
    </row>
    <row r="748" spans="1:20" ht="15.75" hidden="1" outlineLevel="1">
      <c r="A748" s="260"/>
      <c r="B748" s="273"/>
      <c r="C748" s="262"/>
      <c r="D748" s="244"/>
      <c r="E748" s="244"/>
      <c r="F748" s="245"/>
      <c r="G748" s="246"/>
      <c r="H748" s="247"/>
      <c r="I748" s="311"/>
      <c r="J748" s="271"/>
      <c r="K748" s="272"/>
      <c r="L748" s="251">
        <f t="shared" si="90"/>
        <v>0</v>
      </c>
      <c r="M748" s="252">
        <f t="shared" si="89"/>
        <v>0</v>
      </c>
      <c r="N748" s="254"/>
      <c r="O748" s="254"/>
      <c r="P748" s="255"/>
      <c r="Q748" s="256"/>
    </row>
    <row r="749" spans="1:20" ht="15.75" hidden="1" outlineLevel="1">
      <c r="A749" s="260"/>
      <c r="B749" s="273"/>
      <c r="C749" s="262"/>
      <c r="D749" s="244"/>
      <c r="E749" s="244"/>
      <c r="F749" s="245"/>
      <c r="G749" s="246"/>
      <c r="H749" s="247"/>
      <c r="I749" s="311"/>
      <c r="J749" s="271"/>
      <c r="K749" s="272"/>
      <c r="L749" s="251">
        <f t="shared" si="90"/>
        <v>0</v>
      </c>
      <c r="M749" s="252">
        <f t="shared" si="89"/>
        <v>0</v>
      </c>
      <c r="N749" s="254"/>
      <c r="O749" s="254"/>
      <c r="P749" s="255"/>
      <c r="Q749" s="256"/>
    </row>
    <row r="750" spans="1:20" ht="15.75" hidden="1" outlineLevel="1">
      <c r="A750" s="260"/>
      <c r="B750" s="273"/>
      <c r="C750" s="262"/>
      <c r="D750" s="244"/>
      <c r="E750" s="244"/>
      <c r="F750" s="245"/>
      <c r="G750" s="246"/>
      <c r="H750" s="247"/>
      <c r="I750" s="311"/>
      <c r="J750" s="271"/>
      <c r="K750" s="272"/>
      <c r="L750" s="251">
        <f t="shared" si="90"/>
        <v>0</v>
      </c>
      <c r="M750" s="252">
        <f t="shared" si="89"/>
        <v>0</v>
      </c>
      <c r="N750" s="254"/>
      <c r="O750" s="254"/>
      <c r="P750" s="255"/>
      <c r="Q750" s="256"/>
    </row>
    <row r="751" spans="1:20" ht="15.75" hidden="1" outlineLevel="1">
      <c r="A751" s="260"/>
      <c r="B751" s="273"/>
      <c r="C751" s="262"/>
      <c r="D751" s="244"/>
      <c r="E751" s="244"/>
      <c r="F751" s="245"/>
      <c r="G751" s="246"/>
      <c r="H751" s="247"/>
      <c r="I751" s="311"/>
      <c r="J751" s="249"/>
      <c r="K751" s="250"/>
      <c r="L751" s="251">
        <f t="shared" si="90"/>
        <v>0</v>
      </c>
      <c r="M751" s="252">
        <f t="shared" si="89"/>
        <v>0</v>
      </c>
      <c r="N751" s="254"/>
      <c r="O751" s="254"/>
      <c r="P751" s="255"/>
      <c r="Q751" s="256"/>
    </row>
    <row r="752" spans="1:20" ht="15.75" hidden="1" outlineLevel="1">
      <c r="A752" s="260"/>
      <c r="B752" s="273"/>
      <c r="C752" s="262"/>
      <c r="D752" s="244"/>
      <c r="E752" s="244"/>
      <c r="F752" s="245"/>
      <c r="G752" s="246"/>
      <c r="H752" s="247"/>
      <c r="I752" s="311"/>
      <c r="J752" s="249"/>
      <c r="K752" s="250"/>
      <c r="L752" s="251">
        <f t="shared" si="90"/>
        <v>0</v>
      </c>
      <c r="M752" s="252">
        <f t="shared" si="89"/>
        <v>0</v>
      </c>
      <c r="N752" s="254"/>
      <c r="O752" s="254"/>
      <c r="P752" s="255"/>
      <c r="Q752" s="256"/>
    </row>
    <row r="753" spans="1:17" ht="15.75" hidden="1" outlineLevel="1">
      <c r="A753" s="260"/>
      <c r="B753" s="273"/>
      <c r="C753" s="262"/>
      <c r="D753" s="244"/>
      <c r="E753" s="244"/>
      <c r="F753" s="245"/>
      <c r="G753" s="246"/>
      <c r="H753" s="247"/>
      <c r="I753" s="311"/>
      <c r="J753" s="271"/>
      <c r="K753" s="272"/>
      <c r="L753" s="251">
        <f t="shared" si="90"/>
        <v>0</v>
      </c>
      <c r="M753" s="252">
        <f t="shared" si="89"/>
        <v>0</v>
      </c>
      <c r="N753" s="254"/>
      <c r="O753" s="254"/>
      <c r="P753" s="255"/>
      <c r="Q753" s="256"/>
    </row>
    <row r="754" spans="1:17" ht="15.75" hidden="1" outlineLevel="1">
      <c r="A754" s="260"/>
      <c r="B754" s="273"/>
      <c r="C754" s="262"/>
      <c r="D754" s="244"/>
      <c r="E754" s="244"/>
      <c r="F754" s="245"/>
      <c r="G754" s="246"/>
      <c r="H754" s="247"/>
      <c r="I754" s="311"/>
      <c r="J754" s="271"/>
      <c r="K754" s="272"/>
      <c r="L754" s="251">
        <f t="shared" si="90"/>
        <v>0</v>
      </c>
      <c r="M754" s="252">
        <f t="shared" si="89"/>
        <v>0</v>
      </c>
      <c r="N754" s="254"/>
      <c r="O754" s="254"/>
      <c r="P754" s="255"/>
      <c r="Q754" s="256"/>
    </row>
    <row r="755" spans="1:17" ht="15.75" hidden="1" outlineLevel="1">
      <c r="A755" s="260"/>
      <c r="B755" s="273"/>
      <c r="C755" s="262"/>
      <c r="D755" s="244"/>
      <c r="E755" s="244"/>
      <c r="F755" s="245"/>
      <c r="G755" s="246"/>
      <c r="H755" s="247"/>
      <c r="I755" s="311"/>
      <c r="J755" s="271"/>
      <c r="K755" s="272"/>
      <c r="L755" s="251">
        <f t="shared" si="90"/>
        <v>0</v>
      </c>
      <c r="M755" s="252">
        <f t="shared" si="89"/>
        <v>0</v>
      </c>
      <c r="N755" s="254"/>
      <c r="O755" s="254"/>
      <c r="P755" s="255"/>
      <c r="Q755" s="256"/>
    </row>
    <row r="756" spans="1:17" ht="15.75" hidden="1" outlineLevel="1">
      <c r="A756" s="260"/>
      <c r="B756" s="273"/>
      <c r="C756" s="262"/>
      <c r="D756" s="244"/>
      <c r="E756" s="244"/>
      <c r="F756" s="245"/>
      <c r="G756" s="246"/>
      <c r="H756" s="247"/>
      <c r="I756" s="311"/>
      <c r="J756" s="271"/>
      <c r="K756" s="272"/>
      <c r="L756" s="251">
        <f t="shared" si="90"/>
        <v>0</v>
      </c>
      <c r="M756" s="252">
        <f t="shared" si="89"/>
        <v>0</v>
      </c>
      <c r="N756" s="254"/>
      <c r="O756" s="254"/>
      <c r="P756" s="255"/>
      <c r="Q756" s="256"/>
    </row>
    <row r="757" spans="1:17" ht="15.75" hidden="1" outlineLevel="1">
      <c r="A757" s="260"/>
      <c r="B757" s="273"/>
      <c r="C757" s="262"/>
      <c r="D757" s="244"/>
      <c r="E757" s="244"/>
      <c r="F757" s="245"/>
      <c r="G757" s="246"/>
      <c r="H757" s="247"/>
      <c r="I757" s="311"/>
      <c r="J757" s="271"/>
      <c r="K757" s="272"/>
      <c r="L757" s="251">
        <f t="shared" si="90"/>
        <v>0</v>
      </c>
      <c r="M757" s="252">
        <f t="shared" si="89"/>
        <v>0</v>
      </c>
      <c r="N757" s="254"/>
      <c r="O757" s="254"/>
      <c r="P757" s="255"/>
      <c r="Q757" s="256"/>
    </row>
    <row r="758" spans="1:17" ht="15.75" hidden="1" outlineLevel="1">
      <c r="A758" s="260"/>
      <c r="B758" s="273"/>
      <c r="C758" s="262"/>
      <c r="D758" s="244"/>
      <c r="E758" s="244"/>
      <c r="F758" s="245"/>
      <c r="G758" s="246"/>
      <c r="H758" s="247"/>
      <c r="I758" s="311"/>
      <c r="J758" s="271"/>
      <c r="K758" s="272"/>
      <c r="L758" s="251">
        <f t="shared" si="90"/>
        <v>0</v>
      </c>
      <c r="M758" s="252">
        <f t="shared" si="89"/>
        <v>0</v>
      </c>
      <c r="N758" s="254"/>
      <c r="O758" s="254"/>
      <c r="P758" s="255"/>
      <c r="Q758" s="256"/>
    </row>
    <row r="759" spans="1:17" ht="15.75" hidden="1" outlineLevel="1">
      <c r="A759" s="260"/>
      <c r="B759" s="273"/>
      <c r="C759" s="262"/>
      <c r="D759" s="244"/>
      <c r="E759" s="244"/>
      <c r="F759" s="245"/>
      <c r="G759" s="246"/>
      <c r="H759" s="247"/>
      <c r="I759" s="311"/>
      <c r="J759" s="271"/>
      <c r="K759" s="272"/>
      <c r="L759" s="251">
        <f t="shared" si="90"/>
        <v>0</v>
      </c>
      <c r="M759" s="252">
        <f t="shared" si="89"/>
        <v>0</v>
      </c>
      <c r="N759" s="254"/>
      <c r="O759" s="254"/>
      <c r="P759" s="255"/>
      <c r="Q759" s="256"/>
    </row>
    <row r="760" spans="1:17" ht="15.75" hidden="1" outlineLevel="1">
      <c r="A760" s="260"/>
      <c r="B760" s="273"/>
      <c r="C760" s="262"/>
      <c r="D760" s="244"/>
      <c r="E760" s="244"/>
      <c r="F760" s="245"/>
      <c r="G760" s="246"/>
      <c r="H760" s="247"/>
      <c r="I760" s="311"/>
      <c r="J760" s="271"/>
      <c r="K760" s="272"/>
      <c r="L760" s="251">
        <f t="shared" si="90"/>
        <v>0</v>
      </c>
      <c r="M760" s="252">
        <f t="shared" si="89"/>
        <v>0</v>
      </c>
      <c r="N760" s="254"/>
      <c r="O760" s="254"/>
      <c r="P760" s="255"/>
      <c r="Q760" s="256"/>
    </row>
    <row r="761" spans="1:17" ht="15.75" hidden="1" outlineLevel="1">
      <c r="A761" s="260"/>
      <c r="B761" s="273"/>
      <c r="C761" s="262"/>
      <c r="D761" s="244"/>
      <c r="E761" s="244"/>
      <c r="F761" s="245"/>
      <c r="G761" s="246"/>
      <c r="H761" s="247"/>
      <c r="I761" s="311"/>
      <c r="J761" s="271"/>
      <c r="K761" s="272"/>
      <c r="L761" s="251">
        <f t="shared" si="90"/>
        <v>0</v>
      </c>
      <c r="M761" s="252">
        <f t="shared" si="89"/>
        <v>0</v>
      </c>
      <c r="N761" s="254"/>
      <c r="O761" s="254"/>
      <c r="P761" s="255"/>
      <c r="Q761" s="256"/>
    </row>
    <row r="762" spans="1:17" ht="15.75" hidden="1" outlineLevel="1">
      <c r="A762" s="260"/>
      <c r="B762" s="273"/>
      <c r="C762" s="262"/>
      <c r="D762" s="244"/>
      <c r="E762" s="244"/>
      <c r="F762" s="245"/>
      <c r="G762" s="246"/>
      <c r="H762" s="247"/>
      <c r="I762" s="311"/>
      <c r="J762" s="271"/>
      <c r="K762" s="272"/>
      <c r="L762" s="251">
        <f t="shared" si="90"/>
        <v>0</v>
      </c>
      <c r="M762" s="252">
        <f t="shared" si="89"/>
        <v>0</v>
      </c>
      <c r="N762" s="254"/>
      <c r="O762" s="254"/>
      <c r="P762" s="255"/>
      <c r="Q762" s="256"/>
    </row>
    <row r="763" spans="1:17" ht="15.75" hidden="1" outlineLevel="1">
      <c r="A763" s="260"/>
      <c r="B763" s="273"/>
      <c r="C763" s="262"/>
      <c r="D763" s="244"/>
      <c r="E763" s="244"/>
      <c r="F763" s="245"/>
      <c r="G763" s="246"/>
      <c r="H763" s="247"/>
      <c r="I763" s="311"/>
      <c r="J763" s="271"/>
      <c r="K763" s="272"/>
      <c r="L763" s="251">
        <f t="shared" si="90"/>
        <v>0</v>
      </c>
      <c r="M763" s="252">
        <f t="shared" si="89"/>
        <v>0</v>
      </c>
      <c r="N763" s="254"/>
      <c r="O763" s="254"/>
      <c r="P763" s="255"/>
      <c r="Q763" s="256"/>
    </row>
    <row r="764" spans="1:17" ht="15.75" hidden="1" outlineLevel="1">
      <c r="A764" s="260"/>
      <c r="B764" s="273"/>
      <c r="C764" s="262"/>
      <c r="D764" s="244"/>
      <c r="E764" s="244"/>
      <c r="F764" s="245"/>
      <c r="G764" s="246"/>
      <c r="H764" s="247"/>
      <c r="I764" s="311"/>
      <c r="J764" s="271"/>
      <c r="K764" s="272"/>
      <c r="L764" s="251">
        <f t="shared" si="90"/>
        <v>0</v>
      </c>
      <c r="M764" s="252">
        <f t="shared" si="89"/>
        <v>0</v>
      </c>
      <c r="N764" s="254"/>
      <c r="O764" s="254"/>
      <c r="P764" s="255"/>
      <c r="Q764" s="256"/>
    </row>
    <row r="765" spans="1:17" ht="15.75" hidden="1" outlineLevel="1">
      <c r="A765" s="260"/>
      <c r="B765" s="273"/>
      <c r="C765" s="262"/>
      <c r="D765" s="244"/>
      <c r="E765" s="244"/>
      <c r="F765" s="245"/>
      <c r="G765" s="246"/>
      <c r="H765" s="247"/>
      <c r="I765" s="311"/>
      <c r="J765" s="271"/>
      <c r="K765" s="272"/>
      <c r="L765" s="251">
        <f t="shared" si="90"/>
        <v>0</v>
      </c>
      <c r="M765" s="252">
        <f t="shared" si="89"/>
        <v>0</v>
      </c>
      <c r="N765" s="254"/>
      <c r="O765" s="254"/>
      <c r="P765" s="255"/>
      <c r="Q765" s="256"/>
    </row>
    <row r="766" spans="1:17" ht="15.75" hidden="1" outlineLevel="1">
      <c r="A766" s="260"/>
      <c r="B766" s="273"/>
      <c r="C766" s="262"/>
      <c r="D766" s="244"/>
      <c r="E766" s="244"/>
      <c r="F766" s="245"/>
      <c r="G766" s="246"/>
      <c r="H766" s="247"/>
      <c r="I766" s="311"/>
      <c r="J766" s="271"/>
      <c r="K766" s="272"/>
      <c r="L766" s="251">
        <f t="shared" si="90"/>
        <v>0</v>
      </c>
      <c r="M766" s="252">
        <f t="shared" si="89"/>
        <v>0</v>
      </c>
      <c r="N766" s="254"/>
      <c r="O766" s="254"/>
      <c r="P766" s="255"/>
      <c r="Q766" s="256"/>
    </row>
    <row r="767" spans="1:17" ht="15.75" hidden="1" outlineLevel="1">
      <c r="A767" s="260"/>
      <c r="B767" s="273"/>
      <c r="C767" s="262"/>
      <c r="D767" s="244"/>
      <c r="E767" s="244"/>
      <c r="F767" s="245"/>
      <c r="G767" s="246"/>
      <c r="H767" s="247"/>
      <c r="I767" s="311"/>
      <c r="J767" s="271"/>
      <c r="K767" s="272"/>
      <c r="L767" s="251">
        <f t="shared" ref="L767:L786" si="91">G767*H767</f>
        <v>0</v>
      </c>
      <c r="M767" s="252">
        <f t="shared" si="89"/>
        <v>0</v>
      </c>
      <c r="N767" s="254"/>
      <c r="O767" s="254"/>
      <c r="P767" s="255"/>
      <c r="Q767" s="256"/>
    </row>
    <row r="768" spans="1:17" ht="15.75" hidden="1" outlineLevel="1">
      <c r="A768" s="260"/>
      <c r="B768" s="273"/>
      <c r="C768" s="262"/>
      <c r="D768" s="244"/>
      <c r="E768" s="244"/>
      <c r="F768" s="245"/>
      <c r="G768" s="246"/>
      <c r="H768" s="283"/>
      <c r="I768" s="324"/>
      <c r="J768" s="271"/>
      <c r="K768" s="272"/>
      <c r="L768" s="287">
        <f t="shared" si="91"/>
        <v>0</v>
      </c>
      <c r="M768" s="252">
        <f t="shared" si="89"/>
        <v>0</v>
      </c>
      <c r="N768" s="289"/>
      <c r="O768" s="289"/>
      <c r="P768" s="290"/>
      <c r="Q768" s="256"/>
    </row>
    <row r="769" spans="1:17" ht="15.75" hidden="1" outlineLevel="1">
      <c r="A769" s="259"/>
      <c r="B769" s="273"/>
      <c r="C769" s="262"/>
      <c r="D769" s="244"/>
      <c r="E769" s="244"/>
      <c r="F769" s="245"/>
      <c r="G769" s="246"/>
      <c r="H769" s="247"/>
      <c r="I769" s="311"/>
      <c r="J769" s="271"/>
      <c r="K769" s="272"/>
      <c r="L769" s="251">
        <f t="shared" si="91"/>
        <v>0</v>
      </c>
      <c r="M769" s="252">
        <f t="shared" si="89"/>
        <v>0</v>
      </c>
      <c r="N769" s="254"/>
      <c r="O769" s="254"/>
      <c r="P769" s="255"/>
      <c r="Q769" s="256"/>
    </row>
    <row r="770" spans="1:17" ht="15.75" hidden="1" outlineLevel="1">
      <c r="A770" s="276"/>
      <c r="B770" s="242"/>
      <c r="C770" s="262"/>
      <c r="D770" s="244"/>
      <c r="E770" s="244"/>
      <c r="F770" s="245"/>
      <c r="G770" s="246"/>
      <c r="H770" s="247"/>
      <c r="I770" s="311"/>
      <c r="J770" s="271"/>
      <c r="K770" s="272"/>
      <c r="L770" s="251">
        <f t="shared" si="91"/>
        <v>0</v>
      </c>
      <c r="M770" s="252">
        <f t="shared" si="89"/>
        <v>0</v>
      </c>
      <c r="N770" s="254"/>
      <c r="O770" s="254"/>
      <c r="P770" s="255"/>
      <c r="Q770" s="256"/>
    </row>
    <row r="771" spans="1:17" ht="15.75" hidden="1" outlineLevel="1">
      <c r="A771" s="276"/>
      <c r="B771" s="242"/>
      <c r="C771" s="262"/>
      <c r="D771" s="244"/>
      <c r="E771" s="244"/>
      <c r="F771" s="245"/>
      <c r="G771" s="246"/>
      <c r="H771" s="247"/>
      <c r="I771" s="311"/>
      <c r="J771" s="271"/>
      <c r="K771" s="272"/>
      <c r="L771" s="251">
        <f t="shared" si="91"/>
        <v>0</v>
      </c>
      <c r="M771" s="252">
        <f t="shared" si="89"/>
        <v>0</v>
      </c>
      <c r="N771" s="254"/>
      <c r="O771" s="254"/>
      <c r="P771" s="255"/>
      <c r="Q771" s="256"/>
    </row>
    <row r="772" spans="1:17" ht="15.75" hidden="1" outlineLevel="1">
      <c r="A772" s="241"/>
      <c r="B772" s="273"/>
      <c r="C772" s="262"/>
      <c r="D772" s="244"/>
      <c r="E772" s="244"/>
      <c r="F772" s="245"/>
      <c r="G772" s="246"/>
      <c r="H772" s="247"/>
      <c r="I772" s="311"/>
      <c r="J772" s="271"/>
      <c r="K772" s="272"/>
      <c r="L772" s="251">
        <f t="shared" si="91"/>
        <v>0</v>
      </c>
      <c r="M772" s="252">
        <f t="shared" si="89"/>
        <v>0</v>
      </c>
      <c r="N772" s="254"/>
      <c r="O772" s="254"/>
      <c r="P772" s="255"/>
      <c r="Q772" s="256"/>
    </row>
    <row r="773" spans="1:17" ht="15.75" hidden="1" outlineLevel="1">
      <c r="A773" s="276"/>
      <c r="B773" s="242"/>
      <c r="C773" s="262"/>
      <c r="D773" s="244"/>
      <c r="E773" s="244"/>
      <c r="F773" s="245"/>
      <c r="G773" s="246"/>
      <c r="H773" s="247"/>
      <c r="I773" s="311"/>
      <c r="J773" s="267"/>
      <c r="K773" s="268"/>
      <c r="L773" s="251">
        <f t="shared" si="91"/>
        <v>0</v>
      </c>
      <c r="M773" s="252">
        <f t="shared" si="89"/>
        <v>0</v>
      </c>
      <c r="N773" s="254"/>
      <c r="O773" s="254"/>
      <c r="P773" s="255"/>
      <c r="Q773" s="256"/>
    </row>
    <row r="774" spans="1:17" ht="15.75" hidden="1" outlineLevel="1">
      <c r="A774" s="276"/>
      <c r="B774" s="242"/>
      <c r="C774" s="262"/>
      <c r="D774" s="244"/>
      <c r="E774" s="244"/>
      <c r="F774" s="245"/>
      <c r="G774" s="246"/>
      <c r="H774" s="283"/>
      <c r="I774" s="324"/>
      <c r="J774" s="271"/>
      <c r="K774" s="272"/>
      <c r="L774" s="251">
        <f t="shared" si="91"/>
        <v>0</v>
      </c>
      <c r="M774" s="252">
        <f t="shared" si="89"/>
        <v>0</v>
      </c>
      <c r="N774" s="254"/>
      <c r="O774" s="254"/>
      <c r="P774" s="255"/>
      <c r="Q774" s="256"/>
    </row>
    <row r="775" spans="1:17" ht="15.75" hidden="1" outlineLevel="1">
      <c r="A775" s="276"/>
      <c r="B775" s="242"/>
      <c r="C775" s="262"/>
      <c r="D775" s="244"/>
      <c r="E775" s="244"/>
      <c r="F775" s="245"/>
      <c r="G775" s="246"/>
      <c r="H775" s="247"/>
      <c r="I775" s="311"/>
      <c r="J775" s="271"/>
      <c r="K775" s="272"/>
      <c r="L775" s="287">
        <f t="shared" si="91"/>
        <v>0</v>
      </c>
      <c r="M775" s="252">
        <f t="shared" si="89"/>
        <v>0</v>
      </c>
      <c r="N775" s="289"/>
      <c r="O775" s="289"/>
      <c r="P775" s="290"/>
      <c r="Q775" s="256"/>
    </row>
    <row r="776" spans="1:17" ht="15.75" hidden="1" outlineLevel="1">
      <c r="A776" s="276"/>
      <c r="B776" s="242"/>
      <c r="C776" s="262"/>
      <c r="D776" s="244"/>
      <c r="E776" s="244"/>
      <c r="F776" s="245"/>
      <c r="G776" s="246"/>
      <c r="H776" s="247"/>
      <c r="I776" s="311"/>
      <c r="J776" s="271"/>
      <c r="K776" s="272"/>
      <c r="L776" s="251">
        <f t="shared" si="91"/>
        <v>0</v>
      </c>
      <c r="M776" s="252">
        <f t="shared" si="89"/>
        <v>0</v>
      </c>
      <c r="N776" s="254"/>
      <c r="O776" s="254"/>
      <c r="P776" s="255"/>
      <c r="Q776" s="256"/>
    </row>
    <row r="777" spans="1:17" ht="15.75" hidden="1" outlineLevel="1">
      <c r="A777" s="241"/>
      <c r="B777" s="273"/>
      <c r="C777" s="262"/>
      <c r="D777" s="244"/>
      <c r="E777" s="244"/>
      <c r="F777" s="245"/>
      <c r="G777" s="246"/>
      <c r="H777" s="247"/>
      <c r="I777" s="311"/>
      <c r="J777" s="271"/>
      <c r="K777" s="272"/>
      <c r="L777" s="251">
        <f t="shared" si="91"/>
        <v>0</v>
      </c>
      <c r="M777" s="252">
        <f t="shared" si="89"/>
        <v>0</v>
      </c>
      <c r="N777" s="254"/>
      <c r="O777" s="254"/>
      <c r="P777" s="255"/>
      <c r="Q777" s="256"/>
    </row>
    <row r="778" spans="1:17" ht="15.75" hidden="1" outlineLevel="1">
      <c r="A778" s="276"/>
      <c r="B778" s="273"/>
      <c r="C778" s="262"/>
      <c r="D778" s="244"/>
      <c r="E778" s="244"/>
      <c r="F778" s="245"/>
      <c r="G778" s="246"/>
      <c r="H778" s="247"/>
      <c r="I778" s="311"/>
      <c r="J778" s="249"/>
      <c r="K778" s="250"/>
      <c r="L778" s="251">
        <f t="shared" si="91"/>
        <v>0</v>
      </c>
      <c r="M778" s="252">
        <f t="shared" si="89"/>
        <v>0</v>
      </c>
      <c r="N778" s="254"/>
      <c r="O778" s="254"/>
      <c r="P778" s="255"/>
      <c r="Q778" s="256"/>
    </row>
    <row r="779" spans="1:17" ht="15.75" hidden="1" outlineLevel="1">
      <c r="A779" s="260"/>
      <c r="B779" s="273"/>
      <c r="C779" s="262"/>
      <c r="D779" s="244"/>
      <c r="E779" s="244"/>
      <c r="F779" s="245"/>
      <c r="G779" s="246"/>
      <c r="H779" s="283"/>
      <c r="I779" s="324"/>
      <c r="J779" s="249"/>
      <c r="K779" s="250"/>
      <c r="L779" s="287">
        <f t="shared" si="91"/>
        <v>0</v>
      </c>
      <c r="M779" s="252">
        <f t="shared" si="89"/>
        <v>0</v>
      </c>
      <c r="N779" s="289"/>
      <c r="O779" s="289"/>
      <c r="P779" s="290"/>
      <c r="Q779" s="256"/>
    </row>
    <row r="780" spans="1:17" ht="15.75" hidden="1" outlineLevel="1">
      <c r="A780" s="260"/>
      <c r="B780" s="273"/>
      <c r="C780" s="262"/>
      <c r="D780" s="244"/>
      <c r="E780" s="244"/>
      <c r="F780" s="245"/>
      <c r="G780" s="246"/>
      <c r="H780" s="247"/>
      <c r="I780" s="311"/>
      <c r="J780" s="249"/>
      <c r="K780" s="250"/>
      <c r="L780" s="251">
        <f t="shared" si="91"/>
        <v>0</v>
      </c>
      <c r="M780" s="252">
        <f t="shared" si="89"/>
        <v>0</v>
      </c>
      <c r="N780" s="254"/>
      <c r="O780" s="254"/>
      <c r="P780" s="255"/>
      <c r="Q780" s="256"/>
    </row>
    <row r="781" spans="1:17" ht="15.75" hidden="1" outlineLevel="1">
      <c r="A781" s="259"/>
      <c r="B781" s="242"/>
      <c r="C781" s="262"/>
      <c r="D781" s="244"/>
      <c r="E781" s="244"/>
      <c r="F781" s="245"/>
      <c r="G781" s="246"/>
      <c r="H781" s="247"/>
      <c r="I781" s="311"/>
      <c r="J781" s="249"/>
      <c r="K781" s="250"/>
      <c r="L781" s="251">
        <f t="shared" si="91"/>
        <v>0</v>
      </c>
      <c r="M781" s="252">
        <f t="shared" si="89"/>
        <v>0</v>
      </c>
      <c r="N781" s="254"/>
      <c r="O781" s="254"/>
      <c r="P781" s="255"/>
      <c r="Q781" s="256"/>
    </row>
    <row r="782" spans="1:17" ht="15.75" hidden="1" outlineLevel="1">
      <c r="A782" s="259"/>
      <c r="B782" s="242"/>
      <c r="C782" s="262"/>
      <c r="D782" s="244"/>
      <c r="E782" s="244"/>
      <c r="F782" s="245"/>
      <c r="G782" s="246"/>
      <c r="H782" s="247"/>
      <c r="I782" s="311"/>
      <c r="J782" s="285"/>
      <c r="K782" s="286"/>
      <c r="L782" s="251">
        <f t="shared" si="91"/>
        <v>0</v>
      </c>
      <c r="M782" s="252">
        <f t="shared" si="89"/>
        <v>0</v>
      </c>
      <c r="N782" s="254"/>
      <c r="O782" s="254"/>
      <c r="P782" s="255"/>
      <c r="Q782" s="256"/>
    </row>
    <row r="783" spans="1:17" ht="15.75" hidden="1" outlineLevel="1">
      <c r="A783" s="276"/>
      <c r="B783" s="273"/>
      <c r="C783" s="262"/>
      <c r="D783" s="244"/>
      <c r="E783" s="244"/>
      <c r="F783" s="245"/>
      <c r="G783" s="246"/>
      <c r="H783" s="247"/>
      <c r="I783" s="311"/>
      <c r="J783" s="267"/>
      <c r="K783" s="313"/>
      <c r="L783" s="251">
        <f t="shared" si="91"/>
        <v>0</v>
      </c>
      <c r="M783" s="252">
        <f t="shared" si="89"/>
        <v>0</v>
      </c>
      <c r="N783" s="254"/>
      <c r="O783" s="254"/>
      <c r="P783" s="255"/>
      <c r="Q783" s="256"/>
    </row>
    <row r="784" spans="1:17" ht="15.75" hidden="1" outlineLevel="1">
      <c r="A784" s="276"/>
      <c r="B784" s="273"/>
      <c r="C784" s="262"/>
      <c r="D784" s="244"/>
      <c r="E784" s="244"/>
      <c r="F784" s="245"/>
      <c r="G784" s="246"/>
      <c r="H784" s="247"/>
      <c r="I784" s="311"/>
      <c r="J784" s="271"/>
      <c r="K784" s="315"/>
      <c r="L784" s="251">
        <f t="shared" si="91"/>
        <v>0</v>
      </c>
      <c r="M784" s="252">
        <f t="shared" si="89"/>
        <v>0</v>
      </c>
      <c r="N784" s="254"/>
      <c r="O784" s="254"/>
      <c r="P784" s="255"/>
      <c r="Q784" s="256"/>
    </row>
    <row r="785" spans="1:20" ht="15.75" hidden="1" outlineLevel="1">
      <c r="A785" s="276"/>
      <c r="B785" s="273"/>
      <c r="C785" s="262"/>
      <c r="D785" s="244"/>
      <c r="E785" s="244"/>
      <c r="F785" s="245"/>
      <c r="G785" s="246"/>
      <c r="H785" s="283"/>
      <c r="I785" s="324"/>
      <c r="J785" s="271"/>
      <c r="K785" s="315"/>
      <c r="L785" s="287">
        <f t="shared" si="91"/>
        <v>0</v>
      </c>
      <c r="M785" s="252">
        <f t="shared" si="89"/>
        <v>0</v>
      </c>
      <c r="N785" s="289"/>
      <c r="O785" s="289"/>
      <c r="P785" s="290"/>
      <c r="Q785" s="256"/>
    </row>
    <row r="786" spans="1:20" ht="16.5" hidden="1" outlineLevel="1" thickBot="1">
      <c r="A786" s="276"/>
      <c r="B786" s="242"/>
      <c r="C786" s="262"/>
      <c r="D786" s="244"/>
      <c r="E786" s="244"/>
      <c r="F786" s="245"/>
      <c r="G786" s="246"/>
      <c r="H786" s="247"/>
      <c r="I786" s="324"/>
      <c r="J786" s="271"/>
      <c r="K786" s="315"/>
      <c r="L786" s="287">
        <f t="shared" si="91"/>
        <v>0</v>
      </c>
      <c r="M786" s="252">
        <f t="shared" si="89"/>
        <v>0</v>
      </c>
      <c r="N786" s="289"/>
      <c r="O786" s="289"/>
      <c r="P786" s="290"/>
      <c r="Q786" s="256"/>
    </row>
    <row r="787" spans="1:20" ht="28.5" hidden="1" customHeight="1" outlineLevel="1" thickBot="1">
      <c r="A787" s="292"/>
      <c r="B787" s="292"/>
      <c r="C787" s="293"/>
      <c r="D787" s="293"/>
      <c r="E787" s="293"/>
      <c r="F787" s="293"/>
      <c r="G787" s="292"/>
      <c r="H787" s="292"/>
      <c r="I787" s="292"/>
      <c r="J787" s="294"/>
      <c r="K787" s="295" t="str">
        <f>C739</f>
        <v>POSTE 9</v>
      </c>
      <c r="L787" s="296">
        <f>SUM(L739:L786)</f>
        <v>0</v>
      </c>
      <c r="M787" s="353">
        <f>SUM(M739:M786)</f>
        <v>0</v>
      </c>
      <c r="N787" s="297">
        <f>SUM(N739:N786)</f>
        <v>0</v>
      </c>
      <c r="O787" s="297">
        <f>SUM(O739:O786)</f>
        <v>0</v>
      </c>
      <c r="P787" s="377">
        <f>SUM(P739:P786)</f>
        <v>0</v>
      </c>
      <c r="Q787" s="299"/>
      <c r="R787" s="258"/>
    </row>
    <row r="788" spans="1:20" ht="11.25" customHeight="1" collapsed="1" thickBot="1">
      <c r="A788" s="356"/>
      <c r="B788" s="357"/>
      <c r="C788" s="358"/>
      <c r="D788" s="358"/>
      <c r="E788" s="358"/>
      <c r="F788" s="358"/>
      <c r="G788" s="357"/>
      <c r="H788" s="357"/>
      <c r="I788" s="357"/>
      <c r="J788" s="359"/>
      <c r="K788" s="360"/>
      <c r="L788" s="361"/>
      <c r="M788" s="362"/>
      <c r="N788" s="363"/>
      <c r="O788" s="363"/>
      <c r="P788" s="364"/>
      <c r="Q788" s="299"/>
      <c r="R788" s="258"/>
      <c r="S788" s="300"/>
      <c r="T788" s="301"/>
    </row>
    <row r="789" spans="1:20" ht="15.75" hidden="1" outlineLevel="1">
      <c r="A789" s="365"/>
      <c r="B789" s="366"/>
      <c r="C789" s="378" t="s">
        <v>82</v>
      </c>
      <c r="D789" s="321"/>
      <c r="E789" s="321"/>
      <c r="F789" s="367"/>
      <c r="G789" s="368"/>
      <c r="H789" s="369"/>
      <c r="I789" s="370"/>
      <c r="J789" s="371"/>
      <c r="K789" s="372"/>
      <c r="L789" s="373"/>
      <c r="M789" s="374"/>
      <c r="N789" s="375"/>
      <c r="O789" s="375"/>
      <c r="P789" s="376"/>
      <c r="Q789" s="256"/>
    </row>
    <row r="790" spans="1:20" ht="15.75" hidden="1" outlineLevel="1">
      <c r="A790" s="259"/>
      <c r="B790" s="242"/>
      <c r="C790" s="262"/>
      <c r="D790" s="244"/>
      <c r="E790" s="244"/>
      <c r="F790" s="245"/>
      <c r="G790" s="246"/>
      <c r="H790" s="247"/>
      <c r="I790" s="311"/>
      <c r="J790" s="249"/>
      <c r="K790" s="250"/>
      <c r="L790" s="251">
        <f>G790*H790</f>
        <v>0</v>
      </c>
      <c r="M790" s="252">
        <f t="shared" ref="M790:M836" si="92">G790*I790+G790*K790</f>
        <v>0</v>
      </c>
      <c r="N790" s="254"/>
      <c r="O790" s="254"/>
      <c r="P790" s="255"/>
      <c r="Q790" s="256"/>
    </row>
    <row r="791" spans="1:20" ht="15.75" hidden="1" outlineLevel="1">
      <c r="A791" s="260"/>
      <c r="B791" s="261"/>
      <c r="C791" s="262"/>
      <c r="D791" s="244"/>
      <c r="E791" s="244"/>
      <c r="F791" s="245"/>
      <c r="G791" s="246"/>
      <c r="H791" s="247"/>
      <c r="I791" s="311"/>
      <c r="J791" s="267"/>
      <c r="K791" s="268"/>
      <c r="L791" s="251">
        <f>G791*H791</f>
        <v>0</v>
      </c>
      <c r="M791" s="252">
        <f t="shared" si="92"/>
        <v>0</v>
      </c>
      <c r="N791" s="254"/>
      <c r="O791" s="254"/>
      <c r="P791" s="255"/>
      <c r="Q791" s="256"/>
    </row>
    <row r="792" spans="1:20" ht="15.75" hidden="1" outlineLevel="1">
      <c r="A792" s="260"/>
      <c r="B792" s="273"/>
      <c r="C792" s="262"/>
      <c r="D792" s="244"/>
      <c r="E792" s="244"/>
      <c r="F792" s="245"/>
      <c r="G792" s="246"/>
      <c r="H792" s="247"/>
      <c r="I792" s="311"/>
      <c r="J792" s="271"/>
      <c r="K792" s="272"/>
      <c r="L792" s="251">
        <f>G792*H792</f>
        <v>0</v>
      </c>
      <c r="M792" s="252">
        <f t="shared" si="92"/>
        <v>0</v>
      </c>
      <c r="N792" s="254"/>
      <c r="O792" s="254"/>
      <c r="P792" s="255"/>
      <c r="Q792" s="256"/>
    </row>
    <row r="793" spans="1:20" ht="15.75" hidden="1" outlineLevel="1">
      <c r="A793" s="260"/>
      <c r="B793" s="273"/>
      <c r="C793" s="262"/>
      <c r="D793" s="244"/>
      <c r="E793" s="244"/>
      <c r="F793" s="245"/>
      <c r="G793" s="246"/>
      <c r="H793" s="247"/>
      <c r="I793" s="311"/>
      <c r="J793" s="271"/>
      <c r="K793" s="272"/>
      <c r="L793" s="251">
        <f t="shared" ref="L793:L836" si="93">G793*H793</f>
        <v>0</v>
      </c>
      <c r="M793" s="252">
        <f t="shared" si="92"/>
        <v>0</v>
      </c>
      <c r="N793" s="254"/>
      <c r="O793" s="254"/>
      <c r="P793" s="255"/>
      <c r="Q793" s="256"/>
    </row>
    <row r="794" spans="1:20" ht="15.75" hidden="1" outlineLevel="1">
      <c r="A794" s="260"/>
      <c r="B794" s="273"/>
      <c r="C794" s="262"/>
      <c r="D794" s="244"/>
      <c r="E794" s="244"/>
      <c r="F794" s="245"/>
      <c r="G794" s="246"/>
      <c r="H794" s="247"/>
      <c r="I794" s="311"/>
      <c r="J794" s="271"/>
      <c r="K794" s="272"/>
      <c r="L794" s="251">
        <f t="shared" si="93"/>
        <v>0</v>
      </c>
      <c r="M794" s="252">
        <f t="shared" si="92"/>
        <v>0</v>
      </c>
      <c r="N794" s="254"/>
      <c r="O794" s="254"/>
      <c r="P794" s="255"/>
      <c r="Q794" s="256"/>
    </row>
    <row r="795" spans="1:20" ht="15.75" hidden="1" outlineLevel="1">
      <c r="A795" s="260"/>
      <c r="B795" s="273"/>
      <c r="C795" s="262"/>
      <c r="D795" s="244"/>
      <c r="E795" s="244"/>
      <c r="F795" s="245"/>
      <c r="G795" s="246"/>
      <c r="H795" s="247"/>
      <c r="I795" s="311"/>
      <c r="J795" s="271"/>
      <c r="K795" s="272"/>
      <c r="L795" s="251">
        <f t="shared" si="93"/>
        <v>0</v>
      </c>
      <c r="M795" s="252">
        <f t="shared" si="92"/>
        <v>0</v>
      </c>
      <c r="N795" s="254"/>
      <c r="O795" s="254"/>
      <c r="P795" s="255"/>
      <c r="Q795" s="256"/>
    </row>
    <row r="796" spans="1:20" ht="15.75" hidden="1" outlineLevel="1">
      <c r="A796" s="260"/>
      <c r="B796" s="273"/>
      <c r="C796" s="262"/>
      <c r="D796" s="244"/>
      <c r="E796" s="244"/>
      <c r="F796" s="245"/>
      <c r="G796" s="246"/>
      <c r="H796" s="247"/>
      <c r="I796" s="311"/>
      <c r="J796" s="271"/>
      <c r="K796" s="272"/>
      <c r="L796" s="251">
        <f t="shared" si="93"/>
        <v>0</v>
      </c>
      <c r="M796" s="252">
        <f t="shared" si="92"/>
        <v>0</v>
      </c>
      <c r="N796" s="254"/>
      <c r="O796" s="254"/>
      <c r="P796" s="255"/>
      <c r="Q796" s="256"/>
    </row>
    <row r="797" spans="1:20" ht="15.75" hidden="1" outlineLevel="1">
      <c r="A797" s="260"/>
      <c r="B797" s="273"/>
      <c r="C797" s="262"/>
      <c r="D797" s="244"/>
      <c r="E797" s="244"/>
      <c r="F797" s="245"/>
      <c r="G797" s="246"/>
      <c r="H797" s="247"/>
      <c r="I797" s="311"/>
      <c r="J797" s="271"/>
      <c r="K797" s="272"/>
      <c r="L797" s="251">
        <f t="shared" si="93"/>
        <v>0</v>
      </c>
      <c r="M797" s="252">
        <f t="shared" si="92"/>
        <v>0</v>
      </c>
      <c r="N797" s="254"/>
      <c r="O797" s="254"/>
      <c r="P797" s="255"/>
      <c r="Q797" s="256"/>
    </row>
    <row r="798" spans="1:20" ht="15.75" hidden="1" outlineLevel="1">
      <c r="A798" s="260"/>
      <c r="B798" s="273"/>
      <c r="C798" s="262"/>
      <c r="D798" s="244"/>
      <c r="E798" s="244"/>
      <c r="F798" s="245"/>
      <c r="G798" s="246"/>
      <c r="H798" s="247"/>
      <c r="I798" s="311"/>
      <c r="J798" s="271"/>
      <c r="K798" s="272"/>
      <c r="L798" s="251">
        <f t="shared" si="93"/>
        <v>0</v>
      </c>
      <c r="M798" s="252">
        <f t="shared" si="92"/>
        <v>0</v>
      </c>
      <c r="N798" s="254"/>
      <c r="O798" s="254"/>
      <c r="P798" s="255"/>
      <c r="Q798" s="256"/>
    </row>
    <row r="799" spans="1:20" ht="15.75" hidden="1" outlineLevel="1">
      <c r="A799" s="260"/>
      <c r="B799" s="273"/>
      <c r="C799" s="262"/>
      <c r="D799" s="244"/>
      <c r="E799" s="244"/>
      <c r="F799" s="245"/>
      <c r="G799" s="246"/>
      <c r="H799" s="247"/>
      <c r="I799" s="311"/>
      <c r="J799" s="271"/>
      <c r="K799" s="272"/>
      <c r="L799" s="251">
        <f t="shared" si="93"/>
        <v>0</v>
      </c>
      <c r="M799" s="252">
        <f t="shared" si="92"/>
        <v>0</v>
      </c>
      <c r="N799" s="254"/>
      <c r="O799" s="254"/>
      <c r="P799" s="255"/>
      <c r="Q799" s="256"/>
    </row>
    <row r="800" spans="1:20" ht="15.75" hidden="1" outlineLevel="1">
      <c r="A800" s="260"/>
      <c r="B800" s="273"/>
      <c r="C800" s="262"/>
      <c r="D800" s="244"/>
      <c r="E800" s="244"/>
      <c r="F800" s="245"/>
      <c r="G800" s="246"/>
      <c r="H800" s="247"/>
      <c r="I800" s="311"/>
      <c r="J800" s="271"/>
      <c r="K800" s="272"/>
      <c r="L800" s="251">
        <f t="shared" si="93"/>
        <v>0</v>
      </c>
      <c r="M800" s="252">
        <f t="shared" si="92"/>
        <v>0</v>
      </c>
      <c r="N800" s="254"/>
      <c r="O800" s="254"/>
      <c r="P800" s="255"/>
      <c r="Q800" s="256"/>
    </row>
    <row r="801" spans="1:17" ht="15.75" hidden="1" outlineLevel="1">
      <c r="A801" s="260"/>
      <c r="B801" s="273"/>
      <c r="C801" s="262"/>
      <c r="D801" s="244"/>
      <c r="E801" s="244"/>
      <c r="F801" s="245"/>
      <c r="G801" s="246"/>
      <c r="H801" s="247"/>
      <c r="I801" s="311"/>
      <c r="J801" s="249"/>
      <c r="K801" s="250"/>
      <c r="L801" s="251">
        <f t="shared" si="93"/>
        <v>0</v>
      </c>
      <c r="M801" s="252">
        <f t="shared" si="92"/>
        <v>0</v>
      </c>
      <c r="N801" s="254"/>
      <c r="O801" s="254"/>
      <c r="P801" s="255"/>
      <c r="Q801" s="256"/>
    </row>
    <row r="802" spans="1:17" ht="15.75" hidden="1" outlineLevel="1">
      <c r="A802" s="260"/>
      <c r="B802" s="273"/>
      <c r="C802" s="262"/>
      <c r="D802" s="244"/>
      <c r="E802" s="244"/>
      <c r="F802" s="245"/>
      <c r="G802" s="246"/>
      <c r="H802" s="247"/>
      <c r="I802" s="311"/>
      <c r="J802" s="249"/>
      <c r="K802" s="250"/>
      <c r="L802" s="251">
        <f t="shared" si="93"/>
        <v>0</v>
      </c>
      <c r="M802" s="252">
        <f t="shared" si="92"/>
        <v>0</v>
      </c>
      <c r="N802" s="254"/>
      <c r="O802" s="254"/>
      <c r="P802" s="255"/>
      <c r="Q802" s="256"/>
    </row>
    <row r="803" spans="1:17" ht="15.75" hidden="1" outlineLevel="1">
      <c r="A803" s="260"/>
      <c r="B803" s="273"/>
      <c r="C803" s="262"/>
      <c r="D803" s="244"/>
      <c r="E803" s="244"/>
      <c r="F803" s="245"/>
      <c r="G803" s="246"/>
      <c r="H803" s="247"/>
      <c r="I803" s="311"/>
      <c r="J803" s="271"/>
      <c r="K803" s="272"/>
      <c r="L803" s="251">
        <f t="shared" si="93"/>
        <v>0</v>
      </c>
      <c r="M803" s="252">
        <f t="shared" si="92"/>
        <v>0</v>
      </c>
      <c r="N803" s="254"/>
      <c r="O803" s="254"/>
      <c r="P803" s="255"/>
      <c r="Q803" s="256"/>
    </row>
    <row r="804" spans="1:17" ht="15.75" hidden="1" outlineLevel="1">
      <c r="A804" s="260"/>
      <c r="B804" s="273"/>
      <c r="C804" s="262"/>
      <c r="D804" s="244"/>
      <c r="E804" s="244"/>
      <c r="F804" s="245"/>
      <c r="G804" s="246"/>
      <c r="H804" s="247"/>
      <c r="I804" s="311"/>
      <c r="J804" s="271"/>
      <c r="K804" s="272"/>
      <c r="L804" s="251">
        <f t="shared" si="93"/>
        <v>0</v>
      </c>
      <c r="M804" s="252">
        <f t="shared" si="92"/>
        <v>0</v>
      </c>
      <c r="N804" s="254"/>
      <c r="O804" s="254"/>
      <c r="P804" s="255"/>
      <c r="Q804" s="256"/>
    </row>
    <row r="805" spans="1:17" ht="15.75" hidden="1" outlineLevel="1">
      <c r="A805" s="260"/>
      <c r="B805" s="273"/>
      <c r="C805" s="262"/>
      <c r="D805" s="244"/>
      <c r="E805" s="244"/>
      <c r="F805" s="245"/>
      <c r="G805" s="246"/>
      <c r="H805" s="247"/>
      <c r="I805" s="311"/>
      <c r="J805" s="271"/>
      <c r="K805" s="272"/>
      <c r="L805" s="251">
        <f t="shared" si="93"/>
        <v>0</v>
      </c>
      <c r="M805" s="252">
        <f t="shared" si="92"/>
        <v>0</v>
      </c>
      <c r="N805" s="254"/>
      <c r="O805" s="254"/>
      <c r="P805" s="255"/>
      <c r="Q805" s="256"/>
    </row>
    <row r="806" spans="1:17" ht="15.75" hidden="1" outlineLevel="1">
      <c r="A806" s="260"/>
      <c r="B806" s="273"/>
      <c r="C806" s="262"/>
      <c r="D806" s="244"/>
      <c r="E806" s="244"/>
      <c r="F806" s="245"/>
      <c r="G806" s="246"/>
      <c r="H806" s="247"/>
      <c r="I806" s="311"/>
      <c r="J806" s="271"/>
      <c r="K806" s="272"/>
      <c r="L806" s="251">
        <f t="shared" si="93"/>
        <v>0</v>
      </c>
      <c r="M806" s="252">
        <f t="shared" si="92"/>
        <v>0</v>
      </c>
      <c r="N806" s="254"/>
      <c r="O806" s="254"/>
      <c r="P806" s="255"/>
      <c r="Q806" s="256"/>
    </row>
    <row r="807" spans="1:17" ht="15.75" hidden="1" outlineLevel="1">
      <c r="A807" s="260"/>
      <c r="B807" s="273"/>
      <c r="C807" s="262"/>
      <c r="D807" s="244"/>
      <c r="E807" s="244"/>
      <c r="F807" s="245"/>
      <c r="G807" s="246"/>
      <c r="H807" s="247"/>
      <c r="I807" s="311"/>
      <c r="J807" s="271"/>
      <c r="K807" s="272"/>
      <c r="L807" s="251">
        <f t="shared" si="93"/>
        <v>0</v>
      </c>
      <c r="M807" s="252">
        <f t="shared" si="92"/>
        <v>0</v>
      </c>
      <c r="N807" s="254"/>
      <c r="O807" s="254"/>
      <c r="P807" s="255"/>
      <c r="Q807" s="256"/>
    </row>
    <row r="808" spans="1:17" ht="15.75" hidden="1" outlineLevel="1">
      <c r="A808" s="260"/>
      <c r="B808" s="273"/>
      <c r="C808" s="262"/>
      <c r="D808" s="244"/>
      <c r="E808" s="244"/>
      <c r="F808" s="245"/>
      <c r="G808" s="246"/>
      <c r="H808" s="247"/>
      <c r="I808" s="311"/>
      <c r="J808" s="271"/>
      <c r="K808" s="272"/>
      <c r="L808" s="251">
        <f t="shared" si="93"/>
        <v>0</v>
      </c>
      <c r="M808" s="252">
        <f t="shared" si="92"/>
        <v>0</v>
      </c>
      <c r="N808" s="254"/>
      <c r="O808" s="254"/>
      <c r="P808" s="255"/>
      <c r="Q808" s="256"/>
    </row>
    <row r="809" spans="1:17" ht="15.75" hidden="1" outlineLevel="1">
      <c r="A809" s="260"/>
      <c r="B809" s="273"/>
      <c r="C809" s="262"/>
      <c r="D809" s="244"/>
      <c r="E809" s="244"/>
      <c r="F809" s="245"/>
      <c r="G809" s="246"/>
      <c r="H809" s="247"/>
      <c r="I809" s="311"/>
      <c r="J809" s="271"/>
      <c r="K809" s="272"/>
      <c r="L809" s="251">
        <f t="shared" si="93"/>
        <v>0</v>
      </c>
      <c r="M809" s="252">
        <f t="shared" si="92"/>
        <v>0</v>
      </c>
      <c r="N809" s="254"/>
      <c r="O809" s="254"/>
      <c r="P809" s="255"/>
      <c r="Q809" s="256"/>
    </row>
    <row r="810" spans="1:17" ht="15.75" hidden="1" outlineLevel="1">
      <c r="A810" s="260"/>
      <c r="B810" s="273"/>
      <c r="C810" s="262"/>
      <c r="D810" s="244"/>
      <c r="E810" s="244"/>
      <c r="F810" s="245"/>
      <c r="G810" s="246"/>
      <c r="H810" s="247"/>
      <c r="I810" s="311"/>
      <c r="J810" s="271"/>
      <c r="K810" s="272"/>
      <c r="L810" s="251">
        <f t="shared" si="93"/>
        <v>0</v>
      </c>
      <c r="M810" s="252">
        <f t="shared" si="92"/>
        <v>0</v>
      </c>
      <c r="N810" s="254"/>
      <c r="O810" s="254"/>
      <c r="P810" s="255"/>
      <c r="Q810" s="256"/>
    </row>
    <row r="811" spans="1:17" ht="15.75" hidden="1" outlineLevel="1">
      <c r="A811" s="260"/>
      <c r="B811" s="273"/>
      <c r="C811" s="262"/>
      <c r="D811" s="244"/>
      <c r="E811" s="244"/>
      <c r="F811" s="245"/>
      <c r="G811" s="246"/>
      <c r="H811" s="247"/>
      <c r="I811" s="311"/>
      <c r="J811" s="271"/>
      <c r="K811" s="272"/>
      <c r="L811" s="251">
        <f t="shared" si="93"/>
        <v>0</v>
      </c>
      <c r="M811" s="252">
        <f t="shared" si="92"/>
        <v>0</v>
      </c>
      <c r="N811" s="254"/>
      <c r="O811" s="254"/>
      <c r="P811" s="255"/>
      <c r="Q811" s="256"/>
    </row>
    <row r="812" spans="1:17" ht="15.75" hidden="1" outlineLevel="1">
      <c r="A812" s="260"/>
      <c r="B812" s="273"/>
      <c r="C812" s="262"/>
      <c r="D812" s="244"/>
      <c r="E812" s="244"/>
      <c r="F812" s="245"/>
      <c r="G812" s="246"/>
      <c r="H812" s="247"/>
      <c r="I812" s="311"/>
      <c r="J812" s="271"/>
      <c r="K812" s="272"/>
      <c r="L812" s="251">
        <f t="shared" si="93"/>
        <v>0</v>
      </c>
      <c r="M812" s="252">
        <f t="shared" si="92"/>
        <v>0</v>
      </c>
      <c r="N812" s="254"/>
      <c r="O812" s="254"/>
      <c r="P812" s="255"/>
      <c r="Q812" s="256"/>
    </row>
    <row r="813" spans="1:17" ht="15.75" hidden="1" outlineLevel="1">
      <c r="A813" s="260"/>
      <c r="B813" s="273"/>
      <c r="C813" s="262"/>
      <c r="D813" s="244"/>
      <c r="E813" s="244"/>
      <c r="F813" s="245"/>
      <c r="G813" s="246"/>
      <c r="H813" s="247"/>
      <c r="I813" s="311"/>
      <c r="J813" s="271"/>
      <c r="K813" s="272"/>
      <c r="L813" s="251">
        <f t="shared" si="93"/>
        <v>0</v>
      </c>
      <c r="M813" s="252">
        <f t="shared" si="92"/>
        <v>0</v>
      </c>
      <c r="N813" s="254"/>
      <c r="O813" s="254"/>
      <c r="P813" s="255"/>
      <c r="Q813" s="256"/>
    </row>
    <row r="814" spans="1:17" ht="15.75" hidden="1" outlineLevel="1">
      <c r="A814" s="260"/>
      <c r="B814" s="273"/>
      <c r="C814" s="262"/>
      <c r="D814" s="244"/>
      <c r="E814" s="244"/>
      <c r="F814" s="245"/>
      <c r="G814" s="246"/>
      <c r="H814" s="247"/>
      <c r="I814" s="311"/>
      <c r="J814" s="271"/>
      <c r="K814" s="272"/>
      <c r="L814" s="251">
        <f t="shared" si="93"/>
        <v>0</v>
      </c>
      <c r="M814" s="252">
        <f t="shared" si="92"/>
        <v>0</v>
      </c>
      <c r="N814" s="254"/>
      <c r="O814" s="254"/>
      <c r="P814" s="255"/>
      <c r="Q814" s="256"/>
    </row>
    <row r="815" spans="1:17" ht="15.75" hidden="1" outlineLevel="1">
      <c r="A815" s="260"/>
      <c r="B815" s="273"/>
      <c r="C815" s="262"/>
      <c r="D815" s="244"/>
      <c r="E815" s="244"/>
      <c r="F815" s="245"/>
      <c r="G815" s="246"/>
      <c r="H815" s="247"/>
      <c r="I815" s="311"/>
      <c r="J815" s="271"/>
      <c r="K815" s="272"/>
      <c r="L815" s="251">
        <f t="shared" si="93"/>
        <v>0</v>
      </c>
      <c r="M815" s="252">
        <f t="shared" si="92"/>
        <v>0</v>
      </c>
      <c r="N815" s="254"/>
      <c r="O815" s="254"/>
      <c r="P815" s="255"/>
      <c r="Q815" s="256"/>
    </row>
    <row r="816" spans="1:17" ht="15.75" hidden="1" outlineLevel="1">
      <c r="A816" s="260"/>
      <c r="B816" s="273"/>
      <c r="C816" s="262"/>
      <c r="D816" s="244"/>
      <c r="E816" s="244"/>
      <c r="F816" s="245"/>
      <c r="G816" s="246"/>
      <c r="H816" s="247"/>
      <c r="I816" s="311"/>
      <c r="J816" s="271"/>
      <c r="K816" s="272"/>
      <c r="L816" s="251">
        <f t="shared" si="93"/>
        <v>0</v>
      </c>
      <c r="M816" s="252">
        <f t="shared" si="92"/>
        <v>0</v>
      </c>
      <c r="N816" s="254"/>
      <c r="O816" s="254"/>
      <c r="P816" s="255"/>
      <c r="Q816" s="256"/>
    </row>
    <row r="817" spans="1:17" ht="15.75" hidden="1" outlineLevel="1">
      <c r="A817" s="260"/>
      <c r="B817" s="273"/>
      <c r="C817" s="262"/>
      <c r="D817" s="244"/>
      <c r="E817" s="244"/>
      <c r="F817" s="245"/>
      <c r="G817" s="246"/>
      <c r="H817" s="247"/>
      <c r="I817" s="311"/>
      <c r="J817" s="271"/>
      <c r="K817" s="272"/>
      <c r="L817" s="251">
        <f t="shared" si="93"/>
        <v>0</v>
      </c>
      <c r="M817" s="252">
        <f t="shared" si="92"/>
        <v>0</v>
      </c>
      <c r="N817" s="254"/>
      <c r="O817" s="254"/>
      <c r="P817" s="255"/>
      <c r="Q817" s="256"/>
    </row>
    <row r="818" spans="1:17" ht="15.75" hidden="1" outlineLevel="1">
      <c r="A818" s="260"/>
      <c r="B818" s="273"/>
      <c r="C818" s="262"/>
      <c r="D818" s="244"/>
      <c r="E818" s="244"/>
      <c r="F818" s="245"/>
      <c r="G818" s="246"/>
      <c r="H818" s="283"/>
      <c r="I818" s="324"/>
      <c r="J818" s="271"/>
      <c r="K818" s="272"/>
      <c r="L818" s="287">
        <f t="shared" si="93"/>
        <v>0</v>
      </c>
      <c r="M818" s="252">
        <f t="shared" si="92"/>
        <v>0</v>
      </c>
      <c r="N818" s="289"/>
      <c r="O818" s="289"/>
      <c r="P818" s="290"/>
      <c r="Q818" s="256"/>
    </row>
    <row r="819" spans="1:17" ht="15.75" hidden="1" outlineLevel="1">
      <c r="A819" s="259"/>
      <c r="B819" s="273"/>
      <c r="C819" s="262"/>
      <c r="D819" s="244"/>
      <c r="E819" s="244"/>
      <c r="F819" s="245"/>
      <c r="G819" s="246"/>
      <c r="H819" s="247"/>
      <c r="I819" s="311"/>
      <c r="J819" s="271"/>
      <c r="K819" s="272"/>
      <c r="L819" s="251">
        <f t="shared" si="93"/>
        <v>0</v>
      </c>
      <c r="M819" s="252">
        <f t="shared" si="92"/>
        <v>0</v>
      </c>
      <c r="N819" s="254"/>
      <c r="O819" s="254"/>
      <c r="P819" s="255"/>
      <c r="Q819" s="256"/>
    </row>
    <row r="820" spans="1:17" ht="15.75" hidden="1" outlineLevel="1">
      <c r="A820" s="276"/>
      <c r="B820" s="242"/>
      <c r="C820" s="262"/>
      <c r="D820" s="244"/>
      <c r="E820" s="244"/>
      <c r="F820" s="245"/>
      <c r="G820" s="246"/>
      <c r="H820" s="247"/>
      <c r="I820" s="311"/>
      <c r="J820" s="271"/>
      <c r="K820" s="272"/>
      <c r="L820" s="251">
        <f t="shared" si="93"/>
        <v>0</v>
      </c>
      <c r="M820" s="252">
        <f t="shared" si="92"/>
        <v>0</v>
      </c>
      <c r="N820" s="254"/>
      <c r="O820" s="254"/>
      <c r="P820" s="255"/>
      <c r="Q820" s="256"/>
    </row>
    <row r="821" spans="1:17" ht="15.75" hidden="1" outlineLevel="1">
      <c r="A821" s="276"/>
      <c r="B821" s="242"/>
      <c r="C821" s="262"/>
      <c r="D821" s="244"/>
      <c r="E821" s="244"/>
      <c r="F821" s="245"/>
      <c r="G821" s="246"/>
      <c r="H821" s="247"/>
      <c r="I821" s="311"/>
      <c r="J821" s="271"/>
      <c r="K821" s="272"/>
      <c r="L821" s="251">
        <f t="shared" si="93"/>
        <v>0</v>
      </c>
      <c r="M821" s="252">
        <f t="shared" si="92"/>
        <v>0</v>
      </c>
      <c r="N821" s="254"/>
      <c r="O821" s="254"/>
      <c r="P821" s="255"/>
      <c r="Q821" s="256"/>
    </row>
    <row r="822" spans="1:17" ht="15.75" hidden="1" outlineLevel="1">
      <c r="A822" s="241"/>
      <c r="B822" s="273"/>
      <c r="C822" s="262"/>
      <c r="D822" s="244"/>
      <c r="E822" s="244"/>
      <c r="F822" s="245"/>
      <c r="G822" s="246"/>
      <c r="H822" s="247"/>
      <c r="I822" s="311"/>
      <c r="J822" s="271"/>
      <c r="K822" s="272"/>
      <c r="L822" s="251">
        <f t="shared" si="93"/>
        <v>0</v>
      </c>
      <c r="M822" s="252">
        <f t="shared" si="92"/>
        <v>0</v>
      </c>
      <c r="N822" s="254"/>
      <c r="O822" s="254"/>
      <c r="P822" s="255"/>
      <c r="Q822" s="256"/>
    </row>
    <row r="823" spans="1:17" ht="15.75" hidden="1" outlineLevel="1">
      <c r="A823" s="276"/>
      <c r="B823" s="242"/>
      <c r="C823" s="262"/>
      <c r="D823" s="244"/>
      <c r="E823" s="244"/>
      <c r="F823" s="245"/>
      <c r="G823" s="246"/>
      <c r="H823" s="247"/>
      <c r="I823" s="311"/>
      <c r="J823" s="267"/>
      <c r="K823" s="268"/>
      <c r="L823" s="251">
        <f t="shared" si="93"/>
        <v>0</v>
      </c>
      <c r="M823" s="252">
        <f t="shared" si="92"/>
        <v>0</v>
      </c>
      <c r="N823" s="254"/>
      <c r="O823" s="254"/>
      <c r="P823" s="255"/>
      <c r="Q823" s="256"/>
    </row>
    <row r="824" spans="1:17" ht="15.75" hidden="1" outlineLevel="1">
      <c r="A824" s="276"/>
      <c r="B824" s="242"/>
      <c r="C824" s="262"/>
      <c r="D824" s="244"/>
      <c r="E824" s="244"/>
      <c r="F824" s="245"/>
      <c r="G824" s="246"/>
      <c r="H824" s="283"/>
      <c r="I824" s="324"/>
      <c r="J824" s="271"/>
      <c r="K824" s="272"/>
      <c r="L824" s="251">
        <f t="shared" si="93"/>
        <v>0</v>
      </c>
      <c r="M824" s="252">
        <f t="shared" si="92"/>
        <v>0</v>
      </c>
      <c r="N824" s="254"/>
      <c r="O824" s="254"/>
      <c r="P824" s="255"/>
      <c r="Q824" s="256"/>
    </row>
    <row r="825" spans="1:17" ht="15.75" hidden="1" outlineLevel="1">
      <c r="A825" s="276"/>
      <c r="B825" s="242"/>
      <c r="C825" s="262"/>
      <c r="D825" s="244"/>
      <c r="E825" s="244"/>
      <c r="F825" s="245"/>
      <c r="G825" s="246"/>
      <c r="H825" s="247"/>
      <c r="I825" s="311"/>
      <c r="J825" s="271"/>
      <c r="K825" s="272"/>
      <c r="L825" s="287">
        <f t="shared" si="93"/>
        <v>0</v>
      </c>
      <c r="M825" s="252">
        <f t="shared" si="92"/>
        <v>0</v>
      </c>
      <c r="N825" s="289"/>
      <c r="O825" s="289"/>
      <c r="P825" s="290"/>
      <c r="Q825" s="256"/>
    </row>
    <row r="826" spans="1:17" ht="15.75" hidden="1" outlineLevel="1">
      <c r="A826" s="276"/>
      <c r="B826" s="242"/>
      <c r="C826" s="262"/>
      <c r="D826" s="244"/>
      <c r="E826" s="244"/>
      <c r="F826" s="245"/>
      <c r="G826" s="246"/>
      <c r="H826" s="247"/>
      <c r="I826" s="311"/>
      <c r="J826" s="271"/>
      <c r="K826" s="272"/>
      <c r="L826" s="251">
        <f t="shared" si="93"/>
        <v>0</v>
      </c>
      <c r="M826" s="252">
        <f t="shared" si="92"/>
        <v>0</v>
      </c>
      <c r="N826" s="254"/>
      <c r="O826" s="254"/>
      <c r="P826" s="255"/>
      <c r="Q826" s="256"/>
    </row>
    <row r="827" spans="1:17" ht="15.75" hidden="1" outlineLevel="1">
      <c r="A827" s="241"/>
      <c r="B827" s="273"/>
      <c r="C827" s="262"/>
      <c r="D827" s="244"/>
      <c r="E827" s="244"/>
      <c r="F827" s="245"/>
      <c r="G827" s="246"/>
      <c r="H827" s="247"/>
      <c r="I827" s="311"/>
      <c r="J827" s="271"/>
      <c r="K827" s="272"/>
      <c r="L827" s="251">
        <f t="shared" si="93"/>
        <v>0</v>
      </c>
      <c r="M827" s="252">
        <f t="shared" si="92"/>
        <v>0</v>
      </c>
      <c r="N827" s="254"/>
      <c r="O827" s="254"/>
      <c r="P827" s="255"/>
      <c r="Q827" s="256"/>
    </row>
    <row r="828" spans="1:17" ht="15.75" hidden="1" outlineLevel="1">
      <c r="A828" s="276"/>
      <c r="B828" s="273"/>
      <c r="C828" s="262"/>
      <c r="D828" s="244"/>
      <c r="E828" s="244"/>
      <c r="F828" s="245"/>
      <c r="G828" s="246"/>
      <c r="H828" s="247"/>
      <c r="I828" s="311"/>
      <c r="J828" s="249"/>
      <c r="K828" s="250"/>
      <c r="L828" s="251">
        <f t="shared" si="93"/>
        <v>0</v>
      </c>
      <c r="M828" s="252">
        <f t="shared" si="92"/>
        <v>0</v>
      </c>
      <c r="N828" s="254"/>
      <c r="O828" s="254"/>
      <c r="P828" s="255"/>
      <c r="Q828" s="256"/>
    </row>
    <row r="829" spans="1:17" ht="15.75" hidden="1" outlineLevel="1">
      <c r="A829" s="260"/>
      <c r="B829" s="273"/>
      <c r="C829" s="262"/>
      <c r="D829" s="244"/>
      <c r="E829" s="244"/>
      <c r="F829" s="245"/>
      <c r="G829" s="246"/>
      <c r="H829" s="283"/>
      <c r="I829" s="324"/>
      <c r="J829" s="249"/>
      <c r="K829" s="250"/>
      <c r="L829" s="287">
        <f t="shared" si="93"/>
        <v>0</v>
      </c>
      <c r="M829" s="252">
        <f t="shared" si="92"/>
        <v>0</v>
      </c>
      <c r="N829" s="289"/>
      <c r="O829" s="289"/>
      <c r="P829" s="290"/>
      <c r="Q829" s="256"/>
    </row>
    <row r="830" spans="1:17" ht="15.75" hidden="1" outlineLevel="1">
      <c r="A830" s="260"/>
      <c r="B830" s="273"/>
      <c r="C830" s="262"/>
      <c r="D830" s="244"/>
      <c r="E830" s="244"/>
      <c r="F830" s="245"/>
      <c r="G830" s="246"/>
      <c r="H830" s="247"/>
      <c r="I830" s="311"/>
      <c r="J830" s="249"/>
      <c r="K830" s="250"/>
      <c r="L830" s="251">
        <f t="shared" si="93"/>
        <v>0</v>
      </c>
      <c r="M830" s="252">
        <f t="shared" si="92"/>
        <v>0</v>
      </c>
      <c r="N830" s="254"/>
      <c r="O830" s="254"/>
      <c r="P830" s="255"/>
      <c r="Q830" s="256"/>
    </row>
    <row r="831" spans="1:17" ht="15.75" hidden="1" outlineLevel="1">
      <c r="A831" s="259"/>
      <c r="B831" s="242"/>
      <c r="C831" s="262"/>
      <c r="D831" s="244"/>
      <c r="E831" s="244"/>
      <c r="F831" s="245"/>
      <c r="G831" s="246"/>
      <c r="H831" s="247"/>
      <c r="I831" s="311"/>
      <c r="J831" s="249"/>
      <c r="K831" s="250"/>
      <c r="L831" s="251">
        <f t="shared" si="93"/>
        <v>0</v>
      </c>
      <c r="M831" s="252">
        <f t="shared" si="92"/>
        <v>0</v>
      </c>
      <c r="N831" s="254"/>
      <c r="O831" s="254"/>
      <c r="P831" s="255"/>
      <c r="Q831" s="256"/>
    </row>
    <row r="832" spans="1:17" ht="15.75" hidden="1" outlineLevel="1">
      <c r="A832" s="259"/>
      <c r="B832" s="242"/>
      <c r="C832" s="262"/>
      <c r="D832" s="244"/>
      <c r="E832" s="244"/>
      <c r="F832" s="245"/>
      <c r="G832" s="246"/>
      <c r="H832" s="247"/>
      <c r="I832" s="311"/>
      <c r="J832" s="285"/>
      <c r="K832" s="286"/>
      <c r="L832" s="251">
        <f t="shared" si="93"/>
        <v>0</v>
      </c>
      <c r="M832" s="252">
        <f t="shared" si="92"/>
        <v>0</v>
      </c>
      <c r="N832" s="254"/>
      <c r="O832" s="254"/>
      <c r="P832" s="255"/>
      <c r="Q832" s="256"/>
    </row>
    <row r="833" spans="1:20" ht="15.75" hidden="1" outlineLevel="1">
      <c r="A833" s="276"/>
      <c r="B833" s="273"/>
      <c r="C833" s="262"/>
      <c r="D833" s="244"/>
      <c r="E833" s="244"/>
      <c r="F833" s="245"/>
      <c r="G833" s="246"/>
      <c r="H833" s="247"/>
      <c r="I833" s="311"/>
      <c r="J833" s="267"/>
      <c r="K833" s="313"/>
      <c r="L833" s="251">
        <f t="shared" si="93"/>
        <v>0</v>
      </c>
      <c r="M833" s="252">
        <f t="shared" si="92"/>
        <v>0</v>
      </c>
      <c r="N833" s="254"/>
      <c r="O833" s="254"/>
      <c r="P833" s="255"/>
      <c r="Q833" s="256"/>
    </row>
    <row r="834" spans="1:20" ht="15.75" hidden="1" outlineLevel="1">
      <c r="A834" s="276"/>
      <c r="B834" s="273"/>
      <c r="C834" s="262"/>
      <c r="D834" s="244"/>
      <c r="E834" s="244"/>
      <c r="F834" s="245"/>
      <c r="G834" s="246"/>
      <c r="H834" s="247"/>
      <c r="I834" s="311"/>
      <c r="J834" s="271"/>
      <c r="K834" s="315"/>
      <c r="L834" s="251">
        <f t="shared" si="93"/>
        <v>0</v>
      </c>
      <c r="M834" s="252">
        <f t="shared" si="92"/>
        <v>0</v>
      </c>
      <c r="N834" s="254"/>
      <c r="O834" s="254"/>
      <c r="P834" s="255"/>
      <c r="Q834" s="256"/>
    </row>
    <row r="835" spans="1:20" ht="15.75" hidden="1" outlineLevel="1">
      <c r="A835" s="276"/>
      <c r="B835" s="273"/>
      <c r="C835" s="262"/>
      <c r="D835" s="244"/>
      <c r="E835" s="244"/>
      <c r="F835" s="245"/>
      <c r="G835" s="246"/>
      <c r="H835" s="283"/>
      <c r="I835" s="324"/>
      <c r="J835" s="271"/>
      <c r="K835" s="315"/>
      <c r="L835" s="287">
        <f t="shared" si="93"/>
        <v>0</v>
      </c>
      <c r="M835" s="252">
        <f t="shared" si="92"/>
        <v>0</v>
      </c>
      <c r="N835" s="289"/>
      <c r="O835" s="289"/>
      <c r="P835" s="290"/>
      <c r="Q835" s="256"/>
    </row>
    <row r="836" spans="1:20" ht="16.5" hidden="1" outlineLevel="1" thickBot="1">
      <c r="A836" s="276"/>
      <c r="B836" s="242"/>
      <c r="C836" s="262"/>
      <c r="D836" s="244"/>
      <c r="E836" s="244"/>
      <c r="F836" s="245"/>
      <c r="G836" s="246"/>
      <c r="H836" s="247"/>
      <c r="I836" s="324"/>
      <c r="J836" s="271"/>
      <c r="K836" s="315"/>
      <c r="L836" s="287">
        <f t="shared" si="93"/>
        <v>0</v>
      </c>
      <c r="M836" s="252">
        <f t="shared" si="92"/>
        <v>0</v>
      </c>
      <c r="N836" s="289"/>
      <c r="O836" s="289"/>
      <c r="P836" s="290"/>
      <c r="Q836" s="256"/>
    </row>
    <row r="837" spans="1:20" ht="28.5" hidden="1" customHeight="1" outlineLevel="1" thickBot="1">
      <c r="A837" s="379"/>
      <c r="B837" s="379"/>
      <c r="C837" s="380"/>
      <c r="D837" s="380"/>
      <c r="E837" s="380"/>
      <c r="F837" s="380"/>
      <c r="G837" s="379"/>
      <c r="H837" s="379"/>
      <c r="I837" s="379"/>
      <c r="J837" s="381"/>
      <c r="K837" s="382" t="str">
        <f>C789</f>
        <v>SANS MARGE NEGO</v>
      </c>
      <c r="L837" s="383">
        <f>SUM(L789:L836)</f>
        <v>0</v>
      </c>
      <c r="M837" s="384">
        <f>SUM(M789:M836)</f>
        <v>0</v>
      </c>
      <c r="N837" s="385">
        <f>SUM(N789:N836)</f>
        <v>0</v>
      </c>
      <c r="O837" s="385">
        <f>SUM(O789:O836)</f>
        <v>0</v>
      </c>
      <c r="P837" s="386">
        <f>SUM(P789:P836)</f>
        <v>0</v>
      </c>
      <c r="Q837" s="299"/>
      <c r="R837" s="258"/>
    </row>
    <row r="838" spans="1:20" ht="11.25" customHeight="1" collapsed="1" thickBot="1">
      <c r="A838" s="356"/>
      <c r="B838" s="357"/>
      <c r="C838" s="358"/>
      <c r="D838" s="358"/>
      <c r="E838" s="358"/>
      <c r="F838" s="358"/>
      <c r="G838" s="357"/>
      <c r="H838" s="357"/>
      <c r="I838" s="357"/>
      <c r="J838" s="359"/>
      <c r="K838" s="360"/>
      <c r="L838" s="361"/>
      <c r="M838" s="362"/>
      <c r="N838" s="363"/>
      <c r="O838" s="363"/>
      <c r="P838" s="364"/>
      <c r="Q838" s="299"/>
      <c r="R838" s="258"/>
      <c r="S838" s="300"/>
      <c r="T838" s="301"/>
    </row>
    <row r="839" spans="1:20" ht="15.75" hidden="1" outlineLevel="1">
      <c r="A839" s="365"/>
      <c r="B839" s="366"/>
      <c r="C839" s="387" t="s">
        <v>81</v>
      </c>
      <c r="D839" s="321"/>
      <c r="E839" s="321"/>
      <c r="F839" s="367"/>
      <c r="G839" s="368"/>
      <c r="H839" s="369"/>
      <c r="I839" s="370"/>
      <c r="J839" s="371"/>
      <c r="K839" s="372"/>
      <c r="L839" s="373"/>
      <c r="M839" s="374"/>
      <c r="N839" s="375"/>
      <c r="O839" s="375"/>
      <c r="P839" s="376"/>
      <c r="Q839" s="256"/>
    </row>
    <row r="840" spans="1:20" ht="15.75" hidden="1" outlineLevel="1">
      <c r="A840" s="259"/>
      <c r="B840" s="242"/>
      <c r="C840" s="262"/>
      <c r="D840" s="244"/>
      <c r="E840" s="244"/>
      <c r="F840" s="245"/>
      <c r="G840" s="246"/>
      <c r="H840" s="247"/>
      <c r="I840" s="311"/>
      <c r="J840" s="249"/>
      <c r="K840" s="250"/>
      <c r="L840" s="251">
        <f>G840*H840</f>
        <v>0</v>
      </c>
      <c r="M840" s="252">
        <f t="shared" ref="M840:M886" si="94">G840*I840+G840*K840</f>
        <v>0</v>
      </c>
      <c r="N840" s="254"/>
      <c r="O840" s="254"/>
      <c r="P840" s="255"/>
      <c r="Q840" s="256"/>
    </row>
    <row r="841" spans="1:20" ht="15.75" hidden="1" outlineLevel="1">
      <c r="A841" s="260"/>
      <c r="B841" s="261"/>
      <c r="C841" s="262"/>
      <c r="D841" s="244"/>
      <c r="E841" s="244"/>
      <c r="F841" s="245"/>
      <c r="G841" s="246"/>
      <c r="H841" s="247"/>
      <c r="I841" s="311"/>
      <c r="J841" s="267"/>
      <c r="K841" s="268"/>
      <c r="L841" s="251">
        <f>G841*H841</f>
        <v>0</v>
      </c>
      <c r="M841" s="252">
        <f t="shared" si="94"/>
        <v>0</v>
      </c>
      <c r="N841" s="254"/>
      <c r="O841" s="254"/>
      <c r="P841" s="255"/>
      <c r="Q841" s="256"/>
    </row>
    <row r="842" spans="1:20" ht="15.75" hidden="1" outlineLevel="1">
      <c r="A842" s="260"/>
      <c r="B842" s="273"/>
      <c r="C842" s="262"/>
      <c r="D842" s="244"/>
      <c r="E842" s="244"/>
      <c r="F842" s="245"/>
      <c r="G842" s="246"/>
      <c r="H842" s="247"/>
      <c r="I842" s="311"/>
      <c r="J842" s="271"/>
      <c r="K842" s="272"/>
      <c r="L842" s="251">
        <f>G842*H842</f>
        <v>0</v>
      </c>
      <c r="M842" s="252">
        <f t="shared" si="94"/>
        <v>0</v>
      </c>
      <c r="N842" s="254"/>
      <c r="O842" s="254"/>
      <c r="P842" s="255"/>
      <c r="Q842" s="256"/>
    </row>
    <row r="843" spans="1:20" ht="15.75" hidden="1" outlineLevel="1">
      <c r="A843" s="260"/>
      <c r="B843" s="273"/>
      <c r="C843" s="262"/>
      <c r="D843" s="244"/>
      <c r="E843" s="244"/>
      <c r="F843" s="245"/>
      <c r="G843" s="246"/>
      <c r="H843" s="247"/>
      <c r="I843" s="311"/>
      <c r="J843" s="271"/>
      <c r="K843" s="272"/>
      <c r="L843" s="251">
        <f t="shared" ref="L843:L886" si="95">G843*H843</f>
        <v>0</v>
      </c>
      <c r="M843" s="252">
        <f t="shared" si="94"/>
        <v>0</v>
      </c>
      <c r="N843" s="254"/>
      <c r="O843" s="254"/>
      <c r="P843" s="255"/>
      <c r="Q843" s="256"/>
    </row>
    <row r="844" spans="1:20" ht="15.75" hidden="1" outlineLevel="1">
      <c r="A844" s="260"/>
      <c r="B844" s="273"/>
      <c r="C844" s="262"/>
      <c r="D844" s="244"/>
      <c r="E844" s="244"/>
      <c r="F844" s="245"/>
      <c r="G844" s="246"/>
      <c r="H844" s="247"/>
      <c r="I844" s="311"/>
      <c r="J844" s="271"/>
      <c r="K844" s="272"/>
      <c r="L844" s="251">
        <f t="shared" si="95"/>
        <v>0</v>
      </c>
      <c r="M844" s="252">
        <f t="shared" si="94"/>
        <v>0</v>
      </c>
      <c r="N844" s="254"/>
      <c r="O844" s="254"/>
      <c r="P844" s="255"/>
      <c r="Q844" s="256"/>
    </row>
    <row r="845" spans="1:20" ht="15.75" hidden="1" outlineLevel="1">
      <c r="A845" s="260"/>
      <c r="B845" s="273"/>
      <c r="C845" s="262"/>
      <c r="D845" s="244"/>
      <c r="E845" s="244"/>
      <c r="F845" s="245"/>
      <c r="G845" s="246"/>
      <c r="H845" s="247"/>
      <c r="I845" s="311"/>
      <c r="J845" s="271"/>
      <c r="K845" s="272"/>
      <c r="L845" s="251">
        <f t="shared" si="95"/>
        <v>0</v>
      </c>
      <c r="M845" s="252">
        <f t="shared" si="94"/>
        <v>0</v>
      </c>
      <c r="N845" s="254"/>
      <c r="O845" s="254"/>
      <c r="P845" s="255"/>
      <c r="Q845" s="256"/>
    </row>
    <row r="846" spans="1:20" ht="15.75" hidden="1" outlineLevel="1">
      <c r="A846" s="260"/>
      <c r="B846" s="273"/>
      <c r="C846" s="262"/>
      <c r="D846" s="244"/>
      <c r="E846" s="244"/>
      <c r="F846" s="245"/>
      <c r="G846" s="246"/>
      <c r="H846" s="247"/>
      <c r="I846" s="311"/>
      <c r="J846" s="271"/>
      <c r="K846" s="272"/>
      <c r="L846" s="251">
        <f t="shared" si="95"/>
        <v>0</v>
      </c>
      <c r="M846" s="252">
        <f t="shared" si="94"/>
        <v>0</v>
      </c>
      <c r="N846" s="254"/>
      <c r="O846" s="254"/>
      <c r="P846" s="255"/>
      <c r="Q846" s="256"/>
    </row>
    <row r="847" spans="1:20" ht="15.75" hidden="1" outlineLevel="1">
      <c r="A847" s="260"/>
      <c r="B847" s="273"/>
      <c r="C847" s="262"/>
      <c r="D847" s="244"/>
      <c r="E847" s="244"/>
      <c r="F847" s="245"/>
      <c r="G847" s="246"/>
      <c r="H847" s="247"/>
      <c r="I847" s="311"/>
      <c r="J847" s="271"/>
      <c r="K847" s="272"/>
      <c r="L847" s="251">
        <f t="shared" si="95"/>
        <v>0</v>
      </c>
      <c r="M847" s="252">
        <f t="shared" si="94"/>
        <v>0</v>
      </c>
      <c r="N847" s="254"/>
      <c r="O847" s="254"/>
      <c r="P847" s="255"/>
      <c r="Q847" s="256"/>
    </row>
    <row r="848" spans="1:20" ht="15.75" hidden="1" outlineLevel="1">
      <c r="A848" s="260"/>
      <c r="B848" s="273"/>
      <c r="C848" s="262"/>
      <c r="D848" s="244"/>
      <c r="E848" s="244"/>
      <c r="F848" s="245"/>
      <c r="G848" s="246"/>
      <c r="H848" s="247"/>
      <c r="I848" s="311"/>
      <c r="J848" s="271"/>
      <c r="K848" s="272"/>
      <c r="L848" s="251">
        <f t="shared" si="95"/>
        <v>0</v>
      </c>
      <c r="M848" s="252">
        <f t="shared" si="94"/>
        <v>0</v>
      </c>
      <c r="N848" s="254"/>
      <c r="O848" s="254"/>
      <c r="P848" s="255"/>
      <c r="Q848" s="256"/>
    </row>
    <row r="849" spans="1:17" ht="15.75" hidden="1" outlineLevel="1">
      <c r="A849" s="260"/>
      <c r="B849" s="273"/>
      <c r="C849" s="262"/>
      <c r="D849" s="244"/>
      <c r="E849" s="244"/>
      <c r="F849" s="245"/>
      <c r="G849" s="246"/>
      <c r="H849" s="247"/>
      <c r="I849" s="311"/>
      <c r="J849" s="271"/>
      <c r="K849" s="272"/>
      <c r="L849" s="251">
        <f t="shared" si="95"/>
        <v>0</v>
      </c>
      <c r="M849" s="252">
        <f t="shared" si="94"/>
        <v>0</v>
      </c>
      <c r="N849" s="254"/>
      <c r="O849" s="254"/>
      <c r="P849" s="255"/>
      <c r="Q849" s="256"/>
    </row>
    <row r="850" spans="1:17" ht="15.75" hidden="1" outlineLevel="1">
      <c r="A850" s="260"/>
      <c r="B850" s="273"/>
      <c r="C850" s="262"/>
      <c r="D850" s="244"/>
      <c r="E850" s="244"/>
      <c r="F850" s="245"/>
      <c r="G850" s="246"/>
      <c r="H850" s="247"/>
      <c r="I850" s="311"/>
      <c r="J850" s="271"/>
      <c r="K850" s="272"/>
      <c r="L850" s="251">
        <f t="shared" si="95"/>
        <v>0</v>
      </c>
      <c r="M850" s="252">
        <f t="shared" si="94"/>
        <v>0</v>
      </c>
      <c r="N850" s="254"/>
      <c r="O850" s="254"/>
      <c r="P850" s="255"/>
      <c r="Q850" s="256"/>
    </row>
    <row r="851" spans="1:17" ht="15.75" hidden="1" outlineLevel="1">
      <c r="A851" s="260"/>
      <c r="B851" s="273"/>
      <c r="C851" s="262"/>
      <c r="D851" s="244"/>
      <c r="E851" s="244"/>
      <c r="F851" s="245"/>
      <c r="G851" s="246"/>
      <c r="H851" s="247"/>
      <c r="I851" s="311"/>
      <c r="J851" s="249"/>
      <c r="K851" s="250"/>
      <c r="L851" s="251">
        <f t="shared" si="95"/>
        <v>0</v>
      </c>
      <c r="M851" s="252">
        <f t="shared" si="94"/>
        <v>0</v>
      </c>
      <c r="N851" s="254"/>
      <c r="O851" s="254"/>
      <c r="P851" s="255"/>
      <c r="Q851" s="256"/>
    </row>
    <row r="852" spans="1:17" ht="15.75" hidden="1" outlineLevel="1">
      <c r="A852" s="260"/>
      <c r="B852" s="273"/>
      <c r="C852" s="262"/>
      <c r="D852" s="244"/>
      <c r="E852" s="244"/>
      <c r="F852" s="245"/>
      <c r="G852" s="246"/>
      <c r="H852" s="247"/>
      <c r="I852" s="311"/>
      <c r="J852" s="249"/>
      <c r="K852" s="250"/>
      <c r="L852" s="251">
        <f t="shared" si="95"/>
        <v>0</v>
      </c>
      <c r="M852" s="252">
        <f t="shared" si="94"/>
        <v>0</v>
      </c>
      <c r="N852" s="254"/>
      <c r="O852" s="254"/>
      <c r="P852" s="255"/>
      <c r="Q852" s="256"/>
    </row>
    <row r="853" spans="1:17" ht="15.75" hidden="1" outlineLevel="1">
      <c r="A853" s="260"/>
      <c r="B853" s="273"/>
      <c r="C853" s="262"/>
      <c r="D853" s="244"/>
      <c r="E853" s="244"/>
      <c r="F853" s="245"/>
      <c r="G853" s="246"/>
      <c r="H853" s="247"/>
      <c r="I853" s="311"/>
      <c r="J853" s="271"/>
      <c r="K853" s="272"/>
      <c r="L853" s="251">
        <f t="shared" si="95"/>
        <v>0</v>
      </c>
      <c r="M853" s="252">
        <f t="shared" si="94"/>
        <v>0</v>
      </c>
      <c r="N853" s="254"/>
      <c r="O853" s="254"/>
      <c r="P853" s="255"/>
      <c r="Q853" s="256"/>
    </row>
    <row r="854" spans="1:17" ht="15.75" hidden="1" outlineLevel="1">
      <c r="A854" s="260"/>
      <c r="B854" s="273"/>
      <c r="C854" s="262"/>
      <c r="D854" s="244"/>
      <c r="E854" s="244"/>
      <c r="F854" s="245"/>
      <c r="G854" s="246"/>
      <c r="H854" s="247"/>
      <c r="I854" s="311"/>
      <c r="J854" s="271"/>
      <c r="K854" s="272"/>
      <c r="L854" s="251">
        <f t="shared" si="95"/>
        <v>0</v>
      </c>
      <c r="M854" s="252">
        <f t="shared" si="94"/>
        <v>0</v>
      </c>
      <c r="N854" s="254"/>
      <c r="O854" s="254"/>
      <c r="P854" s="255"/>
      <c r="Q854" s="256"/>
    </row>
    <row r="855" spans="1:17" ht="15.75" hidden="1" outlineLevel="1">
      <c r="A855" s="260"/>
      <c r="B855" s="273"/>
      <c r="C855" s="262"/>
      <c r="D855" s="244"/>
      <c r="E855" s="244"/>
      <c r="F855" s="245"/>
      <c r="G855" s="246"/>
      <c r="H855" s="247"/>
      <c r="I855" s="311"/>
      <c r="J855" s="271"/>
      <c r="K855" s="272"/>
      <c r="L855" s="251">
        <f t="shared" si="95"/>
        <v>0</v>
      </c>
      <c r="M855" s="252">
        <f t="shared" si="94"/>
        <v>0</v>
      </c>
      <c r="N855" s="254"/>
      <c r="O855" s="254"/>
      <c r="P855" s="255"/>
      <c r="Q855" s="256"/>
    </row>
    <row r="856" spans="1:17" ht="15.75" hidden="1" outlineLevel="1">
      <c r="A856" s="260"/>
      <c r="B856" s="273"/>
      <c r="C856" s="262"/>
      <c r="D856" s="244"/>
      <c r="E856" s="244"/>
      <c r="F856" s="245"/>
      <c r="G856" s="246"/>
      <c r="H856" s="247"/>
      <c r="I856" s="311"/>
      <c r="J856" s="271"/>
      <c r="K856" s="272"/>
      <c r="L856" s="251">
        <f t="shared" si="95"/>
        <v>0</v>
      </c>
      <c r="M856" s="252">
        <f t="shared" si="94"/>
        <v>0</v>
      </c>
      <c r="N856" s="254"/>
      <c r="O856" s="254"/>
      <c r="P856" s="255"/>
      <c r="Q856" s="256"/>
    </row>
    <row r="857" spans="1:17" ht="15.75" hidden="1" outlineLevel="1">
      <c r="A857" s="260"/>
      <c r="B857" s="273"/>
      <c r="C857" s="262"/>
      <c r="D857" s="244"/>
      <c r="E857" s="244"/>
      <c r="F857" s="245"/>
      <c r="G857" s="246"/>
      <c r="H857" s="247"/>
      <c r="I857" s="311"/>
      <c r="J857" s="271"/>
      <c r="K857" s="272"/>
      <c r="L857" s="251">
        <f t="shared" si="95"/>
        <v>0</v>
      </c>
      <c r="M857" s="252">
        <f t="shared" si="94"/>
        <v>0</v>
      </c>
      <c r="N857" s="254"/>
      <c r="O857" s="254"/>
      <c r="P857" s="255"/>
      <c r="Q857" s="256"/>
    </row>
    <row r="858" spans="1:17" ht="15.75" hidden="1" outlineLevel="1">
      <c r="A858" s="260"/>
      <c r="B858" s="273"/>
      <c r="C858" s="262"/>
      <c r="D858" s="244"/>
      <c r="E858" s="244"/>
      <c r="F858" s="245"/>
      <c r="G858" s="246"/>
      <c r="H858" s="247"/>
      <c r="I858" s="311"/>
      <c r="J858" s="271"/>
      <c r="K858" s="272"/>
      <c r="L858" s="251">
        <f t="shared" si="95"/>
        <v>0</v>
      </c>
      <c r="M858" s="252">
        <f t="shared" si="94"/>
        <v>0</v>
      </c>
      <c r="N858" s="254"/>
      <c r="O858" s="254"/>
      <c r="P858" s="255"/>
      <c r="Q858" s="256"/>
    </row>
    <row r="859" spans="1:17" ht="15.75" hidden="1" outlineLevel="1">
      <c r="A859" s="260"/>
      <c r="B859" s="273"/>
      <c r="C859" s="262"/>
      <c r="D859" s="244"/>
      <c r="E859" s="244"/>
      <c r="F859" s="245"/>
      <c r="G859" s="246"/>
      <c r="H859" s="247"/>
      <c r="I859" s="311"/>
      <c r="J859" s="271"/>
      <c r="K859" s="272"/>
      <c r="L859" s="251">
        <f t="shared" si="95"/>
        <v>0</v>
      </c>
      <c r="M859" s="252">
        <f t="shared" si="94"/>
        <v>0</v>
      </c>
      <c r="N859" s="254"/>
      <c r="O859" s="254"/>
      <c r="P859" s="255"/>
      <c r="Q859" s="256"/>
    </row>
    <row r="860" spans="1:17" ht="15.75" hidden="1" outlineLevel="1">
      <c r="A860" s="260"/>
      <c r="B860" s="273"/>
      <c r="C860" s="262"/>
      <c r="D860" s="244"/>
      <c r="E860" s="244"/>
      <c r="F860" s="245"/>
      <c r="G860" s="246"/>
      <c r="H860" s="247"/>
      <c r="I860" s="311"/>
      <c r="J860" s="271"/>
      <c r="K860" s="272"/>
      <c r="L860" s="251">
        <f t="shared" si="95"/>
        <v>0</v>
      </c>
      <c r="M860" s="252">
        <f t="shared" si="94"/>
        <v>0</v>
      </c>
      <c r="N860" s="254"/>
      <c r="O860" s="254"/>
      <c r="P860" s="255"/>
      <c r="Q860" s="256"/>
    </row>
    <row r="861" spans="1:17" ht="15.75" hidden="1" outlineLevel="1">
      <c r="A861" s="260"/>
      <c r="B861" s="273"/>
      <c r="C861" s="262"/>
      <c r="D861" s="244"/>
      <c r="E861" s="244"/>
      <c r="F861" s="245"/>
      <c r="G861" s="246"/>
      <c r="H861" s="247"/>
      <c r="I861" s="311"/>
      <c r="J861" s="271"/>
      <c r="K861" s="272"/>
      <c r="L861" s="251">
        <f t="shared" si="95"/>
        <v>0</v>
      </c>
      <c r="M861" s="252">
        <f t="shared" si="94"/>
        <v>0</v>
      </c>
      <c r="N861" s="254"/>
      <c r="O861" s="254"/>
      <c r="P861" s="255"/>
      <c r="Q861" s="256"/>
    </row>
    <row r="862" spans="1:17" ht="15.75" hidden="1" outlineLevel="1">
      <c r="A862" s="260"/>
      <c r="B862" s="273"/>
      <c r="C862" s="262"/>
      <c r="D862" s="244"/>
      <c r="E862" s="244"/>
      <c r="F862" s="245"/>
      <c r="G862" s="246"/>
      <c r="H862" s="247"/>
      <c r="I862" s="311"/>
      <c r="J862" s="271"/>
      <c r="K862" s="272"/>
      <c r="L862" s="251">
        <f t="shared" si="95"/>
        <v>0</v>
      </c>
      <c r="M862" s="252">
        <f t="shared" si="94"/>
        <v>0</v>
      </c>
      <c r="N862" s="254"/>
      <c r="O862" s="254"/>
      <c r="P862" s="255"/>
      <c r="Q862" s="256"/>
    </row>
    <row r="863" spans="1:17" ht="15.75" hidden="1" outlineLevel="1">
      <c r="A863" s="260"/>
      <c r="B863" s="273"/>
      <c r="C863" s="262"/>
      <c r="D863" s="244"/>
      <c r="E863" s="244"/>
      <c r="F863" s="245"/>
      <c r="G863" s="246"/>
      <c r="H863" s="247"/>
      <c r="I863" s="311"/>
      <c r="J863" s="271"/>
      <c r="K863" s="272"/>
      <c r="L863" s="251">
        <f t="shared" si="95"/>
        <v>0</v>
      </c>
      <c r="M863" s="252">
        <f t="shared" si="94"/>
        <v>0</v>
      </c>
      <c r="N863" s="254"/>
      <c r="O863" s="254"/>
      <c r="P863" s="255"/>
      <c r="Q863" s="256"/>
    </row>
    <row r="864" spans="1:17" ht="15.75" hidden="1" outlineLevel="1">
      <c r="A864" s="260"/>
      <c r="B864" s="273"/>
      <c r="C864" s="262"/>
      <c r="D864" s="244"/>
      <c r="E864" s="244"/>
      <c r="F864" s="245"/>
      <c r="G864" s="246"/>
      <c r="H864" s="247"/>
      <c r="I864" s="311"/>
      <c r="J864" s="271"/>
      <c r="K864" s="272"/>
      <c r="L864" s="251">
        <f t="shared" si="95"/>
        <v>0</v>
      </c>
      <c r="M864" s="252">
        <f t="shared" si="94"/>
        <v>0</v>
      </c>
      <c r="N864" s="254"/>
      <c r="O864" s="254"/>
      <c r="P864" s="255"/>
      <c r="Q864" s="256"/>
    </row>
    <row r="865" spans="1:17" ht="15.75" hidden="1" outlineLevel="1">
      <c r="A865" s="260"/>
      <c r="B865" s="273"/>
      <c r="C865" s="262"/>
      <c r="D865" s="244"/>
      <c r="E865" s="244"/>
      <c r="F865" s="245"/>
      <c r="G865" s="246"/>
      <c r="H865" s="247"/>
      <c r="I865" s="311"/>
      <c r="J865" s="271"/>
      <c r="K865" s="272"/>
      <c r="L865" s="251">
        <f t="shared" si="95"/>
        <v>0</v>
      </c>
      <c r="M865" s="252">
        <f t="shared" si="94"/>
        <v>0</v>
      </c>
      <c r="N865" s="254"/>
      <c r="O865" s="254"/>
      <c r="P865" s="255"/>
      <c r="Q865" s="256"/>
    </row>
    <row r="866" spans="1:17" ht="15.75" hidden="1" outlineLevel="1">
      <c r="A866" s="260"/>
      <c r="B866" s="273"/>
      <c r="C866" s="262"/>
      <c r="D866" s="244"/>
      <c r="E866" s="244"/>
      <c r="F866" s="245"/>
      <c r="G866" s="246"/>
      <c r="H866" s="247"/>
      <c r="I866" s="311"/>
      <c r="J866" s="271"/>
      <c r="K866" s="272"/>
      <c r="L866" s="251">
        <f t="shared" si="95"/>
        <v>0</v>
      </c>
      <c r="M866" s="252">
        <f t="shared" si="94"/>
        <v>0</v>
      </c>
      <c r="N866" s="254"/>
      <c r="O866" s="254"/>
      <c r="P866" s="255"/>
      <c r="Q866" s="256"/>
    </row>
    <row r="867" spans="1:17" ht="15.75" hidden="1" outlineLevel="1">
      <c r="A867" s="260"/>
      <c r="B867" s="273"/>
      <c r="C867" s="262"/>
      <c r="D867" s="244"/>
      <c r="E867" s="244"/>
      <c r="F867" s="245"/>
      <c r="G867" s="246"/>
      <c r="H867" s="247"/>
      <c r="I867" s="311"/>
      <c r="J867" s="271"/>
      <c r="K867" s="272"/>
      <c r="L867" s="251">
        <f t="shared" si="95"/>
        <v>0</v>
      </c>
      <c r="M867" s="252">
        <f t="shared" si="94"/>
        <v>0</v>
      </c>
      <c r="N867" s="254"/>
      <c r="O867" s="254"/>
      <c r="P867" s="255"/>
      <c r="Q867" s="256"/>
    </row>
    <row r="868" spans="1:17" ht="15.75" hidden="1" outlineLevel="1">
      <c r="A868" s="260"/>
      <c r="B868" s="273"/>
      <c r="C868" s="262"/>
      <c r="D868" s="244"/>
      <c r="E868" s="244"/>
      <c r="F868" s="245"/>
      <c r="G868" s="246"/>
      <c r="H868" s="283"/>
      <c r="I868" s="324"/>
      <c r="J868" s="271"/>
      <c r="K868" s="272"/>
      <c r="L868" s="287">
        <f t="shared" si="95"/>
        <v>0</v>
      </c>
      <c r="M868" s="252">
        <f t="shared" si="94"/>
        <v>0</v>
      </c>
      <c r="N868" s="289"/>
      <c r="O868" s="289"/>
      <c r="P868" s="290"/>
      <c r="Q868" s="256"/>
    </row>
    <row r="869" spans="1:17" ht="15.75" hidden="1" outlineLevel="1">
      <c r="A869" s="259"/>
      <c r="B869" s="273"/>
      <c r="C869" s="262"/>
      <c r="D869" s="244"/>
      <c r="E869" s="244"/>
      <c r="F869" s="245"/>
      <c r="G869" s="246"/>
      <c r="H869" s="247"/>
      <c r="I869" s="311"/>
      <c r="J869" s="271"/>
      <c r="K869" s="272"/>
      <c r="L869" s="251">
        <f t="shared" si="95"/>
        <v>0</v>
      </c>
      <c r="M869" s="252">
        <f t="shared" si="94"/>
        <v>0</v>
      </c>
      <c r="N869" s="254"/>
      <c r="O869" s="254"/>
      <c r="P869" s="255"/>
      <c r="Q869" s="256"/>
    </row>
    <row r="870" spans="1:17" ht="15.75" hidden="1" outlineLevel="1">
      <c r="A870" s="276"/>
      <c r="B870" s="242"/>
      <c r="C870" s="262"/>
      <c r="D870" s="244"/>
      <c r="E870" s="244"/>
      <c r="F870" s="245"/>
      <c r="G870" s="246"/>
      <c r="H870" s="247"/>
      <c r="I870" s="311"/>
      <c r="J870" s="271"/>
      <c r="K870" s="272"/>
      <c r="L870" s="251">
        <f t="shared" si="95"/>
        <v>0</v>
      </c>
      <c r="M870" s="252">
        <f t="shared" si="94"/>
        <v>0</v>
      </c>
      <c r="N870" s="254"/>
      <c r="O870" s="254"/>
      <c r="P870" s="255"/>
      <c r="Q870" s="256"/>
    </row>
    <row r="871" spans="1:17" ht="15.75" hidden="1" outlineLevel="1">
      <c r="A871" s="276"/>
      <c r="B871" s="242"/>
      <c r="C871" s="262"/>
      <c r="D871" s="244"/>
      <c r="E871" s="244"/>
      <c r="F871" s="245"/>
      <c r="G871" s="246"/>
      <c r="H871" s="247"/>
      <c r="I871" s="311"/>
      <c r="J871" s="271"/>
      <c r="K871" s="272"/>
      <c r="L871" s="251">
        <f t="shared" si="95"/>
        <v>0</v>
      </c>
      <c r="M871" s="252">
        <f t="shared" si="94"/>
        <v>0</v>
      </c>
      <c r="N871" s="254"/>
      <c r="O871" s="254"/>
      <c r="P871" s="255"/>
      <c r="Q871" s="256"/>
    </row>
    <row r="872" spans="1:17" ht="15.75" hidden="1" outlineLevel="1">
      <c r="A872" s="241"/>
      <c r="B872" s="273"/>
      <c r="C872" s="262"/>
      <c r="D872" s="244"/>
      <c r="E872" s="244"/>
      <c r="F872" s="245"/>
      <c r="G872" s="246"/>
      <c r="H872" s="247"/>
      <c r="I872" s="311"/>
      <c r="J872" s="271"/>
      <c r="K872" s="272"/>
      <c r="L872" s="251">
        <f t="shared" si="95"/>
        <v>0</v>
      </c>
      <c r="M872" s="252">
        <f t="shared" si="94"/>
        <v>0</v>
      </c>
      <c r="N872" s="254"/>
      <c r="O872" s="254"/>
      <c r="P872" s="255"/>
      <c r="Q872" s="256"/>
    </row>
    <row r="873" spans="1:17" ht="15.75" hidden="1" outlineLevel="1">
      <c r="A873" s="276"/>
      <c r="B873" s="242"/>
      <c r="C873" s="262"/>
      <c r="D873" s="244"/>
      <c r="E873" s="244"/>
      <c r="F873" s="245"/>
      <c r="G873" s="246"/>
      <c r="H873" s="247"/>
      <c r="I873" s="311"/>
      <c r="J873" s="267"/>
      <c r="K873" s="268"/>
      <c r="L873" s="251">
        <f t="shared" si="95"/>
        <v>0</v>
      </c>
      <c r="M873" s="252">
        <f t="shared" si="94"/>
        <v>0</v>
      </c>
      <c r="N873" s="254"/>
      <c r="O873" s="254"/>
      <c r="P873" s="255"/>
      <c r="Q873" s="256"/>
    </row>
    <row r="874" spans="1:17" ht="15.75" hidden="1" outlineLevel="1">
      <c r="A874" s="276"/>
      <c r="B874" s="242"/>
      <c r="C874" s="262"/>
      <c r="D874" s="244"/>
      <c r="E874" s="244"/>
      <c r="F874" s="245"/>
      <c r="G874" s="246"/>
      <c r="H874" s="283"/>
      <c r="I874" s="324"/>
      <c r="J874" s="271"/>
      <c r="K874" s="272"/>
      <c r="L874" s="251">
        <f t="shared" si="95"/>
        <v>0</v>
      </c>
      <c r="M874" s="252">
        <f t="shared" si="94"/>
        <v>0</v>
      </c>
      <c r="N874" s="254"/>
      <c r="O874" s="254"/>
      <c r="P874" s="255"/>
      <c r="Q874" s="256"/>
    </row>
    <row r="875" spans="1:17" ht="15.75" hidden="1" outlineLevel="1">
      <c r="A875" s="276"/>
      <c r="B875" s="242"/>
      <c r="C875" s="262"/>
      <c r="D875" s="244"/>
      <c r="E875" s="244"/>
      <c r="F875" s="245"/>
      <c r="G875" s="246"/>
      <c r="H875" s="247"/>
      <c r="I875" s="311"/>
      <c r="J875" s="271"/>
      <c r="K875" s="272"/>
      <c r="L875" s="287">
        <f t="shared" si="95"/>
        <v>0</v>
      </c>
      <c r="M875" s="252">
        <f t="shared" si="94"/>
        <v>0</v>
      </c>
      <c r="N875" s="289"/>
      <c r="O875" s="289"/>
      <c r="P875" s="290"/>
      <c r="Q875" s="256"/>
    </row>
    <row r="876" spans="1:17" ht="15.75" hidden="1" outlineLevel="1">
      <c r="A876" s="276"/>
      <c r="B876" s="242"/>
      <c r="C876" s="262"/>
      <c r="D876" s="244"/>
      <c r="E876" s="244"/>
      <c r="F876" s="245"/>
      <c r="G876" s="246"/>
      <c r="H876" s="247"/>
      <c r="I876" s="311"/>
      <c r="J876" s="271"/>
      <c r="K876" s="272"/>
      <c r="L876" s="251">
        <f t="shared" si="95"/>
        <v>0</v>
      </c>
      <c r="M876" s="252">
        <f t="shared" si="94"/>
        <v>0</v>
      </c>
      <c r="N876" s="254"/>
      <c r="O876" s="254"/>
      <c r="P876" s="255"/>
      <c r="Q876" s="256"/>
    </row>
    <row r="877" spans="1:17" ht="15.75" hidden="1" outlineLevel="1">
      <c r="A877" s="241"/>
      <c r="B877" s="273"/>
      <c r="C877" s="262"/>
      <c r="D877" s="244"/>
      <c r="E877" s="244"/>
      <c r="F877" s="245"/>
      <c r="G877" s="246"/>
      <c r="H877" s="247"/>
      <c r="I877" s="311"/>
      <c r="J877" s="271"/>
      <c r="K877" s="272"/>
      <c r="L877" s="251">
        <f t="shared" si="95"/>
        <v>0</v>
      </c>
      <c r="M877" s="252">
        <f t="shared" si="94"/>
        <v>0</v>
      </c>
      <c r="N877" s="254"/>
      <c r="O877" s="254"/>
      <c r="P877" s="255"/>
      <c r="Q877" s="256"/>
    </row>
    <row r="878" spans="1:17" ht="15.75" hidden="1" outlineLevel="1">
      <c r="A878" s="276"/>
      <c r="B878" s="273"/>
      <c r="C878" s="262"/>
      <c r="D878" s="244"/>
      <c r="E878" s="244"/>
      <c r="F878" s="245"/>
      <c r="G878" s="246"/>
      <c r="H878" s="247"/>
      <c r="I878" s="311"/>
      <c r="J878" s="249"/>
      <c r="K878" s="250"/>
      <c r="L878" s="251">
        <f t="shared" si="95"/>
        <v>0</v>
      </c>
      <c r="M878" s="252">
        <f t="shared" si="94"/>
        <v>0</v>
      </c>
      <c r="N878" s="254"/>
      <c r="O878" s="254"/>
      <c r="P878" s="255"/>
      <c r="Q878" s="256"/>
    </row>
    <row r="879" spans="1:17" ht="15.75" hidden="1" outlineLevel="1">
      <c r="A879" s="260"/>
      <c r="B879" s="273"/>
      <c r="C879" s="262"/>
      <c r="D879" s="244"/>
      <c r="E879" s="244"/>
      <c r="F879" s="245"/>
      <c r="G879" s="246"/>
      <c r="H879" s="283"/>
      <c r="I879" s="324"/>
      <c r="J879" s="249"/>
      <c r="K879" s="250"/>
      <c r="L879" s="287">
        <f t="shared" si="95"/>
        <v>0</v>
      </c>
      <c r="M879" s="252">
        <f t="shared" si="94"/>
        <v>0</v>
      </c>
      <c r="N879" s="289"/>
      <c r="O879" s="289"/>
      <c r="P879" s="290"/>
      <c r="Q879" s="256"/>
    </row>
    <row r="880" spans="1:17" ht="15.75" hidden="1" outlineLevel="1">
      <c r="A880" s="260"/>
      <c r="B880" s="273"/>
      <c r="C880" s="262"/>
      <c r="D880" s="244"/>
      <c r="E880" s="244"/>
      <c r="F880" s="245"/>
      <c r="G880" s="246"/>
      <c r="H880" s="247"/>
      <c r="I880" s="311"/>
      <c r="J880" s="249"/>
      <c r="K880" s="250"/>
      <c r="L880" s="251">
        <f t="shared" si="95"/>
        <v>0</v>
      </c>
      <c r="M880" s="252">
        <f t="shared" si="94"/>
        <v>0</v>
      </c>
      <c r="N880" s="254"/>
      <c r="O880" s="254"/>
      <c r="P880" s="255"/>
      <c r="Q880" s="256"/>
    </row>
    <row r="881" spans="1:20" ht="15.75" hidden="1" outlineLevel="1">
      <c r="A881" s="259"/>
      <c r="B881" s="242"/>
      <c r="C881" s="262"/>
      <c r="D881" s="244"/>
      <c r="E881" s="244"/>
      <c r="F881" s="245"/>
      <c r="G881" s="246"/>
      <c r="H881" s="247"/>
      <c r="I881" s="311"/>
      <c r="J881" s="249"/>
      <c r="K881" s="250"/>
      <c r="L881" s="251">
        <f t="shared" si="95"/>
        <v>0</v>
      </c>
      <c r="M881" s="252">
        <f t="shared" si="94"/>
        <v>0</v>
      </c>
      <c r="N881" s="254"/>
      <c r="O881" s="254"/>
      <c r="P881" s="255"/>
      <c r="Q881" s="256"/>
    </row>
    <row r="882" spans="1:20" ht="15.75" hidden="1" outlineLevel="1">
      <c r="A882" s="259"/>
      <c r="B882" s="242"/>
      <c r="C882" s="262"/>
      <c r="D882" s="244"/>
      <c r="E882" s="244"/>
      <c r="F882" s="245"/>
      <c r="G882" s="246"/>
      <c r="H882" s="247"/>
      <c r="I882" s="311"/>
      <c r="J882" s="285"/>
      <c r="K882" s="286"/>
      <c r="L882" s="251">
        <f t="shared" si="95"/>
        <v>0</v>
      </c>
      <c r="M882" s="252">
        <f t="shared" si="94"/>
        <v>0</v>
      </c>
      <c r="N882" s="254"/>
      <c r="O882" s="254"/>
      <c r="P882" s="255"/>
      <c r="Q882" s="256"/>
    </row>
    <row r="883" spans="1:20" ht="15.75" hidden="1" outlineLevel="1">
      <c r="A883" s="276"/>
      <c r="B883" s="273"/>
      <c r="C883" s="262"/>
      <c r="D883" s="244"/>
      <c r="E883" s="244"/>
      <c r="F883" s="245"/>
      <c r="G883" s="246"/>
      <c r="H883" s="247"/>
      <c r="I883" s="311"/>
      <c r="J883" s="267"/>
      <c r="K883" s="313"/>
      <c r="L883" s="251">
        <f t="shared" si="95"/>
        <v>0</v>
      </c>
      <c r="M883" s="252">
        <f t="shared" si="94"/>
        <v>0</v>
      </c>
      <c r="N883" s="254"/>
      <c r="O883" s="254"/>
      <c r="P883" s="255"/>
      <c r="Q883" s="256"/>
    </row>
    <row r="884" spans="1:20" ht="15.75" hidden="1" outlineLevel="1">
      <c r="A884" s="276"/>
      <c r="B884" s="273"/>
      <c r="C884" s="262"/>
      <c r="D884" s="244"/>
      <c r="E884" s="244"/>
      <c r="F884" s="245"/>
      <c r="G884" s="246"/>
      <c r="H884" s="247"/>
      <c r="I884" s="311"/>
      <c r="J884" s="271"/>
      <c r="K884" s="315"/>
      <c r="L884" s="251">
        <f t="shared" si="95"/>
        <v>0</v>
      </c>
      <c r="M884" s="252">
        <f t="shared" si="94"/>
        <v>0</v>
      </c>
      <c r="N884" s="254"/>
      <c r="O884" s="254"/>
      <c r="P884" s="255"/>
      <c r="Q884" s="256"/>
    </row>
    <row r="885" spans="1:20" ht="15.75" hidden="1" outlineLevel="1">
      <c r="A885" s="276"/>
      <c r="B885" s="273"/>
      <c r="C885" s="262"/>
      <c r="D885" s="244"/>
      <c r="E885" s="244"/>
      <c r="F885" s="245"/>
      <c r="G885" s="246"/>
      <c r="H885" s="283"/>
      <c r="I885" s="324"/>
      <c r="J885" s="271"/>
      <c r="K885" s="315"/>
      <c r="L885" s="287">
        <f t="shared" si="95"/>
        <v>0</v>
      </c>
      <c r="M885" s="252">
        <f t="shared" si="94"/>
        <v>0</v>
      </c>
      <c r="N885" s="289"/>
      <c r="O885" s="289"/>
      <c r="P885" s="290"/>
      <c r="Q885" s="256"/>
    </row>
    <row r="886" spans="1:20" ht="16.5" hidden="1" outlineLevel="1" thickBot="1">
      <c r="A886" s="276"/>
      <c r="B886" s="242"/>
      <c r="C886" s="262"/>
      <c r="D886" s="244"/>
      <c r="E886" s="244"/>
      <c r="F886" s="245"/>
      <c r="G886" s="246"/>
      <c r="H886" s="247"/>
      <c r="I886" s="324"/>
      <c r="J886" s="271"/>
      <c r="K886" s="315"/>
      <c r="L886" s="287">
        <f t="shared" si="95"/>
        <v>0</v>
      </c>
      <c r="M886" s="252">
        <f t="shared" si="94"/>
        <v>0</v>
      </c>
      <c r="N886" s="289"/>
      <c r="O886" s="289"/>
      <c r="P886" s="290"/>
      <c r="Q886" s="256"/>
    </row>
    <row r="887" spans="1:20" ht="28.5" hidden="1" customHeight="1" outlineLevel="1" thickBot="1">
      <c r="A887" s="388"/>
      <c r="B887" s="388"/>
      <c r="C887" s="389"/>
      <c r="D887" s="389"/>
      <c r="E887" s="389"/>
      <c r="F887" s="389"/>
      <c r="G887" s="388"/>
      <c r="H887" s="388"/>
      <c r="I887" s="388"/>
      <c r="J887" s="390"/>
      <c r="K887" s="391" t="str">
        <f>C839</f>
        <v>REMISE</v>
      </c>
      <c r="L887" s="392">
        <f>SUM(L839:L886)</f>
        <v>0</v>
      </c>
      <c r="M887" s="393">
        <f>SUM(M839:M886)</f>
        <v>0</v>
      </c>
      <c r="N887" s="394">
        <f>SUM(N839:N886)</f>
        <v>0</v>
      </c>
      <c r="O887" s="394">
        <f>SUM(O839:O886)</f>
        <v>0</v>
      </c>
      <c r="P887" s="395">
        <f>SUM(P839:P886)</f>
        <v>0</v>
      </c>
      <c r="Q887" s="299"/>
      <c r="R887" s="258"/>
    </row>
    <row r="888" spans="1:20" ht="11.25" customHeight="1">
      <c r="A888" s="356"/>
      <c r="B888" s="357"/>
      <c r="C888" s="358"/>
      <c r="D888" s="358"/>
      <c r="E888" s="358"/>
      <c r="F888" s="358"/>
      <c r="G888" s="357"/>
      <c r="H888" s="357"/>
      <c r="I888" s="357"/>
      <c r="J888" s="359"/>
      <c r="K888" s="360"/>
      <c r="L888" s="361"/>
      <c r="M888" s="362"/>
      <c r="N888" s="363"/>
      <c r="O888" s="363"/>
      <c r="P888" s="364"/>
      <c r="Q888" s="299"/>
      <c r="R888" s="258"/>
      <c r="S888" s="300"/>
      <c r="T888" s="301"/>
    </row>
    <row r="889" spans="1:20" ht="15.75" outlineLevel="1">
      <c r="A889" s="365"/>
      <c r="B889" s="366"/>
      <c r="C889" s="396" t="s">
        <v>66</v>
      </c>
      <c r="D889" s="321"/>
      <c r="E889" s="321"/>
      <c r="F889" s="367"/>
      <c r="G889" s="368"/>
      <c r="H889" s="369"/>
      <c r="I889" s="370"/>
      <c r="J889" s="371"/>
      <c r="K889" s="372"/>
      <c r="L889" s="373"/>
      <c r="M889" s="374"/>
      <c r="N889" s="375"/>
      <c r="O889" s="375"/>
      <c r="P889" s="376"/>
      <c r="Q889" s="256"/>
    </row>
    <row r="890" spans="1:20" ht="15.75" outlineLevel="1">
      <c r="A890" s="259"/>
      <c r="B890" s="242"/>
      <c r="C890" s="260" t="s">
        <v>67</v>
      </c>
      <c r="D890" s="244"/>
      <c r="E890" s="244"/>
      <c r="F890" s="245"/>
      <c r="G890" s="246"/>
      <c r="H890" s="247"/>
      <c r="I890" s="311"/>
      <c r="J890" s="397">
        <v>0</v>
      </c>
      <c r="K890" s="398">
        <f>J890*0.017</f>
        <v>0</v>
      </c>
      <c r="L890" s="399"/>
      <c r="M890" s="400"/>
      <c r="N890" s="254"/>
      <c r="O890" s="254"/>
      <c r="P890" s="255"/>
      <c r="Q890" s="256"/>
    </row>
    <row r="891" spans="1:20" ht="15.75" outlineLevel="1">
      <c r="A891" s="259"/>
      <c r="B891" s="242"/>
      <c r="C891" s="260" t="s">
        <v>68</v>
      </c>
      <c r="D891" s="244"/>
      <c r="E891" s="244"/>
      <c r="F891" s="245"/>
      <c r="G891" s="246"/>
      <c r="H891" s="247"/>
      <c r="I891" s="311"/>
      <c r="J891" s="401">
        <v>0</v>
      </c>
      <c r="K891" s="268">
        <f>K890*40*J891*2</f>
        <v>0</v>
      </c>
      <c r="L891" s="399"/>
      <c r="M891" s="400"/>
      <c r="N891" s="254"/>
      <c r="O891" s="254"/>
      <c r="P891" s="255"/>
      <c r="Q891" s="256"/>
    </row>
    <row r="892" spans="1:20" ht="15.75" outlineLevel="1">
      <c r="A892" s="259"/>
      <c r="B892" s="242"/>
      <c r="C892" s="260" t="s">
        <v>80</v>
      </c>
      <c r="D892" s="244"/>
      <c r="E892" s="244"/>
      <c r="F892" s="245"/>
      <c r="G892" s="246"/>
      <c r="H892" s="247"/>
      <c r="I892" s="311"/>
      <c r="J892" s="402">
        <v>1</v>
      </c>
      <c r="K892" s="272">
        <f>J890*0.05*J892*2</f>
        <v>0</v>
      </c>
      <c r="L892" s="399"/>
      <c r="M892" s="400"/>
      <c r="N892" s="254"/>
      <c r="O892" s="254"/>
      <c r="P892" s="255"/>
      <c r="Q892" s="256"/>
    </row>
    <row r="893" spans="1:20" ht="15.75" outlineLevel="1">
      <c r="A893" s="259"/>
      <c r="B893" s="242"/>
      <c r="C893" s="260" t="s">
        <v>69</v>
      </c>
      <c r="D893" s="244"/>
      <c r="E893" s="244"/>
      <c r="F893" s="245"/>
      <c r="G893" s="246"/>
      <c r="H893" s="247"/>
      <c r="I893" s="311"/>
      <c r="J893" s="271"/>
      <c r="K893" s="272">
        <f>J890*0.1*2</f>
        <v>0</v>
      </c>
      <c r="L893" s="399"/>
      <c r="M893" s="400"/>
      <c r="N893" s="254"/>
      <c r="O893" s="254"/>
      <c r="P893" s="255"/>
      <c r="Q893" s="256"/>
    </row>
    <row r="894" spans="1:20" ht="15.75" outlineLevel="1">
      <c r="A894" s="259"/>
      <c r="B894" s="242"/>
      <c r="C894" s="260"/>
      <c r="D894" s="244"/>
      <c r="E894" s="244"/>
      <c r="F894" s="245"/>
      <c r="G894" s="403">
        <v>1</v>
      </c>
      <c r="H894" s="247"/>
      <c r="I894" s="311"/>
      <c r="J894" s="271"/>
      <c r="K894" s="404">
        <f>SUM(K891:K893)</f>
        <v>0</v>
      </c>
      <c r="L894" s="399"/>
      <c r="M894" s="400">
        <f t="shared" ref="M894" si="96">G894*I894+G894*K894</f>
        <v>0</v>
      </c>
      <c r="N894" s="254"/>
      <c r="O894" s="254"/>
      <c r="P894" s="255"/>
      <c r="Q894" s="256"/>
    </row>
    <row r="895" spans="1:20" ht="15.75" outlineLevel="1">
      <c r="A895" s="259"/>
      <c r="B895" s="242"/>
      <c r="C895" s="260"/>
      <c r="D895" s="244"/>
      <c r="E895" s="244"/>
      <c r="F895" s="245"/>
      <c r="G895" s="246"/>
      <c r="H895" s="247"/>
      <c r="I895" s="311"/>
      <c r="J895" s="271"/>
      <c r="K895" s="404"/>
      <c r="L895" s="399"/>
      <c r="M895" s="400"/>
      <c r="N895" s="254"/>
      <c r="O895" s="254"/>
      <c r="P895" s="255"/>
      <c r="Q895" s="256"/>
    </row>
    <row r="896" spans="1:20" ht="15.75" outlineLevel="1">
      <c r="A896" s="259"/>
      <c r="B896" s="242"/>
      <c r="C896" s="260" t="s">
        <v>70</v>
      </c>
      <c r="D896" s="244"/>
      <c r="E896" s="244"/>
      <c r="F896" s="245"/>
      <c r="G896" s="246"/>
      <c r="H896" s="247"/>
      <c r="I896" s="311"/>
      <c r="J896" s="405">
        <v>0</v>
      </c>
      <c r="K896" s="272">
        <v>21</v>
      </c>
      <c r="L896" s="399"/>
      <c r="M896" s="400"/>
      <c r="N896" s="254"/>
      <c r="O896" s="254"/>
      <c r="P896" s="255"/>
      <c r="Q896" s="256"/>
    </row>
    <row r="897" spans="1:17" ht="15.75" outlineLevel="1">
      <c r="A897" s="259"/>
      <c r="B897" s="242"/>
      <c r="C897" s="260" t="s">
        <v>71</v>
      </c>
      <c r="D897" s="244"/>
      <c r="E897" s="244"/>
      <c r="F897" s="245"/>
      <c r="G897" s="246"/>
      <c r="H897" s="247"/>
      <c r="I897" s="311"/>
      <c r="J897" s="406">
        <v>0</v>
      </c>
      <c r="K897" s="272">
        <v>135</v>
      </c>
      <c r="L897" s="399"/>
      <c r="M897" s="400"/>
      <c r="N897" s="254"/>
      <c r="O897" s="254"/>
      <c r="P897" s="255"/>
      <c r="Q897" s="256"/>
    </row>
    <row r="898" spans="1:17" ht="15.75" outlineLevel="1">
      <c r="A898" s="259"/>
      <c r="B898" s="242"/>
      <c r="C898" s="260"/>
      <c r="D898" s="244"/>
      <c r="E898" s="244"/>
      <c r="F898" s="245"/>
      <c r="G898" s="246">
        <v>1</v>
      </c>
      <c r="H898" s="247"/>
      <c r="I898" s="311"/>
      <c r="J898" s="271"/>
      <c r="K898" s="404">
        <f>SUMPRODUCT(J896:J897,K896:K897)</f>
        <v>0</v>
      </c>
      <c r="L898" s="399"/>
      <c r="M898" s="400">
        <f t="shared" ref="M898" si="97">G898*I898+G898*K898</f>
        <v>0</v>
      </c>
      <c r="N898" s="254"/>
      <c r="O898" s="254"/>
      <c r="P898" s="255"/>
      <c r="Q898" s="256"/>
    </row>
    <row r="899" spans="1:17" ht="15.75" outlineLevel="1">
      <c r="A899" s="259"/>
      <c r="B899" s="242"/>
      <c r="C899" s="260"/>
      <c r="D899" s="244"/>
      <c r="E899" s="244"/>
      <c r="F899" s="245"/>
      <c r="G899" s="246"/>
      <c r="H899" s="247"/>
      <c r="I899" s="311"/>
      <c r="J899" s="271"/>
      <c r="K899" s="272"/>
      <c r="L899" s="399"/>
      <c r="M899" s="400"/>
      <c r="N899" s="254"/>
      <c r="O899" s="254"/>
      <c r="P899" s="255"/>
      <c r="Q899" s="256"/>
    </row>
    <row r="900" spans="1:17" ht="15.75" outlineLevel="1">
      <c r="A900" s="259"/>
      <c r="B900" s="242"/>
      <c r="C900" s="260" t="s">
        <v>72</v>
      </c>
      <c r="D900" s="244"/>
      <c r="E900" s="244"/>
      <c r="F900" s="245"/>
      <c r="G900" s="246"/>
      <c r="H900" s="247"/>
      <c r="I900" s="311"/>
      <c r="J900" s="407">
        <v>0</v>
      </c>
      <c r="K900" s="272"/>
      <c r="L900" s="399"/>
      <c r="M900" s="400"/>
      <c r="N900" s="254"/>
      <c r="O900" s="254"/>
      <c r="P900" s="255"/>
      <c r="Q900" s="256"/>
    </row>
    <row r="901" spans="1:17" ht="15.75" outlineLevel="1">
      <c r="A901" s="259"/>
      <c r="B901" s="242"/>
      <c r="C901" s="260"/>
      <c r="D901" s="244" t="s">
        <v>73</v>
      </c>
      <c r="E901" s="244"/>
      <c r="F901" s="245"/>
      <c r="G901" s="246"/>
      <c r="H901" s="247"/>
      <c r="I901" s="311"/>
      <c r="J901" s="271">
        <f>IF(AND(J890&gt;=70,J900&gt;=16),J900,0)</f>
        <v>0</v>
      </c>
      <c r="K901" s="272">
        <v>80</v>
      </c>
      <c r="L901" s="399"/>
      <c r="M901" s="400"/>
      <c r="N901" s="254"/>
      <c r="O901" s="254"/>
      <c r="P901" s="255"/>
      <c r="Q901" s="256"/>
    </row>
    <row r="902" spans="1:17" ht="15.75" outlineLevel="1">
      <c r="A902" s="259"/>
      <c r="B902" s="242"/>
      <c r="C902" s="260"/>
      <c r="D902" s="244" t="s">
        <v>74</v>
      </c>
      <c r="E902" s="244"/>
      <c r="F902" s="245"/>
      <c r="G902" s="246"/>
      <c r="H902" s="247"/>
      <c r="I902" s="311"/>
      <c r="J902" s="271">
        <f>IF(AND(J890&gt;=70,J900&gt;=8,J900&lt;=15),J900,0)</f>
        <v>0</v>
      </c>
      <c r="K902" s="272">
        <v>70</v>
      </c>
      <c r="L902" s="399"/>
      <c r="M902" s="400"/>
      <c r="N902" s="254"/>
      <c r="O902" s="254"/>
      <c r="P902" s="255"/>
      <c r="Q902" s="256"/>
    </row>
    <row r="903" spans="1:17" ht="15.75" outlineLevel="1">
      <c r="A903" s="259"/>
      <c r="B903" s="242"/>
      <c r="C903" s="260"/>
      <c r="D903" s="244" t="s">
        <v>75</v>
      </c>
      <c r="E903" s="245"/>
      <c r="F903" s="245"/>
      <c r="G903" s="246"/>
      <c r="H903" s="247"/>
      <c r="I903" s="311"/>
      <c r="J903" s="271">
        <f>IF(AND(J890&gt;=70,J900&gt;=4,J900&lt;=7),J900,0)</f>
        <v>0</v>
      </c>
      <c r="K903" s="272">
        <v>60</v>
      </c>
      <c r="L903" s="399"/>
      <c r="M903" s="400"/>
      <c r="N903" s="254"/>
      <c r="O903" s="254"/>
      <c r="P903" s="255"/>
      <c r="Q903" s="256"/>
    </row>
    <row r="904" spans="1:17" ht="15.75" outlineLevel="1">
      <c r="A904" s="259"/>
      <c r="B904" s="242"/>
      <c r="C904" s="260"/>
      <c r="D904" s="244" t="s">
        <v>76</v>
      </c>
      <c r="E904" s="245"/>
      <c r="F904" s="245"/>
      <c r="G904" s="246"/>
      <c r="H904" s="247"/>
      <c r="I904" s="311"/>
      <c r="J904" s="271">
        <f>IF(AND(J890&gt;=70,J900&gt;=2,J900&lt;=3),J900,0)</f>
        <v>0</v>
      </c>
      <c r="K904" s="272">
        <v>50</v>
      </c>
      <c r="L904" s="399"/>
      <c r="M904" s="400"/>
      <c r="N904" s="254"/>
      <c r="O904" s="254"/>
      <c r="P904" s="255"/>
      <c r="Q904" s="256"/>
    </row>
    <row r="905" spans="1:17" ht="15.75" outlineLevel="1">
      <c r="A905" s="259"/>
      <c r="B905" s="242"/>
      <c r="C905" s="260"/>
      <c r="D905" s="244" t="s">
        <v>77</v>
      </c>
      <c r="E905" s="245"/>
      <c r="F905" s="245"/>
      <c r="G905" s="246"/>
      <c r="H905" s="247"/>
      <c r="I905" s="311"/>
      <c r="J905" s="271">
        <f>IF(AND(J890&gt;=70,J900=1),J900,0)</f>
        <v>0</v>
      </c>
      <c r="K905" s="272">
        <v>30</v>
      </c>
      <c r="L905" s="399"/>
      <c r="M905" s="400"/>
      <c r="N905" s="254"/>
      <c r="O905" s="254"/>
      <c r="P905" s="255"/>
      <c r="Q905" s="256"/>
    </row>
    <row r="906" spans="1:17" ht="15.75" outlineLevel="1">
      <c r="A906" s="259"/>
      <c r="B906" s="242"/>
      <c r="C906" s="260"/>
      <c r="D906" s="408" t="s">
        <v>78</v>
      </c>
      <c r="E906" s="245"/>
      <c r="F906" s="245"/>
      <c r="G906" s="246"/>
      <c r="H906" s="247"/>
      <c r="I906" s="311"/>
      <c r="J906" s="271">
        <f>IF(J890&lt;70,J900,0)</f>
        <v>0</v>
      </c>
      <c r="K906" s="272">
        <v>0</v>
      </c>
      <c r="L906" s="399"/>
      <c r="M906" s="400"/>
      <c r="N906" s="254"/>
      <c r="O906" s="254"/>
      <c r="P906" s="255"/>
      <c r="Q906" s="256"/>
    </row>
    <row r="907" spans="1:17" ht="15.75" outlineLevel="1">
      <c r="A907" s="259"/>
      <c r="B907" s="242"/>
      <c r="C907" s="260"/>
      <c r="D907" s="408"/>
      <c r="E907" s="245"/>
      <c r="F907" s="245"/>
      <c r="G907" s="246">
        <v>1</v>
      </c>
      <c r="H907" s="247"/>
      <c r="I907" s="311"/>
      <c r="J907" s="271"/>
      <c r="K907" s="404">
        <f>SUMPRODUCT(J901:J906,K901:K906)</f>
        <v>0</v>
      </c>
      <c r="L907" s="399"/>
      <c r="M907" s="400">
        <f t="shared" ref="M907" si="98">G907*I907+G907*K907</f>
        <v>0</v>
      </c>
      <c r="N907" s="254"/>
      <c r="O907" s="254"/>
      <c r="P907" s="255"/>
      <c r="Q907" s="256"/>
    </row>
    <row r="908" spans="1:17" ht="15.75" outlineLevel="1">
      <c r="A908" s="259"/>
      <c r="B908" s="242"/>
      <c r="C908" s="260"/>
      <c r="D908" s="244"/>
      <c r="E908" s="244"/>
      <c r="F908" s="245"/>
      <c r="G908" s="246"/>
      <c r="H908" s="247"/>
      <c r="I908" s="311"/>
      <c r="J908" s="271"/>
      <c r="K908" s="272"/>
      <c r="L908" s="399"/>
      <c r="M908" s="400"/>
      <c r="N908" s="254"/>
      <c r="O908" s="254"/>
      <c r="P908" s="255"/>
      <c r="Q908" s="256"/>
    </row>
    <row r="909" spans="1:17" ht="15.75" outlineLevel="1">
      <c r="A909" s="259"/>
      <c r="B909" s="242"/>
      <c r="C909" s="262"/>
      <c r="D909" s="244"/>
      <c r="E909" s="244"/>
      <c r="F909" s="245"/>
      <c r="G909" s="246"/>
      <c r="H909" s="247"/>
      <c r="I909" s="311"/>
      <c r="J909" s="271"/>
      <c r="K909" s="272"/>
      <c r="L909" s="251"/>
      <c r="M909" s="252">
        <f t="shared" ref="M909:M936" si="99">G909*I909+G909*K909</f>
        <v>0</v>
      </c>
      <c r="N909" s="254"/>
      <c r="O909" s="254"/>
      <c r="P909" s="255"/>
      <c r="Q909" s="256"/>
    </row>
    <row r="910" spans="1:17" ht="15.75" outlineLevel="1">
      <c r="A910" s="259"/>
      <c r="B910" s="242"/>
      <c r="C910" s="262"/>
      <c r="D910" s="244"/>
      <c r="E910" s="244"/>
      <c r="F910" s="245"/>
      <c r="G910" s="246"/>
      <c r="H910" s="247"/>
      <c r="I910" s="311"/>
      <c r="J910" s="271"/>
      <c r="K910" s="272"/>
      <c r="L910" s="251"/>
      <c r="M910" s="252">
        <f t="shared" si="99"/>
        <v>0</v>
      </c>
      <c r="N910" s="254"/>
      <c r="O910" s="254"/>
      <c r="P910" s="255"/>
      <c r="Q910" s="256"/>
    </row>
    <row r="911" spans="1:17" ht="15.75" outlineLevel="1">
      <c r="A911" s="259"/>
      <c r="B911" s="242"/>
      <c r="C911" s="262"/>
      <c r="D911" s="244"/>
      <c r="E911" s="244"/>
      <c r="F911" s="245"/>
      <c r="G911" s="246"/>
      <c r="H911" s="247"/>
      <c r="I911" s="311"/>
      <c r="J911" s="271"/>
      <c r="K911" s="272"/>
      <c r="L911" s="251"/>
      <c r="M911" s="252">
        <f t="shared" si="99"/>
        <v>0</v>
      </c>
      <c r="N911" s="254"/>
      <c r="O911" s="254"/>
      <c r="P911" s="255"/>
      <c r="Q911" s="256"/>
    </row>
    <row r="912" spans="1:17" ht="15.75" outlineLevel="1">
      <c r="A912" s="259"/>
      <c r="B912" s="242"/>
      <c r="C912" s="262"/>
      <c r="D912" s="244"/>
      <c r="E912" s="244"/>
      <c r="F912" s="245"/>
      <c r="G912" s="246"/>
      <c r="H912" s="247"/>
      <c r="I912" s="311"/>
      <c r="J912" s="271"/>
      <c r="K912" s="272"/>
      <c r="L912" s="251"/>
      <c r="M912" s="252">
        <f t="shared" si="99"/>
        <v>0</v>
      </c>
      <c r="N912" s="254"/>
      <c r="O912" s="254"/>
      <c r="P912" s="255"/>
      <c r="Q912" s="256"/>
    </row>
    <row r="913" spans="1:17" ht="15.75" outlineLevel="1">
      <c r="A913" s="259"/>
      <c r="B913" s="242"/>
      <c r="C913" s="262"/>
      <c r="D913" s="244"/>
      <c r="E913" s="244"/>
      <c r="F913" s="245"/>
      <c r="G913" s="246"/>
      <c r="H913" s="247"/>
      <c r="I913" s="311"/>
      <c r="J913" s="271"/>
      <c r="K913" s="272"/>
      <c r="L913" s="251"/>
      <c r="M913" s="252">
        <f t="shared" si="99"/>
        <v>0</v>
      </c>
      <c r="N913" s="254"/>
      <c r="O913" s="254"/>
      <c r="P913" s="255"/>
      <c r="Q913" s="256"/>
    </row>
    <row r="914" spans="1:17" ht="15.75" outlineLevel="1">
      <c r="A914" s="259"/>
      <c r="B914" s="242"/>
      <c r="C914" s="262"/>
      <c r="D914" s="244"/>
      <c r="E914" s="244"/>
      <c r="F914" s="245"/>
      <c r="G914" s="246"/>
      <c r="H914" s="247"/>
      <c r="I914" s="311"/>
      <c r="J914" s="271"/>
      <c r="K914" s="272"/>
      <c r="L914" s="251"/>
      <c r="M914" s="252">
        <f t="shared" si="99"/>
        <v>0</v>
      </c>
      <c r="N914" s="254"/>
      <c r="O914" s="254"/>
      <c r="P914" s="255"/>
      <c r="Q914" s="256"/>
    </row>
    <row r="915" spans="1:17" ht="15.75" outlineLevel="1">
      <c r="A915" s="260"/>
      <c r="B915" s="261"/>
      <c r="C915" s="262"/>
      <c r="D915" s="244"/>
      <c r="E915" s="244"/>
      <c r="F915" s="245"/>
      <c r="G915" s="246"/>
      <c r="H915" s="247"/>
      <c r="I915" s="311"/>
      <c r="J915" s="271"/>
      <c r="K915" s="272"/>
      <c r="L915" s="251"/>
      <c r="M915" s="252">
        <f t="shared" si="99"/>
        <v>0</v>
      </c>
      <c r="N915" s="254"/>
      <c r="O915" s="254"/>
      <c r="P915" s="255"/>
      <c r="Q915" s="256"/>
    </row>
    <row r="916" spans="1:17" ht="15.75" outlineLevel="1">
      <c r="A916" s="260"/>
      <c r="B916" s="273"/>
      <c r="C916" s="262"/>
      <c r="D916" s="244"/>
      <c r="E916" s="244"/>
      <c r="F916" s="245"/>
      <c r="G916" s="246"/>
      <c r="H916" s="247"/>
      <c r="I916" s="311"/>
      <c r="J916" s="271"/>
      <c r="K916" s="272"/>
      <c r="L916" s="251"/>
      <c r="M916" s="252">
        <f t="shared" si="99"/>
        <v>0</v>
      </c>
      <c r="N916" s="254"/>
      <c r="O916" s="254"/>
      <c r="P916" s="255"/>
      <c r="Q916" s="256"/>
    </row>
    <row r="917" spans="1:17" ht="15.75" outlineLevel="1">
      <c r="A917" s="260"/>
      <c r="B917" s="273"/>
      <c r="C917" s="262"/>
      <c r="D917" s="244"/>
      <c r="E917" s="244"/>
      <c r="F917" s="245"/>
      <c r="G917" s="246"/>
      <c r="H917" s="247"/>
      <c r="I917" s="311"/>
      <c r="J917" s="271"/>
      <c r="K917" s="272"/>
      <c r="L917" s="251"/>
      <c r="M917" s="252">
        <f t="shared" si="99"/>
        <v>0</v>
      </c>
      <c r="N917" s="254"/>
      <c r="O917" s="254"/>
      <c r="P917" s="255"/>
      <c r="Q917" s="256"/>
    </row>
    <row r="918" spans="1:17" ht="15.75" outlineLevel="1">
      <c r="A918" s="260"/>
      <c r="B918" s="273"/>
      <c r="C918" s="262"/>
      <c r="D918" s="244"/>
      <c r="E918" s="244"/>
      <c r="F918" s="245"/>
      <c r="G918" s="246"/>
      <c r="H918" s="283"/>
      <c r="I918" s="324"/>
      <c r="J918" s="271"/>
      <c r="K918" s="272"/>
      <c r="L918" s="287"/>
      <c r="M918" s="252">
        <f t="shared" si="99"/>
        <v>0</v>
      </c>
      <c r="N918" s="289"/>
      <c r="O918" s="289"/>
      <c r="P918" s="290"/>
      <c r="Q918" s="256"/>
    </row>
    <row r="919" spans="1:17" ht="15.75" outlineLevel="1">
      <c r="A919" s="259"/>
      <c r="B919" s="273"/>
      <c r="C919" s="262"/>
      <c r="D919" s="244"/>
      <c r="E919" s="244"/>
      <c r="F919" s="245"/>
      <c r="G919" s="246"/>
      <c r="H919" s="247"/>
      <c r="I919" s="311"/>
      <c r="J919" s="271"/>
      <c r="K919" s="272"/>
      <c r="L919" s="251"/>
      <c r="M919" s="252">
        <f t="shared" si="99"/>
        <v>0</v>
      </c>
      <c r="N919" s="254"/>
      <c r="O919" s="254"/>
      <c r="P919" s="255"/>
      <c r="Q919" s="256"/>
    </row>
    <row r="920" spans="1:17" ht="15.75" outlineLevel="1">
      <c r="A920" s="276"/>
      <c r="B920" s="242"/>
      <c r="C920" s="262"/>
      <c r="D920" s="244"/>
      <c r="E920" s="244"/>
      <c r="F920" s="245"/>
      <c r="G920" s="246"/>
      <c r="H920" s="247"/>
      <c r="I920" s="311"/>
      <c r="J920" s="271"/>
      <c r="K920" s="272"/>
      <c r="L920" s="251"/>
      <c r="M920" s="252">
        <f t="shared" si="99"/>
        <v>0</v>
      </c>
      <c r="N920" s="254"/>
      <c r="O920" s="254"/>
      <c r="P920" s="255"/>
      <c r="Q920" s="256"/>
    </row>
    <row r="921" spans="1:17" ht="15.75" outlineLevel="1">
      <c r="A921" s="276"/>
      <c r="B921" s="242"/>
      <c r="C921" s="262"/>
      <c r="D921" s="244"/>
      <c r="E921" s="244"/>
      <c r="F921" s="245"/>
      <c r="G921" s="246"/>
      <c r="H921" s="247"/>
      <c r="I921" s="311"/>
      <c r="J921" s="271"/>
      <c r="K921" s="272"/>
      <c r="L921" s="251"/>
      <c r="M921" s="252">
        <f t="shared" si="99"/>
        <v>0</v>
      </c>
      <c r="N921" s="254"/>
      <c r="O921" s="254"/>
      <c r="P921" s="255"/>
      <c r="Q921" s="256"/>
    </row>
    <row r="922" spans="1:17" ht="15.75" outlineLevel="1">
      <c r="A922" s="241"/>
      <c r="B922" s="273"/>
      <c r="C922" s="262"/>
      <c r="D922" s="244"/>
      <c r="E922" s="244"/>
      <c r="F922" s="245"/>
      <c r="G922" s="246"/>
      <c r="H922" s="247"/>
      <c r="I922" s="311"/>
      <c r="J922" s="271"/>
      <c r="K922" s="272"/>
      <c r="L922" s="251"/>
      <c r="M922" s="252">
        <f t="shared" si="99"/>
        <v>0</v>
      </c>
      <c r="N922" s="254"/>
      <c r="O922" s="254"/>
      <c r="P922" s="255"/>
      <c r="Q922" s="256"/>
    </row>
    <row r="923" spans="1:17" ht="15.75" outlineLevel="1">
      <c r="A923" s="276"/>
      <c r="B923" s="242"/>
      <c r="C923" s="262"/>
      <c r="D923" s="244"/>
      <c r="E923" s="244"/>
      <c r="F923" s="245"/>
      <c r="G923" s="246"/>
      <c r="H923" s="283"/>
      <c r="I923" s="324"/>
      <c r="J923" s="267"/>
      <c r="K923" s="268"/>
      <c r="L923" s="287"/>
      <c r="M923" s="252">
        <f t="shared" si="99"/>
        <v>0</v>
      </c>
      <c r="N923" s="289"/>
      <c r="O923" s="289"/>
      <c r="P923" s="290"/>
      <c r="Q923" s="256"/>
    </row>
    <row r="924" spans="1:17" ht="15.75" outlineLevel="1">
      <c r="A924" s="276"/>
      <c r="B924" s="242"/>
      <c r="C924" s="262"/>
      <c r="D924" s="244"/>
      <c r="E924" s="244"/>
      <c r="F924" s="245"/>
      <c r="G924" s="246"/>
      <c r="H924" s="247"/>
      <c r="I924" s="311"/>
      <c r="J924" s="271"/>
      <c r="K924" s="272"/>
      <c r="L924" s="251"/>
      <c r="M924" s="252">
        <f t="shared" si="99"/>
        <v>0</v>
      </c>
      <c r="N924" s="254"/>
      <c r="O924" s="254"/>
      <c r="P924" s="255"/>
      <c r="Q924" s="256"/>
    </row>
    <row r="925" spans="1:17" ht="15.75" outlineLevel="1">
      <c r="A925" s="276"/>
      <c r="B925" s="242"/>
      <c r="C925" s="262"/>
      <c r="D925" s="244"/>
      <c r="E925" s="244"/>
      <c r="F925" s="245"/>
      <c r="G925" s="246"/>
      <c r="H925" s="247"/>
      <c r="I925" s="311"/>
      <c r="J925" s="271"/>
      <c r="K925" s="272"/>
      <c r="L925" s="251"/>
      <c r="M925" s="252">
        <f t="shared" si="99"/>
        <v>0</v>
      </c>
      <c r="N925" s="254"/>
      <c r="O925" s="254"/>
      <c r="P925" s="255"/>
      <c r="Q925" s="256"/>
    </row>
    <row r="926" spans="1:17" ht="15.75" outlineLevel="1">
      <c r="A926" s="276"/>
      <c r="B926" s="242"/>
      <c r="C926" s="262"/>
      <c r="D926" s="244"/>
      <c r="E926" s="244"/>
      <c r="F926" s="245"/>
      <c r="G926" s="246"/>
      <c r="H926" s="247"/>
      <c r="I926" s="311"/>
      <c r="J926" s="271"/>
      <c r="K926" s="272"/>
      <c r="L926" s="251"/>
      <c r="M926" s="252">
        <f t="shared" si="99"/>
        <v>0</v>
      </c>
      <c r="N926" s="254"/>
      <c r="O926" s="254"/>
      <c r="P926" s="255"/>
      <c r="Q926" s="256"/>
    </row>
    <row r="927" spans="1:17" ht="15.75" outlineLevel="1">
      <c r="A927" s="276"/>
      <c r="B927" s="273"/>
      <c r="C927" s="262"/>
      <c r="D927" s="244"/>
      <c r="E927" s="244"/>
      <c r="F927" s="245"/>
      <c r="G927" s="246"/>
      <c r="H927" s="283"/>
      <c r="I927" s="324"/>
      <c r="J927" s="249"/>
      <c r="K927" s="250"/>
      <c r="L927" s="287"/>
      <c r="M927" s="252">
        <f t="shared" si="99"/>
        <v>0</v>
      </c>
      <c r="N927" s="289"/>
      <c r="O927" s="289"/>
      <c r="P927" s="290"/>
      <c r="Q927" s="256"/>
    </row>
    <row r="928" spans="1:17" ht="15.75" outlineLevel="1">
      <c r="A928" s="276"/>
      <c r="B928" s="273"/>
      <c r="C928" s="262"/>
      <c r="D928" s="244"/>
      <c r="E928" s="244"/>
      <c r="F928" s="245"/>
      <c r="G928" s="246"/>
      <c r="H928" s="247"/>
      <c r="I928" s="311"/>
      <c r="J928" s="249"/>
      <c r="K928" s="250"/>
      <c r="L928" s="251"/>
      <c r="M928" s="252">
        <f t="shared" si="99"/>
        <v>0</v>
      </c>
      <c r="N928" s="254"/>
      <c r="O928" s="254"/>
      <c r="P928" s="255"/>
      <c r="Q928" s="256"/>
    </row>
    <row r="929" spans="1:18" ht="15.75" outlineLevel="1">
      <c r="A929" s="260"/>
      <c r="B929" s="273"/>
      <c r="C929" s="262"/>
      <c r="D929" s="244"/>
      <c r="E929" s="244"/>
      <c r="F929" s="245"/>
      <c r="G929" s="246"/>
      <c r="H929" s="247"/>
      <c r="I929" s="311"/>
      <c r="J929" s="249"/>
      <c r="K929" s="250"/>
      <c r="L929" s="251"/>
      <c r="M929" s="252">
        <f t="shared" si="99"/>
        <v>0</v>
      </c>
      <c r="N929" s="254"/>
      <c r="O929" s="254"/>
      <c r="P929" s="255"/>
      <c r="Q929" s="256"/>
    </row>
    <row r="930" spans="1:18" ht="15.75" outlineLevel="1">
      <c r="A930" s="260"/>
      <c r="B930" s="273"/>
      <c r="C930" s="262"/>
      <c r="D930" s="244"/>
      <c r="E930" s="244"/>
      <c r="F930" s="245"/>
      <c r="G930" s="246"/>
      <c r="H930" s="247"/>
      <c r="I930" s="311"/>
      <c r="J930" s="249"/>
      <c r="K930" s="250"/>
      <c r="L930" s="251"/>
      <c r="M930" s="252">
        <f t="shared" si="99"/>
        <v>0</v>
      </c>
      <c r="N930" s="254"/>
      <c r="O930" s="254"/>
      <c r="P930" s="255"/>
      <c r="Q930" s="256"/>
    </row>
    <row r="931" spans="1:18" ht="15.75" outlineLevel="1">
      <c r="A931" s="259"/>
      <c r="B931" s="242"/>
      <c r="C931" s="262"/>
      <c r="D931" s="244"/>
      <c r="E931" s="244"/>
      <c r="F931" s="245"/>
      <c r="G931" s="246"/>
      <c r="H931" s="247"/>
      <c r="I931" s="311"/>
      <c r="J931" s="249"/>
      <c r="K931" s="250"/>
      <c r="L931" s="251"/>
      <c r="M931" s="252">
        <f t="shared" si="99"/>
        <v>0</v>
      </c>
      <c r="N931" s="254"/>
      <c r="O931" s="254"/>
      <c r="P931" s="255"/>
      <c r="Q931" s="256"/>
    </row>
    <row r="932" spans="1:18" ht="15.75" outlineLevel="1">
      <c r="A932" s="259"/>
      <c r="B932" s="242"/>
      <c r="C932" s="409"/>
      <c r="D932" s="244"/>
      <c r="E932" s="244"/>
      <c r="F932" s="245"/>
      <c r="G932" s="246"/>
      <c r="H932" s="247"/>
      <c r="I932" s="311"/>
      <c r="J932" s="285"/>
      <c r="K932" s="286"/>
      <c r="L932" s="251"/>
      <c r="M932" s="252">
        <f t="shared" si="99"/>
        <v>0</v>
      </c>
      <c r="N932" s="254"/>
      <c r="O932" s="254"/>
      <c r="P932" s="255"/>
      <c r="Q932" s="256"/>
    </row>
    <row r="933" spans="1:18" ht="15.75" outlineLevel="1">
      <c r="A933" s="276"/>
      <c r="B933" s="273"/>
      <c r="C933" s="262"/>
      <c r="D933" s="244"/>
      <c r="E933" s="244"/>
      <c r="F933" s="245"/>
      <c r="G933" s="246"/>
      <c r="H933" s="247"/>
      <c r="I933" s="311"/>
      <c r="J933" s="267"/>
      <c r="K933" s="313"/>
      <c r="L933" s="251"/>
      <c r="M933" s="252">
        <f t="shared" si="99"/>
        <v>0</v>
      </c>
      <c r="N933" s="254"/>
      <c r="O933" s="254"/>
      <c r="P933" s="255"/>
      <c r="Q933" s="256"/>
    </row>
    <row r="934" spans="1:18" ht="15.75" outlineLevel="1">
      <c r="A934" s="276"/>
      <c r="B934" s="273"/>
      <c r="C934" s="262"/>
      <c r="D934" s="244"/>
      <c r="E934" s="244"/>
      <c r="F934" s="245"/>
      <c r="G934" s="246"/>
      <c r="H934" s="283"/>
      <c r="I934" s="324"/>
      <c r="J934" s="271"/>
      <c r="K934" s="315"/>
      <c r="L934" s="251"/>
      <c r="M934" s="252">
        <f t="shared" si="99"/>
        <v>0</v>
      </c>
      <c r="N934" s="254"/>
      <c r="O934" s="254"/>
      <c r="P934" s="255"/>
      <c r="Q934" s="256"/>
    </row>
    <row r="935" spans="1:18" ht="15.75" outlineLevel="1">
      <c r="A935" s="276"/>
      <c r="B935" s="273"/>
      <c r="C935" s="262"/>
      <c r="D935" s="244"/>
      <c r="E935" s="244"/>
      <c r="F935" s="245"/>
      <c r="G935" s="246"/>
      <c r="H935" s="247"/>
      <c r="I935" s="311"/>
      <c r="J935" s="271"/>
      <c r="K935" s="315"/>
      <c r="L935" s="251"/>
      <c r="M935" s="252">
        <f t="shared" si="99"/>
        <v>0</v>
      </c>
      <c r="N935" s="254"/>
      <c r="O935" s="254"/>
      <c r="P935" s="255"/>
      <c r="Q935" s="256"/>
    </row>
    <row r="936" spans="1:18" ht="16.5" outlineLevel="1" thickBot="1">
      <c r="A936" s="276"/>
      <c r="B936" s="242"/>
      <c r="C936" s="262"/>
      <c r="D936" s="244"/>
      <c r="E936" s="244"/>
      <c r="F936" s="245"/>
      <c r="G936" s="347"/>
      <c r="H936" s="283"/>
      <c r="I936" s="324"/>
      <c r="J936" s="271"/>
      <c r="K936" s="315"/>
      <c r="L936" s="287"/>
      <c r="M936" s="252">
        <f t="shared" si="99"/>
        <v>0</v>
      </c>
      <c r="N936" s="289"/>
      <c r="O936" s="289"/>
      <c r="P936" s="290"/>
      <c r="Q936" s="256"/>
    </row>
    <row r="937" spans="1:18" ht="28.5" customHeight="1" outlineLevel="1" thickBot="1">
      <c r="A937" s="410"/>
      <c r="B937" s="410"/>
      <c r="C937" s="411"/>
      <c r="D937" s="411"/>
      <c r="E937" s="411"/>
      <c r="F937" s="411"/>
      <c r="G937" s="410"/>
      <c r="H937" s="410"/>
      <c r="I937" s="410"/>
      <c r="J937" s="412"/>
      <c r="K937" s="413" t="str">
        <f>C889</f>
        <v>FRAIS DEPLACEMENT</v>
      </c>
      <c r="L937" s="414"/>
      <c r="M937" s="415">
        <f>SUM(M889:M936)</f>
        <v>0</v>
      </c>
      <c r="N937" s="416"/>
      <c r="O937" s="416"/>
      <c r="P937" s="417"/>
      <c r="Q937" s="299"/>
      <c r="R937" s="258"/>
    </row>
    <row r="938" spans="1:18" s="418" customFormat="1" ht="27" customHeight="1" thickBot="1">
      <c r="C938" s="419"/>
      <c r="D938" s="419"/>
      <c r="E938" s="420" t="s">
        <v>7</v>
      </c>
      <c r="F938" s="421"/>
      <c r="G938" s="421"/>
      <c r="H938" s="421"/>
      <c r="I938" s="421"/>
      <c r="J938" s="421"/>
      <c r="K938" s="421"/>
      <c r="L938" s="422">
        <f>L937+L787+L737+L687+L637+L587+L537+L487+L437+L387</f>
        <v>0</v>
      </c>
      <c r="M938" s="422">
        <f>M937+M787+M737+M687+M637+M587+M537+M487+M437+M387</f>
        <v>0</v>
      </c>
      <c r="N938" s="423">
        <f>N937+N787+N737+N687+N637+N587+N537+N487+N437+N387</f>
        <v>0</v>
      </c>
      <c r="O938" s="423">
        <f>O937+O787+O737+O687+O637+O587+O537+O487+O437+O387</f>
        <v>0</v>
      </c>
      <c r="P938" s="424">
        <f>P937+P787+P737+P687+P637+P587+P537+P487+P437+P387</f>
        <v>0</v>
      </c>
      <c r="Q938" s="425"/>
    </row>
    <row r="939" spans="1:18" ht="15.75" thickBot="1">
      <c r="A939" s="418"/>
      <c r="B939" s="418"/>
      <c r="C939" s="426"/>
      <c r="D939" s="427"/>
      <c r="E939" s="427"/>
      <c r="F939" s="427"/>
      <c r="G939" s="427"/>
      <c r="H939" s="428"/>
      <c r="I939" s="429"/>
      <c r="J939" s="429"/>
      <c r="K939" s="429"/>
      <c r="L939" s="430"/>
      <c r="M939" s="431"/>
      <c r="N939" s="428"/>
      <c r="O939" s="432"/>
      <c r="P939" s="433"/>
    </row>
    <row r="940" spans="1:18" ht="20.25" thickBot="1">
      <c r="A940" s="418"/>
      <c r="B940" s="418"/>
      <c r="C940" s="434"/>
      <c r="D940" s="435"/>
      <c r="E940" s="435"/>
      <c r="F940" s="435"/>
      <c r="G940" s="435"/>
      <c r="H940" s="418"/>
      <c r="I940" s="436"/>
      <c r="J940" s="436"/>
      <c r="K940" s="436"/>
      <c r="L940" s="437"/>
      <c r="M940" s="438"/>
      <c r="N940" s="439" t="s">
        <v>10</v>
      </c>
      <c r="O940" s="440">
        <f>'ELEC Bilan'!O31</f>
        <v>0</v>
      </c>
      <c r="P940" s="441"/>
    </row>
  </sheetData>
  <sheetProtection selectLockedCells="1"/>
  <mergeCells count="7">
    <mergeCell ref="A4:B4"/>
    <mergeCell ref="O940:P940"/>
    <mergeCell ref="C2:D2"/>
    <mergeCell ref="E2:F2"/>
    <mergeCell ref="G2:L2"/>
    <mergeCell ref="M2:N2"/>
    <mergeCell ref="O2:P2"/>
  </mergeCells>
  <phoneticPr fontId="0" type="noConversion"/>
  <pageMargins left="0.23622047244094491" right="0.23622047244094491" top="0.74803149606299213" bottom="0.74803149606299213" header="0.31496062992125984" footer="0.31496062992125984"/>
  <pageSetup paperSize="9" scale="37" orientation="landscape" horizontalDpi="300" verticalDpi="300" r:id="rId1"/>
  <headerFooter alignWithMargins="0">
    <oddFooter>&amp;L&amp;"Arial,Gras"SREEM INDUSTRIE
confidentiel&amp;C&amp;14&amp;U&amp;A E003 ver ES&amp;RPage &amp;P</oddFooter>
  </headerFooter>
  <rowBreaks count="2" manualBreakCount="2">
    <brk id="387" max="15" man="1"/>
    <brk id="537" max="15" man="1"/>
  </rowBreaks>
  <colBreaks count="1" manualBreakCount="1">
    <brk id="16" max="27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S39"/>
  <sheetViews>
    <sheetView showGridLines="0" view="pageBreakPreview" zoomScaleNormal="100" zoomScaleSheetLayoutView="100" workbookViewId="0">
      <selection activeCell="A11" sqref="A11"/>
    </sheetView>
  </sheetViews>
  <sheetFormatPr baseColWidth="10" defaultRowHeight="12.75"/>
  <cols>
    <col min="1" max="1" width="26.42578125" style="3" customWidth="1"/>
    <col min="2" max="2" width="10.140625" style="3" customWidth="1"/>
    <col min="3" max="3" width="14.28515625" style="2" customWidth="1"/>
    <col min="4" max="4" width="12.7109375" style="4" customWidth="1"/>
    <col min="5" max="5" width="7.7109375" style="2" customWidth="1"/>
    <col min="6" max="6" width="15" style="3" bestFit="1" customWidth="1"/>
    <col min="7" max="7" width="7.7109375" style="2" customWidth="1"/>
    <col min="8" max="8" width="12.7109375" style="3" customWidth="1"/>
    <col min="9" max="9" width="7.7109375" style="2" customWidth="1"/>
    <col min="10" max="10" width="12.7109375" style="3" customWidth="1"/>
    <col min="11" max="11" width="7.7109375" style="2" customWidth="1"/>
    <col min="12" max="12" width="12.7109375" style="3" customWidth="1"/>
    <col min="13" max="13" width="15" style="3" bestFit="1" customWidth="1"/>
    <col min="14" max="14" width="14.42578125" style="3" customWidth="1"/>
    <col min="15" max="15" width="20.7109375" style="3" customWidth="1"/>
    <col min="16" max="16" width="16.42578125" style="43" bestFit="1" customWidth="1"/>
    <col min="17" max="17" width="40.85546875" style="43" customWidth="1"/>
    <col min="18" max="20" width="11.42578125" style="43"/>
    <col min="21" max="16384" width="11.42578125" style="1"/>
  </cols>
  <sheetData>
    <row r="1" spans="1:45" ht="13.5" thickBot="1">
      <c r="A1" s="14"/>
      <c r="B1" s="14"/>
      <c r="C1" s="15"/>
      <c r="D1" s="51"/>
      <c r="E1" s="15"/>
      <c r="F1" s="14"/>
      <c r="G1" s="15"/>
      <c r="H1" s="14"/>
      <c r="I1" s="15"/>
      <c r="J1" s="14"/>
      <c r="K1" s="15"/>
      <c r="L1" s="14"/>
      <c r="M1" s="14"/>
      <c r="N1" s="14"/>
      <c r="O1" s="14"/>
      <c r="P1" s="156"/>
      <c r="Q1" s="156"/>
    </row>
    <row r="2" spans="1:45" ht="13.5" thickBot="1">
      <c r="A2" s="191" t="s">
        <v>11</v>
      </c>
      <c r="B2" s="192"/>
      <c r="C2" s="193"/>
      <c r="D2" s="185" t="s">
        <v>12</v>
      </c>
      <c r="E2" s="186"/>
      <c r="F2" s="187"/>
      <c r="G2" s="52" t="s">
        <v>13</v>
      </c>
      <c r="H2" s="53"/>
      <c r="I2" s="53"/>
      <c r="J2" s="53"/>
      <c r="K2" s="53"/>
      <c r="L2" s="54"/>
      <c r="M2" s="55" t="s">
        <v>2</v>
      </c>
      <c r="N2" s="53"/>
      <c r="O2" s="56" t="s">
        <v>3</v>
      </c>
      <c r="P2" s="157"/>
      <c r="Q2" s="156"/>
    </row>
    <row r="3" spans="1:45" s="8" customFormat="1" ht="40.5" customHeight="1" thickBot="1">
      <c r="A3" s="194" t="str">
        <f>'ELEC minutes'!C2</f>
        <v>Client xx</v>
      </c>
      <c r="B3" s="195"/>
      <c r="C3" s="196"/>
      <c r="D3" s="197" t="str">
        <f>'ELEC minutes'!E2</f>
        <v>Chargé Affaire Client</v>
      </c>
      <c r="E3" s="198"/>
      <c r="F3" s="199"/>
      <c r="G3" s="197" t="str">
        <f>'ELEC minutes'!G2</f>
        <v>Affaire xxx</v>
      </c>
      <c r="H3" s="198"/>
      <c r="I3" s="198"/>
      <c r="J3" s="198"/>
      <c r="K3" s="198"/>
      <c r="L3" s="199"/>
      <c r="M3" s="200" t="str">
        <f>'ELEC minutes'!M2</f>
        <v>2018-xx</v>
      </c>
      <c r="N3" s="201"/>
      <c r="O3" s="153">
        <f>'ELEC minutes'!O2:P2</f>
        <v>43101</v>
      </c>
      <c r="P3" s="158"/>
      <c r="Q3" s="210"/>
      <c r="R3" s="210"/>
      <c r="S3" s="210"/>
      <c r="T3" s="210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3"/>
      <c r="AF3" s="203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</row>
    <row r="4" spans="1:45" ht="13.5" thickBot="1">
      <c r="A4" s="14"/>
      <c r="B4" s="14"/>
      <c r="C4" s="15"/>
      <c r="D4" s="51"/>
      <c r="E4" s="15"/>
      <c r="F4" s="14"/>
      <c r="G4" s="15"/>
      <c r="H4" s="14"/>
      <c r="I4" s="15"/>
      <c r="J4" s="14"/>
      <c r="K4" s="15"/>
      <c r="L4" s="14"/>
      <c r="M4" s="14"/>
      <c r="N4" s="14"/>
      <c r="O4" s="14"/>
      <c r="P4" s="156"/>
      <c r="Q4" s="156"/>
    </row>
    <row r="5" spans="1:45" ht="13.5" thickBot="1">
      <c r="A5" s="57" t="s">
        <v>27</v>
      </c>
      <c r="B5" s="58"/>
      <c r="C5" s="59"/>
      <c r="D5" s="60"/>
      <c r="E5" s="59"/>
      <c r="F5" s="61"/>
      <c r="G5" s="59"/>
      <c r="H5" s="61"/>
      <c r="I5" s="59"/>
      <c r="J5" s="61"/>
      <c r="K5" s="59"/>
      <c r="L5" s="58"/>
      <c r="M5" s="188" t="s">
        <v>61</v>
      </c>
      <c r="N5" s="189"/>
      <c r="O5" s="190"/>
      <c r="P5" s="156"/>
      <c r="Q5" s="156"/>
    </row>
    <row r="6" spans="1:45" ht="25.5">
      <c r="A6" s="62" t="s">
        <v>38</v>
      </c>
      <c r="B6" s="6">
        <v>0.2</v>
      </c>
      <c r="C6" s="64"/>
      <c r="D6" s="65"/>
      <c r="E6" s="66"/>
      <c r="F6" s="67"/>
      <c r="G6" s="68"/>
      <c r="H6" s="69" t="s">
        <v>28</v>
      </c>
      <c r="I6" s="70" t="s">
        <v>29</v>
      </c>
      <c r="J6" s="69" t="s">
        <v>20</v>
      </c>
      <c r="K6" s="79"/>
      <c r="L6" s="71"/>
      <c r="M6" s="204" t="s">
        <v>63</v>
      </c>
      <c r="N6" s="205"/>
      <c r="O6" s="206"/>
      <c r="P6" s="156"/>
      <c r="Q6" s="156"/>
    </row>
    <row r="7" spans="1:45" ht="13.5" thickBot="1">
      <c r="A7" s="63" t="s">
        <v>17</v>
      </c>
      <c r="B7" s="7">
        <v>0.05</v>
      </c>
      <c r="C7" s="72"/>
      <c r="D7" s="73"/>
      <c r="E7" s="74"/>
      <c r="F7" s="75"/>
      <c r="G7" s="75" t="s">
        <v>14</v>
      </c>
      <c r="H7" s="94">
        <v>35</v>
      </c>
      <c r="I7" s="94"/>
      <c r="J7" s="94">
        <v>41</v>
      </c>
      <c r="K7" s="94"/>
      <c r="L7" s="95"/>
      <c r="M7" s="207"/>
      <c r="N7" s="208"/>
      <c r="O7" s="209"/>
      <c r="P7" s="156"/>
      <c r="Q7" s="156"/>
    </row>
    <row r="8" spans="1:45">
      <c r="A8" s="9"/>
      <c r="B8" s="10"/>
      <c r="C8" s="10"/>
      <c r="D8" s="10"/>
      <c r="E8" s="11"/>
      <c r="F8" s="12"/>
      <c r="G8" s="13"/>
      <c r="H8" s="13"/>
      <c r="I8" s="13"/>
      <c r="J8" s="14"/>
      <c r="K8" s="15"/>
      <c r="L8" s="14"/>
      <c r="M8" s="14"/>
      <c r="N8" s="14"/>
      <c r="O8" s="14"/>
      <c r="P8" s="156"/>
      <c r="Q8" s="156"/>
    </row>
    <row r="9" spans="1:45" ht="16.5" thickBot="1">
      <c r="A9" s="16"/>
      <c r="B9" s="17"/>
      <c r="C9" s="17"/>
      <c r="D9" s="17"/>
      <c r="E9" s="18"/>
      <c r="F9" s="19"/>
      <c r="G9" s="16"/>
      <c r="H9" s="20"/>
      <c r="I9" s="21"/>
      <c r="J9" s="14"/>
      <c r="K9" s="15"/>
      <c r="L9" s="14"/>
      <c r="M9" s="14"/>
      <c r="N9" s="14"/>
      <c r="O9" s="14"/>
      <c r="P9" s="156"/>
      <c r="Q9" s="156"/>
    </row>
    <row r="10" spans="1:45" s="5" customFormat="1" ht="38.25" customHeight="1" thickBot="1">
      <c r="A10" s="22"/>
      <c r="B10" s="23" t="s">
        <v>5</v>
      </c>
      <c r="C10" s="24" t="s">
        <v>32</v>
      </c>
      <c r="D10" s="25" t="s">
        <v>36</v>
      </c>
      <c r="E10" s="24" t="s">
        <v>39</v>
      </c>
      <c r="F10" s="23" t="s">
        <v>33</v>
      </c>
      <c r="G10" s="24" t="s">
        <v>18</v>
      </c>
      <c r="H10" s="23" t="s">
        <v>34</v>
      </c>
      <c r="I10" s="24"/>
      <c r="J10" s="23"/>
      <c r="K10" s="24"/>
      <c r="L10" s="23"/>
      <c r="M10" s="26" t="s">
        <v>35</v>
      </c>
      <c r="N10" s="23" t="s">
        <v>7</v>
      </c>
      <c r="O10" s="123" t="s">
        <v>83</v>
      </c>
      <c r="P10" s="159"/>
      <c r="Q10" s="154" t="s">
        <v>50</v>
      </c>
      <c r="R10" s="155"/>
      <c r="S10" s="96"/>
      <c r="T10" s="160"/>
    </row>
    <row r="11" spans="1:45" ht="15" customHeight="1">
      <c r="A11" s="109" t="str">
        <f>UPPER('ELEC minutes'!C5)</f>
        <v>POSTE 1</v>
      </c>
      <c r="B11" s="110">
        <v>1</v>
      </c>
      <c r="C11" s="111">
        <f>'ELEC minutes'!M387</f>
        <v>0</v>
      </c>
      <c r="D11" s="112">
        <f>C11+(C11*$B$6)</f>
        <v>0</v>
      </c>
      <c r="E11" s="113">
        <f>'ELEC minutes'!L387</f>
        <v>0</v>
      </c>
      <c r="F11" s="112">
        <f>E11*$H$7</f>
        <v>0</v>
      </c>
      <c r="G11" s="113">
        <f>'ELEC minutes'!N387</f>
        <v>0</v>
      </c>
      <c r="H11" s="112">
        <f>G11*$J$7</f>
        <v>0</v>
      </c>
      <c r="I11" s="146"/>
      <c r="J11" s="128"/>
      <c r="K11" s="146"/>
      <c r="L11" s="128"/>
      <c r="M11" s="114">
        <f t="shared" ref="M11:M19" si="0">D11+F11+H11+J11+L11</f>
        <v>0</v>
      </c>
      <c r="N11" s="112">
        <f>B11*M11</f>
        <v>0</v>
      </c>
      <c r="O11" s="83">
        <f t="shared" ref="O11:O19" si="1">N11+N11*$B$7</f>
        <v>0</v>
      </c>
      <c r="P11" s="161"/>
      <c r="Q11" s="162" t="s">
        <v>51</v>
      </c>
      <c r="R11" s="163" t="s">
        <v>64</v>
      </c>
      <c r="S11" s="164" t="s">
        <v>65</v>
      </c>
      <c r="T11" s="165"/>
    </row>
    <row r="12" spans="1:45" ht="15" customHeight="1">
      <c r="A12" s="28" t="str">
        <f>UPPER('ELEC minutes'!C389)</f>
        <v>POSTE 2</v>
      </c>
      <c r="B12" s="76">
        <v>1</v>
      </c>
      <c r="C12" s="29">
        <f>'ELEC minutes'!M437</f>
        <v>0</v>
      </c>
      <c r="D12" s="30">
        <f>C12+(C12*$B$6)</f>
        <v>0</v>
      </c>
      <c r="E12" s="86">
        <f>'ELEC minutes'!L437</f>
        <v>0</v>
      </c>
      <c r="F12" s="80">
        <f t="shared" ref="F12:F19" si="2">E12*$H$7</f>
        <v>0</v>
      </c>
      <c r="G12" s="86">
        <f>'ELEC minutes'!N437</f>
        <v>0</v>
      </c>
      <c r="H12" s="80">
        <f t="shared" ref="H12:H19" si="3">G12*$J$7</f>
        <v>0</v>
      </c>
      <c r="I12" s="147"/>
      <c r="J12" s="148"/>
      <c r="K12" s="149"/>
      <c r="L12" s="148"/>
      <c r="M12" s="31">
        <f t="shared" si="0"/>
        <v>0</v>
      </c>
      <c r="N12" s="30">
        <f t="shared" ref="N12:N19" si="4">B12*M12</f>
        <v>0</v>
      </c>
      <c r="O12" s="84">
        <f t="shared" si="1"/>
        <v>0</v>
      </c>
      <c r="P12" s="161"/>
      <c r="Q12" s="166" t="s">
        <v>52</v>
      </c>
      <c r="R12" s="167">
        <f>S12*1.5</f>
        <v>21</v>
      </c>
      <c r="S12" s="168">
        <v>14</v>
      </c>
    </row>
    <row r="13" spans="1:45" ht="15" customHeight="1">
      <c r="A13" s="32" t="str">
        <f>UPPER('ELEC minutes'!C439)</f>
        <v>POSTE 3</v>
      </c>
      <c r="B13" s="77">
        <v>1</v>
      </c>
      <c r="C13" s="33">
        <f>'ELEC minutes'!M487</f>
        <v>0</v>
      </c>
      <c r="D13" s="34">
        <f>C13+(C13*$B$6)</f>
        <v>0</v>
      </c>
      <c r="E13" s="87">
        <f>'ELEC minutes'!L487</f>
        <v>0</v>
      </c>
      <c r="F13" s="27">
        <f t="shared" si="2"/>
        <v>0</v>
      </c>
      <c r="G13" s="87">
        <f>'ELEC minutes'!N487</f>
        <v>0</v>
      </c>
      <c r="H13" s="27">
        <f t="shared" si="3"/>
        <v>0</v>
      </c>
      <c r="I13" s="147"/>
      <c r="J13" s="148"/>
      <c r="K13" s="149"/>
      <c r="L13" s="148"/>
      <c r="M13" s="35">
        <f t="shared" si="0"/>
        <v>0</v>
      </c>
      <c r="N13" s="34">
        <f t="shared" si="4"/>
        <v>0</v>
      </c>
      <c r="O13" s="85">
        <f t="shared" si="1"/>
        <v>0</v>
      </c>
      <c r="P13" s="161"/>
      <c r="Q13" s="166" t="s">
        <v>53</v>
      </c>
      <c r="R13" s="167">
        <f t="shared" ref="R13:R20" si="5">S13*1.5</f>
        <v>30</v>
      </c>
      <c r="S13" s="168">
        <v>20</v>
      </c>
      <c r="T13" s="165"/>
    </row>
    <row r="14" spans="1:45" ht="15" customHeight="1">
      <c r="A14" s="36" t="str">
        <f>UPPER('ELEC minutes'!C489)</f>
        <v>POSTE 4</v>
      </c>
      <c r="B14" s="78">
        <v>1</v>
      </c>
      <c r="C14" s="37">
        <f>'ELEC minutes'!M537</f>
        <v>0</v>
      </c>
      <c r="D14" s="30">
        <f>C14+(C14*$B$6)</f>
        <v>0</v>
      </c>
      <c r="E14" s="88">
        <f>'ELEC minutes'!L537</f>
        <v>0</v>
      </c>
      <c r="F14" s="80">
        <f t="shared" si="2"/>
        <v>0</v>
      </c>
      <c r="G14" s="88">
        <f>'ELEC minutes'!N537</f>
        <v>0</v>
      </c>
      <c r="H14" s="80">
        <f t="shared" si="3"/>
        <v>0</v>
      </c>
      <c r="I14" s="150"/>
      <c r="J14" s="148"/>
      <c r="K14" s="150"/>
      <c r="L14" s="148"/>
      <c r="M14" s="31">
        <f t="shared" si="0"/>
        <v>0</v>
      </c>
      <c r="N14" s="30">
        <f t="shared" si="4"/>
        <v>0</v>
      </c>
      <c r="O14" s="84">
        <f t="shared" si="1"/>
        <v>0</v>
      </c>
      <c r="P14" s="161"/>
      <c r="Q14" s="166" t="s">
        <v>54</v>
      </c>
      <c r="R14" s="167">
        <f t="shared" si="5"/>
        <v>105</v>
      </c>
      <c r="S14" s="168">
        <v>70</v>
      </c>
    </row>
    <row r="15" spans="1:45" ht="15" customHeight="1">
      <c r="A15" s="32" t="str">
        <f>UPPER('ELEC minutes'!C539)</f>
        <v>POSTE 5</v>
      </c>
      <c r="B15" s="77">
        <v>1</v>
      </c>
      <c r="C15" s="33">
        <f>'ELEC minutes'!M587</f>
        <v>0</v>
      </c>
      <c r="D15" s="34">
        <f t="shared" ref="D15:D19" si="6">C15+(C15*$B$6)</f>
        <v>0</v>
      </c>
      <c r="E15" s="87">
        <f>'ELEC minutes'!L587</f>
        <v>0</v>
      </c>
      <c r="F15" s="27">
        <f t="shared" si="2"/>
        <v>0</v>
      </c>
      <c r="G15" s="87">
        <f>'ELEC minutes'!N587</f>
        <v>0</v>
      </c>
      <c r="H15" s="27">
        <f t="shared" si="3"/>
        <v>0</v>
      </c>
      <c r="I15" s="149"/>
      <c r="J15" s="148"/>
      <c r="K15" s="149"/>
      <c r="L15" s="148"/>
      <c r="M15" s="35">
        <f t="shared" si="0"/>
        <v>0</v>
      </c>
      <c r="N15" s="34">
        <f t="shared" si="4"/>
        <v>0</v>
      </c>
      <c r="O15" s="85">
        <f t="shared" si="1"/>
        <v>0</v>
      </c>
      <c r="P15" s="161"/>
      <c r="Q15" s="166" t="s">
        <v>55</v>
      </c>
      <c r="R15" s="167">
        <f t="shared" si="5"/>
        <v>10.5</v>
      </c>
      <c r="S15" s="168">
        <v>7</v>
      </c>
      <c r="T15" s="165"/>
    </row>
    <row r="16" spans="1:45" ht="15" customHeight="1">
      <c r="A16" s="36" t="str">
        <f>UPPER('ELEC minutes'!C589)</f>
        <v>POSTE 6</v>
      </c>
      <c r="B16" s="78">
        <v>1</v>
      </c>
      <c r="C16" s="37">
        <f>'ELEC minutes'!M637</f>
        <v>0</v>
      </c>
      <c r="D16" s="30">
        <f t="shared" si="6"/>
        <v>0</v>
      </c>
      <c r="E16" s="88">
        <f>'ELEC minutes'!L637</f>
        <v>0</v>
      </c>
      <c r="F16" s="80">
        <f t="shared" si="2"/>
        <v>0</v>
      </c>
      <c r="G16" s="88">
        <f>'ELEC minutes'!N637</f>
        <v>0</v>
      </c>
      <c r="H16" s="80">
        <f t="shared" si="3"/>
        <v>0</v>
      </c>
      <c r="I16" s="150"/>
      <c r="J16" s="148"/>
      <c r="K16" s="150"/>
      <c r="L16" s="148"/>
      <c r="M16" s="31">
        <f t="shared" si="0"/>
        <v>0</v>
      </c>
      <c r="N16" s="30">
        <f>B16*M16</f>
        <v>0</v>
      </c>
      <c r="O16" s="84">
        <f t="shared" si="1"/>
        <v>0</v>
      </c>
      <c r="P16" s="169"/>
      <c r="Q16" s="166" t="s">
        <v>56</v>
      </c>
      <c r="R16" s="167">
        <f t="shared" si="5"/>
        <v>67.5</v>
      </c>
      <c r="S16" s="168">
        <v>45</v>
      </c>
    </row>
    <row r="17" spans="1:20" ht="15" customHeight="1">
      <c r="A17" s="32" t="str">
        <f>UPPER('ELEC minutes'!C639)</f>
        <v>POSTE 7</v>
      </c>
      <c r="B17" s="77">
        <v>1</v>
      </c>
      <c r="C17" s="33">
        <f>'ELEC minutes'!M687</f>
        <v>0</v>
      </c>
      <c r="D17" s="34">
        <f t="shared" si="6"/>
        <v>0</v>
      </c>
      <c r="E17" s="87">
        <f>'ELEC minutes'!L687</f>
        <v>0</v>
      </c>
      <c r="F17" s="27">
        <f t="shared" si="2"/>
        <v>0</v>
      </c>
      <c r="G17" s="87">
        <f>'ELEC minutes'!N687</f>
        <v>0</v>
      </c>
      <c r="H17" s="27">
        <f t="shared" si="3"/>
        <v>0</v>
      </c>
      <c r="I17" s="149"/>
      <c r="J17" s="148"/>
      <c r="K17" s="149"/>
      <c r="L17" s="148"/>
      <c r="M17" s="35">
        <f t="shared" si="0"/>
        <v>0</v>
      </c>
      <c r="N17" s="34">
        <f t="shared" si="4"/>
        <v>0</v>
      </c>
      <c r="O17" s="85">
        <f t="shared" si="1"/>
        <v>0</v>
      </c>
      <c r="P17" s="161"/>
      <c r="Q17" s="166" t="s">
        <v>57</v>
      </c>
      <c r="R17" s="167">
        <f t="shared" si="5"/>
        <v>60</v>
      </c>
      <c r="S17" s="168">
        <v>40</v>
      </c>
      <c r="T17" s="165"/>
    </row>
    <row r="18" spans="1:20" ht="15" customHeight="1">
      <c r="A18" s="28" t="str">
        <f>UPPER('ELEC minutes'!C689)</f>
        <v>POSTE 8</v>
      </c>
      <c r="B18" s="76">
        <v>1</v>
      </c>
      <c r="C18" s="29">
        <f>'ELEC minutes'!M737</f>
        <v>0</v>
      </c>
      <c r="D18" s="30">
        <f t="shared" si="6"/>
        <v>0</v>
      </c>
      <c r="E18" s="86">
        <f>'ELEC minutes'!L737</f>
        <v>0</v>
      </c>
      <c r="F18" s="80">
        <f t="shared" si="2"/>
        <v>0</v>
      </c>
      <c r="G18" s="86">
        <f>'ELEC minutes'!N737</f>
        <v>0</v>
      </c>
      <c r="H18" s="80">
        <f t="shared" si="3"/>
        <v>0</v>
      </c>
      <c r="I18" s="149"/>
      <c r="J18" s="148"/>
      <c r="K18" s="149"/>
      <c r="L18" s="148"/>
      <c r="M18" s="31">
        <f t="shared" si="0"/>
        <v>0</v>
      </c>
      <c r="N18" s="30">
        <f t="shared" si="4"/>
        <v>0</v>
      </c>
      <c r="O18" s="84">
        <f t="shared" si="1"/>
        <v>0</v>
      </c>
      <c r="P18" s="161"/>
      <c r="Q18" s="166" t="s">
        <v>58</v>
      </c>
      <c r="R18" s="167">
        <f t="shared" si="5"/>
        <v>52.5</v>
      </c>
      <c r="S18" s="168">
        <v>35</v>
      </c>
    </row>
    <row r="19" spans="1:20" ht="15" customHeight="1" thickBot="1">
      <c r="A19" s="115" t="str">
        <f>UPPER('ELEC minutes'!C739)</f>
        <v>POSTE 9</v>
      </c>
      <c r="B19" s="116">
        <v>1</v>
      </c>
      <c r="C19" s="117">
        <f>'ELEC minutes'!M787</f>
        <v>0</v>
      </c>
      <c r="D19" s="118">
        <f t="shared" si="6"/>
        <v>0</v>
      </c>
      <c r="E19" s="119">
        <f>'ELEC minutes'!L787</f>
        <v>0</v>
      </c>
      <c r="F19" s="120">
        <f t="shared" si="2"/>
        <v>0</v>
      </c>
      <c r="G19" s="119">
        <f>'ELEC minutes'!N787</f>
        <v>0</v>
      </c>
      <c r="H19" s="120">
        <f t="shared" si="3"/>
        <v>0</v>
      </c>
      <c r="I19" s="151"/>
      <c r="J19" s="126"/>
      <c r="K19" s="151"/>
      <c r="L19" s="126"/>
      <c r="M19" s="121">
        <f t="shared" si="0"/>
        <v>0</v>
      </c>
      <c r="N19" s="118">
        <f t="shared" si="4"/>
        <v>0</v>
      </c>
      <c r="O19" s="122">
        <f t="shared" si="1"/>
        <v>0</v>
      </c>
      <c r="P19" s="161"/>
      <c r="Q19" s="166" t="s">
        <v>59</v>
      </c>
      <c r="R19" s="167">
        <f t="shared" si="5"/>
        <v>30</v>
      </c>
      <c r="S19" s="168">
        <v>20</v>
      </c>
      <c r="T19" s="165"/>
    </row>
    <row r="20" spans="1:20" ht="15" customHeight="1" thickBot="1">
      <c r="A20" s="103" t="s">
        <v>9</v>
      </c>
      <c r="B20" s="104"/>
      <c r="C20" s="105">
        <f>SUMPRODUCT($B$11:$B$19,C11:C19)</f>
        <v>0</v>
      </c>
      <c r="D20" s="106">
        <f>SUMPRODUCT($B$11:$B$19,D11:D19)</f>
        <v>0</v>
      </c>
      <c r="E20" s="107">
        <f>SUMPRODUCT(B11:B19,E11:E19)</f>
        <v>0</v>
      </c>
      <c r="F20" s="106">
        <f>SUMPRODUCT($B$11:$B$19,F11:F19)</f>
        <v>0</v>
      </c>
      <c r="G20" s="107">
        <f>SUMPRODUCT(B11:B19,G11:G19)</f>
        <v>0</v>
      </c>
      <c r="H20" s="106">
        <f>SUMPRODUCT($B$11:$B$19,H11:H19)</f>
        <v>0</v>
      </c>
      <c r="I20" s="152"/>
      <c r="J20" s="126"/>
      <c r="K20" s="152"/>
      <c r="L20" s="126"/>
      <c r="M20" s="108"/>
      <c r="N20" s="108"/>
      <c r="O20" s="108"/>
      <c r="P20" s="161"/>
      <c r="Q20" s="170" t="s">
        <v>60</v>
      </c>
      <c r="R20" s="171">
        <f t="shared" si="5"/>
        <v>0</v>
      </c>
      <c r="S20" s="172">
        <v>0</v>
      </c>
    </row>
    <row r="21" spans="1:20" ht="15" thickBot="1">
      <c r="A21" s="38"/>
      <c r="B21" s="38"/>
      <c r="C21" s="39"/>
      <c r="D21" s="40"/>
      <c r="E21" s="39"/>
      <c r="F21" s="38"/>
      <c r="G21" s="39"/>
      <c r="H21" s="38"/>
      <c r="I21" s="39"/>
      <c r="J21" s="38"/>
      <c r="K21" s="39"/>
      <c r="L21" s="38"/>
      <c r="M21" s="38"/>
      <c r="N21" s="39"/>
      <c r="O21" s="41"/>
      <c r="P21" s="173"/>
      <c r="Q21" s="173"/>
    </row>
    <row r="22" spans="1:20" ht="15">
      <c r="A22" s="134" t="str">
        <f>UPPER('ELEC minutes'!C789)</f>
        <v>SANS MARGE NEGO</v>
      </c>
      <c r="B22" s="135">
        <v>1</v>
      </c>
      <c r="C22" s="136">
        <f>'ELEC minutes'!M837</f>
        <v>0</v>
      </c>
      <c r="D22" s="128"/>
      <c r="E22" s="137">
        <f>'ELEC minutes'!L837</f>
        <v>0</v>
      </c>
      <c r="F22" s="138">
        <f t="shared" ref="F22" si="7">E22*$H$7</f>
        <v>0</v>
      </c>
      <c r="G22" s="137">
        <f>'ELEC minutes'!N837</f>
        <v>0</v>
      </c>
      <c r="H22" s="138">
        <f t="shared" ref="H22" si="8">G22*$J$7</f>
        <v>0</v>
      </c>
      <c r="I22" s="137"/>
      <c r="J22" s="138"/>
      <c r="K22" s="137"/>
      <c r="L22" s="138"/>
      <c r="M22" s="139">
        <f>C22+F22+H22+J22+L22</f>
        <v>0</v>
      </c>
      <c r="N22" s="138">
        <f t="shared" ref="N22:N23" si="9">B22*M22</f>
        <v>0</v>
      </c>
      <c r="O22" s="129"/>
      <c r="P22" s="173"/>
      <c r="Q22" s="173"/>
    </row>
    <row r="23" spans="1:20" ht="15.75" thickBot="1">
      <c r="A23" s="130" t="str">
        <f>UPPER('ELEC minutes'!C839)</f>
        <v>REMISE</v>
      </c>
      <c r="B23" s="131">
        <v>1</v>
      </c>
      <c r="C23" s="132">
        <f>-'ELEC minutes'!M887</f>
        <v>0</v>
      </c>
      <c r="D23" s="126"/>
      <c r="E23" s="140">
        <f>'ELEC minutes'!L887</f>
        <v>0</v>
      </c>
      <c r="F23" s="133">
        <f>-E23*$H$7</f>
        <v>0</v>
      </c>
      <c r="G23" s="140">
        <f>'ELEC minutes'!N887</f>
        <v>0</v>
      </c>
      <c r="H23" s="133">
        <f>-G23*$J$7</f>
        <v>0</v>
      </c>
      <c r="I23" s="140"/>
      <c r="J23" s="133"/>
      <c r="K23" s="140"/>
      <c r="L23" s="133"/>
      <c r="M23" s="141">
        <f>C23+F23+H23+J23+L23</f>
        <v>0</v>
      </c>
      <c r="N23" s="142">
        <f t="shared" si="9"/>
        <v>0</v>
      </c>
      <c r="O23" s="127"/>
      <c r="P23" s="173"/>
      <c r="Q23" s="173"/>
    </row>
    <row r="24" spans="1:20" ht="15.75" thickBot="1">
      <c r="A24" s="97" t="str">
        <f>UPPER('ELEC minutes'!C889)</f>
        <v>FRAIS DEPLACEMENT</v>
      </c>
      <c r="B24" s="98">
        <v>1</v>
      </c>
      <c r="C24" s="99">
        <f>'ELEC minutes'!M937</f>
        <v>0</v>
      </c>
      <c r="D24" s="124"/>
      <c r="E24" s="101"/>
      <c r="F24" s="100"/>
      <c r="G24" s="101"/>
      <c r="H24" s="100"/>
      <c r="I24" s="101"/>
      <c r="J24" s="100"/>
      <c r="K24" s="101"/>
      <c r="L24" s="100"/>
      <c r="M24" s="102">
        <f>C24</f>
        <v>0</v>
      </c>
      <c r="N24" s="100">
        <f t="shared" ref="N24" si="10">B24*M24</f>
        <v>0</v>
      </c>
      <c r="O24" s="125"/>
      <c r="P24" s="174"/>
      <c r="Q24" s="165"/>
    </row>
    <row r="25" spans="1:20" ht="14.25">
      <c r="A25" s="38"/>
      <c r="B25" s="38"/>
      <c r="C25" s="39"/>
      <c r="D25" s="40"/>
      <c r="E25" s="39"/>
      <c r="F25" s="38"/>
      <c r="G25" s="39"/>
      <c r="H25" s="38"/>
      <c r="I25" s="39"/>
      <c r="J25" s="38"/>
      <c r="K25" s="39"/>
      <c r="L25" s="38"/>
      <c r="M25" s="38"/>
      <c r="N25" s="38"/>
      <c r="O25" s="42"/>
      <c r="P25" s="174"/>
      <c r="Q25" s="165"/>
    </row>
    <row r="26" spans="1:20" ht="15">
      <c r="A26" s="43"/>
      <c r="B26" s="43"/>
      <c r="C26" s="43"/>
      <c r="D26" s="40"/>
      <c r="E26" s="39"/>
      <c r="F26" s="38"/>
      <c r="G26" s="39"/>
      <c r="H26" s="38"/>
      <c r="I26" s="39"/>
      <c r="J26" s="38"/>
      <c r="K26" s="39"/>
      <c r="L26" s="38"/>
      <c r="M26" s="44"/>
      <c r="N26" s="45" t="s">
        <v>30</v>
      </c>
      <c r="O26" s="46">
        <f>SUM(N11:N19)-O27+N22</f>
        <v>0</v>
      </c>
      <c r="P26" s="175"/>
    </row>
    <row r="27" spans="1:20" ht="15">
      <c r="A27" s="43"/>
      <c r="B27" s="43"/>
      <c r="C27" s="43"/>
      <c r="D27" s="40"/>
      <c r="E27" s="39"/>
      <c r="F27" s="38"/>
      <c r="G27" s="39"/>
      <c r="H27" s="38"/>
      <c r="I27" s="39"/>
      <c r="J27" s="38"/>
      <c r="K27" s="39"/>
      <c r="L27" s="38"/>
      <c r="M27" s="44"/>
      <c r="N27" s="45" t="s">
        <v>37</v>
      </c>
      <c r="O27" s="46">
        <f>D20-C20</f>
        <v>0</v>
      </c>
    </row>
    <row r="28" spans="1:20" ht="15">
      <c r="A28" s="43"/>
      <c r="B28" s="43"/>
      <c r="C28" s="43"/>
      <c r="D28" s="40"/>
      <c r="E28" s="39"/>
      <c r="F28" s="38"/>
      <c r="G28" s="39"/>
      <c r="H28" s="38"/>
      <c r="I28" s="39"/>
      <c r="J28" s="38"/>
      <c r="K28" s="39"/>
      <c r="L28" s="38"/>
      <c r="M28" s="44"/>
      <c r="N28" s="45" t="s">
        <v>31</v>
      </c>
      <c r="O28" s="46">
        <f>SUM(N11:N19)*B7</f>
        <v>0</v>
      </c>
    </row>
    <row r="29" spans="1:20" ht="15">
      <c r="A29" s="43"/>
      <c r="B29" s="43"/>
      <c r="C29" s="43"/>
      <c r="D29" s="40"/>
      <c r="E29" s="39"/>
      <c r="F29" s="38"/>
      <c r="G29" s="39"/>
      <c r="H29" s="38"/>
      <c r="I29" s="39"/>
      <c r="J29" s="38"/>
      <c r="K29" s="39"/>
      <c r="L29" s="38"/>
      <c r="M29" s="143"/>
      <c r="N29" s="144" t="s">
        <v>81</v>
      </c>
      <c r="O29" s="145">
        <f>N23</f>
        <v>0</v>
      </c>
    </row>
    <row r="30" spans="1:20" ht="15.75" thickBot="1">
      <c r="A30" s="43"/>
      <c r="B30" s="43"/>
      <c r="C30" s="43"/>
      <c r="D30" s="40"/>
      <c r="E30" s="39"/>
      <c r="F30" s="38"/>
      <c r="G30" s="39"/>
      <c r="H30" s="38"/>
      <c r="I30" s="39"/>
      <c r="J30" s="38"/>
      <c r="K30" s="39"/>
      <c r="L30" s="38"/>
      <c r="M30" s="44"/>
      <c r="N30" s="45" t="s">
        <v>79</v>
      </c>
      <c r="O30" s="46">
        <f>N24</f>
        <v>0</v>
      </c>
      <c r="P30" s="175"/>
    </row>
    <row r="31" spans="1:20" ht="20.25" thickBot="1">
      <c r="A31" s="43"/>
      <c r="B31" s="43"/>
      <c r="C31" s="43"/>
      <c r="D31" s="40"/>
      <c r="E31" s="39"/>
      <c r="F31" s="38"/>
      <c r="G31" s="39"/>
      <c r="H31" s="38"/>
      <c r="I31" s="39"/>
      <c r="J31" s="38"/>
      <c r="K31" s="39"/>
      <c r="L31" s="38"/>
      <c r="M31" s="47"/>
      <c r="N31" s="82" t="s">
        <v>10</v>
      </c>
      <c r="O31" s="81">
        <f>SUM(O26:O30)</f>
        <v>0</v>
      </c>
      <c r="P31" s="175"/>
    </row>
    <row r="32" spans="1:20">
      <c r="A32" s="48"/>
      <c r="B32" s="48"/>
      <c r="C32" s="49"/>
      <c r="D32" s="50"/>
      <c r="E32" s="49"/>
      <c r="F32" s="48"/>
      <c r="G32" s="49"/>
      <c r="H32" s="48"/>
      <c r="I32" s="49"/>
      <c r="J32" s="48"/>
      <c r="K32" s="49"/>
      <c r="L32" s="48"/>
      <c r="M32" s="48"/>
      <c r="N32" s="48"/>
      <c r="O32" s="48"/>
    </row>
    <row r="38" spans="1:1">
      <c r="A38" s="91"/>
    </row>
    <row r="39" spans="1:1">
      <c r="A39" s="90"/>
    </row>
  </sheetData>
  <sheetProtection formatCells="0" formatRows="0" insertRows="0" insertHyperlinks="0" deleteColumns="0" deleteRows="0" selectLockedCells="1" sort="0" autoFilter="0" pivotTables="0"/>
  <mergeCells count="13">
    <mergeCell ref="U3:V3"/>
    <mergeCell ref="W3:AB3"/>
    <mergeCell ref="AC3:AD3"/>
    <mergeCell ref="AE3:AF3"/>
    <mergeCell ref="M6:O7"/>
    <mergeCell ref="Q3:T3"/>
    <mergeCell ref="D2:F2"/>
    <mergeCell ref="M5:O5"/>
    <mergeCell ref="A2:C2"/>
    <mergeCell ref="A3:C3"/>
    <mergeCell ref="D3:F3"/>
    <mergeCell ref="M3:N3"/>
    <mergeCell ref="G3:L3"/>
  </mergeCells>
  <pageMargins left="0.39370078740157483" right="0.39370078740157483" top="0.98425196850393704" bottom="0.78740157480314965" header="0.47244094488188981" footer="0.51181102362204722"/>
  <pageSetup paperSize="9" scale="67" orientation="landscape" r:id="rId1"/>
  <headerFooter alignWithMargins="0">
    <oddHeader>&amp;C&amp;"Arial,Gras"&amp;14&amp;UFEUILLE DE CALCUL</oddHeader>
    <oddFooter xml:space="preserve">&amp;L&amp;"Arial,Gras"SREEM Industrie
Confidentiel&amp;RPAGE &amp;P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ELEC minutes</vt:lpstr>
      <vt:lpstr>ELEC Bilan</vt:lpstr>
      <vt:lpstr>'ELEC minutes'!Impression_des_titres</vt:lpstr>
      <vt:lpstr>'ELEC Bilan'!Zone_d_impression</vt:lpstr>
      <vt:lpstr>'ELEC minutes'!Zone_d_impression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Modele devis ELEC 2018</dc:title>
  <dc:creator>frouyez</dc:creator>
  <cp:lastModifiedBy>asus</cp:lastModifiedBy>
  <cp:lastPrinted>2018-03-14T15:11:59Z</cp:lastPrinted>
  <dcterms:created xsi:type="dcterms:W3CDTF">2001-01-24T19:38:43Z</dcterms:created>
  <dcterms:modified xsi:type="dcterms:W3CDTF">2018-05-28T14:40:44Z</dcterms:modified>
</cp:coreProperties>
</file>