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2019" sheetId="1" r:id="rId1"/>
  </sheets>
  <definedNames>
    <definedName name="CHIFFREJOUR">'2019'!$A$44:$B$50</definedName>
    <definedName name="plageservice">'2019'!$B$36:$M$42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34" i="1" l="1"/>
  <c r="AM33" i="1"/>
  <c r="AM32" i="1"/>
  <c r="AM31" i="1"/>
  <c r="AM30" i="1"/>
  <c r="AM29" i="1"/>
  <c r="AM28" i="1"/>
  <c r="AM27" i="1"/>
  <c r="AM26" i="1"/>
  <c r="AM25" i="1"/>
  <c r="AM24" i="1"/>
  <c r="AM23" i="1"/>
  <c r="AM22" i="1"/>
  <c r="AM21" i="1"/>
  <c r="AM20" i="1"/>
  <c r="AM19" i="1"/>
  <c r="AM18" i="1"/>
  <c r="AM17" i="1"/>
  <c r="AM16" i="1"/>
  <c r="AM15" i="1"/>
  <c r="AM14" i="1"/>
  <c r="AM13" i="1"/>
  <c r="AM12" i="1"/>
  <c r="AM11" i="1"/>
  <c r="AM10" i="1"/>
  <c r="AM9" i="1"/>
  <c r="AM8" i="1"/>
  <c r="AM7" i="1"/>
  <c r="AM6" i="1"/>
  <c r="AM5" i="1"/>
  <c r="AM4" i="1"/>
  <c r="AM3" i="1"/>
  <c r="AJ33" i="1"/>
  <c r="AJ32" i="1"/>
  <c r="AJ31" i="1"/>
  <c r="AJ30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J17" i="1"/>
  <c r="AJ16" i="1"/>
  <c r="AJ15" i="1"/>
  <c r="AJ14" i="1"/>
  <c r="AJ13" i="1"/>
  <c r="AJ12" i="1"/>
  <c r="AJ11" i="1"/>
  <c r="AJ10" i="1"/>
  <c r="AJ9" i="1"/>
  <c r="AJ8" i="1"/>
  <c r="AJ7" i="1"/>
  <c r="AJ6" i="1"/>
  <c r="AJ5" i="1"/>
  <c r="AJ4" i="1"/>
  <c r="AJ3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AG4" i="1"/>
  <c r="AG3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6" i="1"/>
  <c r="AD5" i="1"/>
  <c r="AD4" i="1"/>
  <c r="AD3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X3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U3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3" i="1"/>
  <c r="O33" i="1"/>
  <c r="O32" i="1"/>
  <c r="O31" i="1"/>
  <c r="O30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D2" i="1" l="1"/>
  <c r="AL33" i="1"/>
  <c r="AL32" i="1"/>
  <c r="AL31" i="1"/>
  <c r="AL30" i="1"/>
  <c r="AL29" i="1"/>
  <c r="AL28" i="1"/>
  <c r="AL27" i="1"/>
  <c r="AL26" i="1"/>
  <c r="AL25" i="1"/>
  <c r="AL24" i="1"/>
  <c r="AL23" i="1"/>
  <c r="AL22" i="1"/>
  <c r="AL21" i="1"/>
  <c r="AL20" i="1"/>
  <c r="AL19" i="1"/>
  <c r="AL18" i="1"/>
  <c r="AL17" i="1"/>
  <c r="AL16" i="1"/>
  <c r="AL15" i="1"/>
  <c r="AL14" i="1"/>
  <c r="AL13" i="1"/>
  <c r="AL12" i="1"/>
  <c r="AL11" i="1"/>
  <c r="AL10" i="1"/>
  <c r="AL9" i="1"/>
  <c r="AL8" i="1"/>
  <c r="AL7" i="1"/>
  <c r="AL6" i="1"/>
  <c r="AL5" i="1"/>
  <c r="AL4" i="1"/>
  <c r="AL3" i="1"/>
  <c r="AI3" i="1"/>
  <c r="AI33" i="1"/>
  <c r="AI32" i="1"/>
  <c r="AI31" i="1"/>
  <c r="AI30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AI8" i="1"/>
  <c r="AI7" i="1"/>
  <c r="AI6" i="1"/>
  <c r="AI5" i="1"/>
  <c r="AI4" i="1"/>
  <c r="AF3" i="1"/>
  <c r="AF33" i="1"/>
  <c r="AF32" i="1"/>
  <c r="AF31" i="1"/>
  <c r="AF30" i="1"/>
  <c r="AF29" i="1"/>
  <c r="AF28" i="1"/>
  <c r="AF27" i="1"/>
  <c r="AF26" i="1"/>
  <c r="AF25" i="1"/>
  <c r="AF24" i="1"/>
  <c r="AF23" i="1"/>
  <c r="AF22" i="1"/>
  <c r="AF21" i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  <c r="AF7" i="1"/>
  <c r="AF6" i="1"/>
  <c r="AF5" i="1"/>
  <c r="AF4" i="1"/>
  <c r="AC3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AC5" i="1"/>
  <c r="AC4" i="1"/>
  <c r="Z3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Z5" i="1"/>
  <c r="Z4" i="1"/>
  <c r="W3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T3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Q3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N3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K3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H3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E3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4" i="1"/>
  <c r="D3" i="1"/>
  <c r="K2" i="1"/>
  <c r="N2" i="1" s="1"/>
  <c r="Q2" i="1" s="1"/>
  <c r="T2" i="1" s="1"/>
  <c r="W2" i="1" s="1"/>
  <c r="Z2" i="1" s="1"/>
  <c r="AC2" i="1" s="1"/>
  <c r="AF2" i="1" s="1"/>
  <c r="AI2" i="1" s="1"/>
  <c r="AL2" i="1" s="1"/>
  <c r="H2" i="1"/>
  <c r="E2" i="1"/>
  <c r="K42" i="1" l="1"/>
  <c r="E42" i="1"/>
  <c r="H42" i="1"/>
  <c r="E36" i="1" l="1"/>
  <c r="H36" i="1"/>
  <c r="K36" i="1"/>
  <c r="E37" i="1"/>
  <c r="H37" i="1"/>
  <c r="K37" i="1"/>
  <c r="E38" i="1"/>
  <c r="H38" i="1"/>
  <c r="K38" i="1"/>
  <c r="E39" i="1"/>
  <c r="H39" i="1"/>
  <c r="K39" i="1"/>
  <c r="E40" i="1"/>
  <c r="H40" i="1"/>
  <c r="K40" i="1"/>
  <c r="E41" i="1"/>
  <c r="H41" i="1"/>
  <c r="K41" i="1"/>
</calcChain>
</file>

<file path=xl/sharedStrings.xml><?xml version="1.0" encoding="utf-8"?>
<sst xmlns="http://schemas.openxmlformats.org/spreadsheetml/2006/main" count="376" uniqueCount="19">
  <si>
    <t>Matin</t>
  </si>
  <si>
    <t>Soir</t>
  </si>
  <si>
    <t>Descente de Nuit</t>
  </si>
  <si>
    <t>M</t>
  </si>
  <si>
    <t>S</t>
  </si>
  <si>
    <t>MN</t>
  </si>
  <si>
    <t>DN</t>
  </si>
  <si>
    <t>RH</t>
  </si>
  <si>
    <t>C</t>
  </si>
  <si>
    <t>Repos</t>
  </si>
  <si>
    <t>D</t>
  </si>
  <si>
    <t>J</t>
  </si>
  <si>
    <t>V</t>
  </si>
  <si>
    <t>L</t>
  </si>
  <si>
    <t>MS</t>
  </si>
  <si>
    <t>Coupure</t>
  </si>
  <si>
    <t>Nuit</t>
  </si>
  <si>
    <t>NS</t>
  </si>
  <si>
    <t>Matin 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</si>
</sst>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d"/>
    <numFmt numFmtId="167" formatCode="[$-F400]hh:mm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7" tint="0.79998168889431442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20" fontId="1" fillId="0" borderId="10" xfId="0" applyNumberFormat="1" applyFont="1" applyBorder="1" applyAlignment="1">
      <alignment horizontal="center"/>
    </xf>
    <xf numFmtId="20" fontId="2" fillId="0" borderId="10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13" xfId="0" applyFont="1" applyBorder="1" applyAlignment="1">
      <alignment horizontal="center"/>
    </xf>
    <xf numFmtId="20" fontId="1" fillId="0" borderId="0" xfId="0" applyNumberFormat="1" applyFont="1" applyAlignment="1">
      <alignment horizontal="center"/>
    </xf>
    <xf numFmtId="165" fontId="1" fillId="0" borderId="3" xfId="0" applyNumberFormat="1" applyFont="1" applyBorder="1" applyAlignment="1">
      <alignment horizontal="center" vertical="center"/>
    </xf>
    <xf numFmtId="14" fontId="4" fillId="2" borderId="0" xfId="0" applyNumberFormat="1" applyFont="1" applyFill="1" applyAlignment="1">
      <alignment horizontal="center"/>
    </xf>
    <xf numFmtId="20" fontId="3" fillId="2" borderId="7" xfId="0" applyNumberFormat="1" applyFont="1" applyFill="1" applyBorder="1" applyAlignment="1">
      <alignment horizontal="center"/>
    </xf>
    <xf numFmtId="20" fontId="3" fillId="2" borderId="9" xfId="0" applyNumberFormat="1" applyFont="1" applyFill="1" applyBorder="1" applyAlignment="1">
      <alignment horizontal="center"/>
    </xf>
    <xf numFmtId="20" fontId="3" fillId="2" borderId="11" xfId="0" applyNumberFormat="1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164" fontId="1" fillId="0" borderId="4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20" fontId="1" fillId="0" borderId="0" xfId="0" applyNumberFormat="1" applyFont="1"/>
    <xf numFmtId="167" fontId="1" fillId="0" borderId="1" xfId="0" applyNumberFormat="1" applyFont="1" applyBorder="1" applyAlignment="1">
      <alignment horizontal="center"/>
    </xf>
    <xf numFmtId="167" fontId="1" fillId="0" borderId="2" xfId="0" applyNumberFormat="1" applyFont="1" applyBorder="1" applyAlignment="1">
      <alignment horizontal="center"/>
    </xf>
    <xf numFmtId="167" fontId="2" fillId="0" borderId="2" xfId="0" applyNumberFormat="1" applyFont="1" applyBorder="1" applyAlignment="1">
      <alignment horizontal="center"/>
    </xf>
    <xf numFmtId="167" fontId="1" fillId="0" borderId="12" xfId="0" applyNumberFormat="1" applyFont="1" applyBorder="1" applyAlignment="1">
      <alignment horizontal="center"/>
    </xf>
  </cellXfs>
  <cellStyles count="1">
    <cellStyle name="Normal" xfId="0" builtinId="0"/>
  </cellStyles>
  <dxfs count="16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0"/>
  <sheetViews>
    <sheetView tabSelected="1" topLeftCell="A7" zoomScale="85" zoomScaleNormal="85" workbookViewId="0">
      <selection activeCell="A30" sqref="A30"/>
    </sheetView>
  </sheetViews>
  <sheetFormatPr baseColWidth="10" defaultRowHeight="15" x14ac:dyDescent="0.25"/>
  <cols>
    <col min="1" max="1" width="10" style="5" customWidth="1"/>
    <col min="2" max="2" width="6.140625" style="6" customWidth="1"/>
    <col min="3" max="3" width="16.42578125" style="5" bestFit="1" customWidth="1"/>
    <col min="4" max="4" width="11.42578125" style="6"/>
    <col min="5" max="5" width="3.7109375" style="5" customWidth="1"/>
    <col min="6" max="7" width="11.42578125" style="5"/>
    <col min="8" max="8" width="3.7109375" style="5" customWidth="1"/>
    <col min="9" max="10" width="11.42578125" style="5"/>
    <col min="11" max="11" width="3.7109375" style="5" customWidth="1"/>
    <col min="12" max="13" width="11.42578125" style="5"/>
    <col min="14" max="14" width="5" style="6" customWidth="1"/>
    <col min="15" max="16" width="11.42578125" style="6"/>
    <col min="17" max="17" width="4.42578125" style="6" customWidth="1"/>
    <col min="18" max="19" width="11.42578125" style="6"/>
    <col min="20" max="20" width="4.85546875" style="6" customWidth="1"/>
    <col min="21" max="22" width="11.42578125" style="6"/>
    <col min="23" max="23" width="4.5703125" style="6" customWidth="1"/>
    <col min="24" max="25" width="11.42578125" style="6"/>
    <col min="26" max="26" width="4.42578125" style="6" customWidth="1"/>
    <col min="27" max="28" width="11.42578125" style="6"/>
    <col min="29" max="29" width="5.85546875" style="6" customWidth="1"/>
    <col min="30" max="31" width="11.42578125" style="6"/>
    <col min="32" max="32" width="4.42578125" style="6" customWidth="1"/>
    <col min="33" max="34" width="11.42578125" style="6"/>
    <col min="35" max="35" width="4.5703125" style="6" customWidth="1"/>
    <col min="36" max="37" width="11.42578125" style="6"/>
    <col min="38" max="38" width="4.140625" style="6" customWidth="1"/>
    <col min="39" max="16384" width="11.42578125" style="6"/>
  </cols>
  <sheetData>
    <row r="1" spans="4:40" ht="15.75" thickBot="1" x14ac:dyDescent="0.3"/>
    <row r="2" spans="4:40" ht="15.75" x14ac:dyDescent="0.25">
      <c r="D2" s="17">
        <f>YEAR(A35)</f>
        <v>2019</v>
      </c>
      <c r="E2" s="18">
        <f>A35</f>
        <v>43466</v>
      </c>
      <c r="F2" s="22"/>
      <c r="G2" s="23"/>
      <c r="H2" s="18">
        <f>DATE(YEAR(E2),MONTH(E2)+1,DAY(E2))</f>
        <v>43497</v>
      </c>
      <c r="I2" s="19"/>
      <c r="J2" s="20"/>
      <c r="K2" s="18">
        <f t="shared" ref="K2" si="0">DATE(YEAR(H2),MONTH(H2)+1,DAY(H2))</f>
        <v>43525</v>
      </c>
      <c r="L2" s="19"/>
      <c r="M2" s="20"/>
      <c r="N2" s="18">
        <f t="shared" ref="N2" si="1">DATE(YEAR(K2),MONTH(K2)+1,DAY(K2))</f>
        <v>43556</v>
      </c>
      <c r="O2" s="19"/>
      <c r="P2" s="20"/>
      <c r="Q2" s="18">
        <f t="shared" ref="Q2" si="2">DATE(YEAR(N2),MONTH(N2)+1,DAY(N2))</f>
        <v>43586</v>
      </c>
      <c r="R2" s="19"/>
      <c r="S2" s="20"/>
      <c r="T2" s="18">
        <f t="shared" ref="T2" si="3">DATE(YEAR(Q2),MONTH(Q2)+1,DAY(Q2))</f>
        <v>43617</v>
      </c>
      <c r="U2" s="19"/>
      <c r="V2" s="20"/>
      <c r="W2" s="18">
        <f t="shared" ref="W2" si="4">DATE(YEAR(T2),MONTH(T2)+1,DAY(T2))</f>
        <v>43647</v>
      </c>
      <c r="X2" s="19"/>
      <c r="Y2" s="20"/>
      <c r="Z2" s="18">
        <f t="shared" ref="Z2" si="5">DATE(YEAR(W2),MONTH(W2)+1,DAY(W2))</f>
        <v>43678</v>
      </c>
      <c r="AA2" s="19"/>
      <c r="AB2" s="20"/>
      <c r="AC2" s="18">
        <f t="shared" ref="AC2" si="6">DATE(YEAR(Z2),MONTH(Z2)+1,DAY(Z2))</f>
        <v>43709</v>
      </c>
      <c r="AD2" s="19"/>
      <c r="AE2" s="20"/>
      <c r="AF2" s="18">
        <f t="shared" ref="AF2" si="7">DATE(YEAR(AC2),MONTH(AC2)+1,DAY(AC2))</f>
        <v>43739</v>
      </c>
      <c r="AG2" s="19"/>
      <c r="AH2" s="20"/>
      <c r="AI2" s="18">
        <f t="shared" ref="AI2" si="8">DATE(YEAR(AF2),MONTH(AF2)+1,DAY(AF2))</f>
        <v>43770</v>
      </c>
      <c r="AJ2" s="19"/>
      <c r="AK2" s="20"/>
      <c r="AL2" s="18">
        <f t="shared" ref="AL2" si="9">DATE(YEAR(AI2),MONTH(AI2)+1,DAY(AI2))</f>
        <v>43800</v>
      </c>
      <c r="AM2" s="19"/>
      <c r="AN2" s="20"/>
    </row>
    <row r="3" spans="4:40" x14ac:dyDescent="0.25">
      <c r="D3" s="9">
        <f>E2</f>
        <v>43466</v>
      </c>
      <c r="E3" s="11" t="str">
        <f t="shared" ref="E3:E33" si="10">VLOOKUP(WEEKDAY(D3),CHIFFREJOUR,2)</f>
        <v>M</v>
      </c>
      <c r="F3" s="25">
        <f>IF(G3&lt;&gt;"",VLOOKUP(G3,plageservice,3,FALSE),"")</f>
        <v>0.26041666666666669</v>
      </c>
      <c r="G3" s="1" t="s">
        <v>4</v>
      </c>
      <c r="H3" s="14" t="str">
        <f t="shared" ref="H3:H33" si="11">VLOOKUP(WEEKDAY(DATE(YEAR(D3),MONTH(D3)+1,DAY(D3))),CHIFFREJOUR,2)</f>
        <v>V</v>
      </c>
      <c r="I3" s="25">
        <f>IF(J3&lt;&gt;"",VLOOKUP(J3,plageservice,3,FALSE),"")</f>
        <v>0</v>
      </c>
      <c r="J3" s="1" t="s">
        <v>7</v>
      </c>
      <c r="K3" s="14" t="str">
        <f t="shared" ref="K3:K33" si="12">VLOOKUP(WEEKDAY(DATE(YEAR(D3),MONTH(D3)+2,DAY(D3))),CHIFFREJOUR,2)</f>
        <v>V</v>
      </c>
      <c r="L3" s="25">
        <f>IF(M3&lt;&gt;"",VLOOKUP(M3,plageservice,3,FALSE),"")</f>
        <v>0.26041666666666669</v>
      </c>
      <c r="M3" s="1" t="s">
        <v>4</v>
      </c>
      <c r="N3" s="11" t="str">
        <f t="shared" ref="N3:N33" si="13">VLOOKUP(WEEKDAY(DATE(YEAR(D3),MONTH(D3)+3,DAY(D3))),CHIFFREJOUR,2)</f>
        <v>L</v>
      </c>
      <c r="O3" s="25">
        <f>IF(P3&lt;&gt;"",VLOOKUP(P3,plageservice,3,FALSE),"")</f>
        <v>0.26041666666666669</v>
      </c>
      <c r="P3" s="1" t="s">
        <v>4</v>
      </c>
      <c r="Q3" s="14" t="str">
        <f t="shared" ref="Q3:Q33" si="14">VLOOKUP(WEEKDAY(DATE(YEAR(D3),MONTH(D3)+4,DAY(D3))),CHIFFREJOUR,2)</f>
        <v>M</v>
      </c>
      <c r="R3" s="25">
        <f>IF(S3&lt;&gt;"",VLOOKUP(S3,plageservice,3,FALSE),"")</f>
        <v>0</v>
      </c>
      <c r="S3" s="1" t="s">
        <v>7</v>
      </c>
      <c r="T3" s="14" t="str">
        <f t="shared" ref="T3:T33" si="15">VLOOKUP(WEEKDAY(DATE(YEAR(D3),MONTH(D3)+5,DAY(D3))),CHIFFREJOUR,2)</f>
        <v>S</v>
      </c>
      <c r="U3" s="25">
        <f>IF(V3&lt;&gt;"",VLOOKUP(V3,plageservice,3,FALSE),"")</f>
        <v>0.26041666666666669</v>
      </c>
      <c r="V3" s="1" t="s">
        <v>4</v>
      </c>
      <c r="W3" s="11" t="str">
        <f t="shared" ref="W3:W33" si="16">VLOOKUP(WEEKDAY(DATE(YEAR(D3),MONTH(D3)+6,DAY(D3))),CHIFFREJOUR,2)</f>
        <v>L</v>
      </c>
      <c r="X3" s="25">
        <f>IF(Y3&lt;&gt;"",VLOOKUP(Y3,plageservice,3,FALSE),"")</f>
        <v>0.26041666666666669</v>
      </c>
      <c r="Y3" s="1" t="s">
        <v>4</v>
      </c>
      <c r="Z3" s="14" t="str">
        <f t="shared" ref="Z3:Z33" si="17">VLOOKUP(WEEKDAY(DATE(YEAR(D3),MONTH(D3)+7,DAY(D3))),CHIFFREJOUR,2)</f>
        <v>J</v>
      </c>
      <c r="AA3" s="25">
        <f>IF(AB3&lt;&gt;"",VLOOKUP(AB3,plageservice,3,FALSE),"")</f>
        <v>0</v>
      </c>
      <c r="AB3" s="1" t="s">
        <v>7</v>
      </c>
      <c r="AC3" s="14" t="str">
        <f t="shared" ref="AC3:AC33" si="18">VLOOKUP(WEEKDAY(DATE(YEAR(D3),MONTH(D3)+8,DAY(D3))),CHIFFREJOUR,2)</f>
        <v>D</v>
      </c>
      <c r="AD3" s="25">
        <f>IF(AE3&lt;&gt;"",VLOOKUP(AE3,plageservice,3,FALSE),"")</f>
        <v>0.26041666666666669</v>
      </c>
      <c r="AE3" s="1" t="s">
        <v>4</v>
      </c>
      <c r="AF3" s="11" t="str">
        <f t="shared" ref="AF3:AF33" si="19">VLOOKUP(WEEKDAY(DATE(YEAR(D3),MONTH(D3)+9,DAY(D3))),CHIFFREJOUR,2)</f>
        <v>M</v>
      </c>
      <c r="AG3" s="25">
        <f>IF(AH3&lt;&gt;"",VLOOKUP(AH3,plageservice,3,FALSE),"")</f>
        <v>0.26041666666666669</v>
      </c>
      <c r="AH3" s="1" t="s">
        <v>4</v>
      </c>
      <c r="AI3" s="14" t="str">
        <f t="shared" ref="AI3:AI33" si="20">VLOOKUP(WEEKDAY(DATE(YEAR(D3),MONTH(D3)+10,DAY(D3))),CHIFFREJOUR,2)</f>
        <v>V</v>
      </c>
      <c r="AJ3" s="25">
        <f>IF(AK3&lt;&gt;"",VLOOKUP(AK3,plageservice,3,FALSE),"")</f>
        <v>0</v>
      </c>
      <c r="AK3" s="1" t="s">
        <v>7</v>
      </c>
      <c r="AL3" s="14" t="str">
        <f t="shared" ref="AL3:AL33" si="21">VLOOKUP(WEEKDAY(DATE(YEAR(D3),MONTH(D3)+11,DAY(D3))),CHIFFREJOUR,2)</f>
        <v>D</v>
      </c>
      <c r="AM3" s="25">
        <f>IF(AN3&lt;&gt;"",VLOOKUP(AN3,plageservice,3,FALSE),"")</f>
        <v>0.26041666666666669</v>
      </c>
      <c r="AN3" s="1" t="s">
        <v>4</v>
      </c>
    </row>
    <row r="4" spans="4:40" x14ac:dyDescent="0.25">
      <c r="D4" s="9">
        <f>D3+1</f>
        <v>43467</v>
      </c>
      <c r="E4" s="12" t="str">
        <f t="shared" si="10"/>
        <v>M</v>
      </c>
      <c r="F4" s="26">
        <f>IF(G4&lt;&gt;"",VLOOKUP(G4,plageservice,3,FALSE),"")</f>
        <v>0.375</v>
      </c>
      <c r="G4" s="2" t="s">
        <v>8</v>
      </c>
      <c r="H4" s="15" t="str">
        <f t="shared" si="11"/>
        <v>S</v>
      </c>
      <c r="I4" s="26">
        <f>IF(J4&lt;&gt;"",VLOOKUP(J4,plageservice,3,FALSE),"")</f>
        <v>0.26041666666666669</v>
      </c>
      <c r="J4" s="2" t="s">
        <v>4</v>
      </c>
      <c r="K4" s="15" t="str">
        <f t="shared" si="12"/>
        <v>S</v>
      </c>
      <c r="L4" s="26">
        <f>IF(M4&lt;&gt;"",VLOOKUP(M4,plageservice,3,FALSE),"")</f>
        <v>0.26041666666666669</v>
      </c>
      <c r="M4" s="2" t="s">
        <v>4</v>
      </c>
      <c r="N4" s="12" t="str">
        <f t="shared" si="13"/>
        <v>M</v>
      </c>
      <c r="O4" s="26">
        <f>IF(P4&lt;&gt;"",VLOOKUP(P4,plageservice,3,FALSE),"")</f>
        <v>0.375</v>
      </c>
      <c r="P4" s="2" t="s">
        <v>8</v>
      </c>
      <c r="Q4" s="15" t="str">
        <f t="shared" si="14"/>
        <v>J</v>
      </c>
      <c r="R4" s="26">
        <f>IF(S4&lt;&gt;"",VLOOKUP(S4,plageservice,3,FALSE),"")</f>
        <v>0.26041666666666669</v>
      </c>
      <c r="S4" s="2" t="s">
        <v>4</v>
      </c>
      <c r="T4" s="15" t="str">
        <f t="shared" si="15"/>
        <v>D</v>
      </c>
      <c r="U4" s="26">
        <f>IF(V4&lt;&gt;"",VLOOKUP(V4,plageservice,3,FALSE),"")</f>
        <v>0.26041666666666669</v>
      </c>
      <c r="V4" s="2" t="s">
        <v>4</v>
      </c>
      <c r="W4" s="12" t="str">
        <f t="shared" si="16"/>
        <v>M</v>
      </c>
      <c r="X4" s="26">
        <f>IF(Y4&lt;&gt;"",VLOOKUP(Y4,plageservice,3,FALSE),"")</f>
        <v>0.375</v>
      </c>
      <c r="Y4" s="2" t="s">
        <v>8</v>
      </c>
      <c r="Z4" s="15" t="str">
        <f t="shared" si="17"/>
        <v>V</v>
      </c>
      <c r="AA4" s="26">
        <f>IF(AB4&lt;&gt;"",VLOOKUP(AB4,plageservice,3,FALSE),"")</f>
        <v>0.26041666666666669</v>
      </c>
      <c r="AB4" s="2" t="s">
        <v>4</v>
      </c>
      <c r="AC4" s="15" t="str">
        <f t="shared" si="18"/>
        <v>L</v>
      </c>
      <c r="AD4" s="26">
        <f>IF(AE4&lt;&gt;"",VLOOKUP(AE4,plageservice,3,FALSE),"")</f>
        <v>0.26041666666666669</v>
      </c>
      <c r="AE4" s="2" t="s">
        <v>4</v>
      </c>
      <c r="AF4" s="12" t="str">
        <f t="shared" si="19"/>
        <v>M</v>
      </c>
      <c r="AG4" s="26">
        <f>IF(AH4&lt;&gt;"",VLOOKUP(AH4,plageservice,3,FALSE),"")</f>
        <v>0.375</v>
      </c>
      <c r="AH4" s="2" t="s">
        <v>8</v>
      </c>
      <c r="AI4" s="15" t="str">
        <f t="shared" si="20"/>
        <v>S</v>
      </c>
      <c r="AJ4" s="26">
        <f>IF(AK4&lt;&gt;"",VLOOKUP(AK4,plageservice,3,FALSE),"")</f>
        <v>0.26041666666666669</v>
      </c>
      <c r="AK4" s="2" t="s">
        <v>4</v>
      </c>
      <c r="AL4" s="15" t="str">
        <f t="shared" si="21"/>
        <v>L</v>
      </c>
      <c r="AM4" s="26">
        <f>IF(AN4&lt;&gt;"",VLOOKUP(AN4,plageservice,3,FALSE),"")</f>
        <v>0.26041666666666669</v>
      </c>
      <c r="AN4" s="2" t="s">
        <v>4</v>
      </c>
    </row>
    <row r="5" spans="4:40" x14ac:dyDescent="0.25">
      <c r="D5" s="9">
        <f t="shared" ref="D5:D33" si="22">D4+1</f>
        <v>43468</v>
      </c>
      <c r="E5" s="12" t="str">
        <f t="shared" si="10"/>
        <v>J</v>
      </c>
      <c r="F5" s="26">
        <f>IF(G5&lt;&gt;"",VLOOKUP(G5,plageservice,3,FALSE),"")</f>
        <v>0.47916666666666669</v>
      </c>
      <c r="G5" s="3" t="s">
        <v>5</v>
      </c>
      <c r="H5" s="15" t="str">
        <f t="shared" si="11"/>
        <v>D</v>
      </c>
      <c r="I5" s="26">
        <f>IF(J5&lt;&gt;"",VLOOKUP(J5,plageservice,3,FALSE),"")</f>
        <v>0.26041666666666669</v>
      </c>
      <c r="J5" s="2" t="s">
        <v>4</v>
      </c>
      <c r="K5" s="15" t="str">
        <f t="shared" si="12"/>
        <v>D</v>
      </c>
      <c r="L5" s="26">
        <f>IF(M5&lt;&gt;"",VLOOKUP(M5,plageservice,3,FALSE),"")</f>
        <v>0.375</v>
      </c>
      <c r="M5" s="4" t="s">
        <v>8</v>
      </c>
      <c r="N5" s="12" t="str">
        <f t="shared" si="13"/>
        <v>M</v>
      </c>
      <c r="O5" s="26">
        <f>IF(P5&lt;&gt;"",VLOOKUP(P5,plageservice,3,FALSE),"")</f>
        <v>0.47916666666666669</v>
      </c>
      <c r="P5" s="3" t="s">
        <v>5</v>
      </c>
      <c r="Q5" s="12" t="str">
        <f t="shared" si="14"/>
        <v>V</v>
      </c>
      <c r="R5" s="26">
        <f>IF(S5&lt;&gt;"",VLOOKUP(S5,plageservice,3,FALSE),"")</f>
        <v>0.26041666666666669</v>
      </c>
      <c r="S5" s="2" t="s">
        <v>4</v>
      </c>
      <c r="T5" s="15" t="str">
        <f t="shared" si="15"/>
        <v>L</v>
      </c>
      <c r="U5" s="26">
        <f>IF(V5&lt;&gt;"",VLOOKUP(V5,plageservice,3,FALSE),"")</f>
        <v>0.375</v>
      </c>
      <c r="V5" s="4" t="s">
        <v>8</v>
      </c>
      <c r="W5" s="12" t="str">
        <f t="shared" si="16"/>
        <v>M</v>
      </c>
      <c r="X5" s="26">
        <f>IF(Y5&lt;&gt;"",VLOOKUP(Y5,plageservice,3,FALSE),"")</f>
        <v>0.47916666666666669</v>
      </c>
      <c r="Y5" s="3" t="s">
        <v>5</v>
      </c>
      <c r="Z5" s="12" t="str">
        <f t="shared" si="17"/>
        <v>S</v>
      </c>
      <c r="AA5" s="26">
        <f>IF(AB5&lt;&gt;"",VLOOKUP(AB5,plageservice,3,FALSE),"")</f>
        <v>0.26041666666666669</v>
      </c>
      <c r="AB5" s="2" t="s">
        <v>4</v>
      </c>
      <c r="AC5" s="15" t="str">
        <f t="shared" si="18"/>
        <v>M</v>
      </c>
      <c r="AD5" s="26">
        <f>IF(AE5&lt;&gt;"",VLOOKUP(AE5,plageservice,3,FALSE),"")</f>
        <v>0.375</v>
      </c>
      <c r="AE5" s="4" t="s">
        <v>8</v>
      </c>
      <c r="AF5" s="12" t="str">
        <f t="shared" si="19"/>
        <v>J</v>
      </c>
      <c r="AG5" s="26">
        <f>IF(AH5&lt;&gt;"",VLOOKUP(AH5,plageservice,3,FALSE),"")</f>
        <v>0.47916666666666669</v>
      </c>
      <c r="AH5" s="3" t="s">
        <v>5</v>
      </c>
      <c r="AI5" s="12" t="str">
        <f t="shared" si="20"/>
        <v>D</v>
      </c>
      <c r="AJ5" s="26">
        <f>IF(AK5&lt;&gt;"",VLOOKUP(AK5,plageservice,3,FALSE),"")</f>
        <v>0.26041666666666669</v>
      </c>
      <c r="AK5" s="2" t="s">
        <v>4</v>
      </c>
      <c r="AL5" s="15" t="str">
        <f t="shared" si="21"/>
        <v>M</v>
      </c>
      <c r="AM5" s="26">
        <f>IF(AN5&lt;&gt;"",VLOOKUP(AN5,plageservice,3,FALSE),"")</f>
        <v>0.375</v>
      </c>
      <c r="AN5" s="4" t="s">
        <v>8</v>
      </c>
    </row>
    <row r="6" spans="4:40" x14ac:dyDescent="0.25">
      <c r="D6" s="9">
        <f t="shared" si="22"/>
        <v>43469</v>
      </c>
      <c r="E6" s="12" t="str">
        <f t="shared" si="10"/>
        <v>V</v>
      </c>
      <c r="F6" s="26">
        <f>IF(G6&lt;&gt;"",VLOOKUP(G6,plageservice,3,FALSE),"")</f>
        <v>0.29166666666666669</v>
      </c>
      <c r="G6" s="3" t="s">
        <v>6</v>
      </c>
      <c r="H6" s="15" t="str">
        <f t="shared" si="11"/>
        <v>L</v>
      </c>
      <c r="I6" s="26">
        <f>IF(J6&lt;&gt;"",VLOOKUP(J6,plageservice,3,FALSE),"")</f>
        <v>0.375</v>
      </c>
      <c r="J6" s="3" t="s">
        <v>8</v>
      </c>
      <c r="K6" s="12" t="str">
        <f t="shared" si="12"/>
        <v>L</v>
      </c>
      <c r="L6" s="26">
        <f>IF(M6&lt;&gt;"",VLOOKUP(M6,plageservice,3,FALSE),"")</f>
        <v>0.47916666666666669</v>
      </c>
      <c r="M6" s="3" t="s">
        <v>5</v>
      </c>
      <c r="N6" s="12" t="str">
        <f t="shared" si="13"/>
        <v>J</v>
      </c>
      <c r="O6" s="26">
        <f>IF(P6&lt;&gt;"",VLOOKUP(P6,plageservice,3,FALSE),"")</f>
        <v>0.29166666666666669</v>
      </c>
      <c r="P6" s="3" t="s">
        <v>6</v>
      </c>
      <c r="Q6" s="12" t="str">
        <f t="shared" si="14"/>
        <v>S</v>
      </c>
      <c r="R6" s="26">
        <f>IF(S6&lt;&gt;"",VLOOKUP(S6,plageservice,3,FALSE),"")</f>
        <v>0.375</v>
      </c>
      <c r="S6" s="3" t="s">
        <v>8</v>
      </c>
      <c r="T6" s="12" t="str">
        <f t="shared" si="15"/>
        <v>M</v>
      </c>
      <c r="U6" s="26">
        <f>IF(V6&lt;&gt;"",VLOOKUP(V6,plageservice,3,FALSE),"")</f>
        <v>0.47916666666666669</v>
      </c>
      <c r="V6" s="3" t="s">
        <v>5</v>
      </c>
      <c r="W6" s="12" t="str">
        <f t="shared" si="16"/>
        <v>J</v>
      </c>
      <c r="X6" s="26">
        <f>IF(Y6&lt;&gt;"",VLOOKUP(Y6,plageservice,3,FALSE),"")</f>
        <v>0.29166666666666669</v>
      </c>
      <c r="Y6" s="3" t="s">
        <v>6</v>
      </c>
      <c r="Z6" s="12" t="str">
        <f t="shared" si="17"/>
        <v>D</v>
      </c>
      <c r="AA6" s="26">
        <f>IF(AB6&lt;&gt;"",VLOOKUP(AB6,plageservice,3,FALSE),"")</f>
        <v>0.375</v>
      </c>
      <c r="AB6" s="3" t="s">
        <v>8</v>
      </c>
      <c r="AC6" s="12" t="str">
        <f t="shared" si="18"/>
        <v>M</v>
      </c>
      <c r="AD6" s="26">
        <f>IF(AE6&lt;&gt;"",VLOOKUP(AE6,plageservice,3,FALSE),"")</f>
        <v>0.47916666666666669</v>
      </c>
      <c r="AE6" s="3" t="s">
        <v>5</v>
      </c>
      <c r="AF6" s="12" t="str">
        <f t="shared" si="19"/>
        <v>V</v>
      </c>
      <c r="AG6" s="26">
        <f>IF(AH6&lt;&gt;"",VLOOKUP(AH6,plageservice,3,FALSE),"")</f>
        <v>0.29166666666666669</v>
      </c>
      <c r="AH6" s="3" t="s">
        <v>6</v>
      </c>
      <c r="AI6" s="12" t="str">
        <f t="shared" si="20"/>
        <v>L</v>
      </c>
      <c r="AJ6" s="26">
        <f>IF(AK6&lt;&gt;"",VLOOKUP(AK6,plageservice,3,FALSE),"")</f>
        <v>0.375</v>
      </c>
      <c r="AK6" s="3" t="s">
        <v>8</v>
      </c>
      <c r="AL6" s="12" t="str">
        <f t="shared" si="21"/>
        <v>M</v>
      </c>
      <c r="AM6" s="26">
        <f>IF(AN6&lt;&gt;"",VLOOKUP(AN6,plageservice,3,FALSE),"")</f>
        <v>0.47916666666666669</v>
      </c>
      <c r="AN6" s="3" t="s">
        <v>5</v>
      </c>
    </row>
    <row r="7" spans="4:40" x14ac:dyDescent="0.25">
      <c r="D7" s="9">
        <f t="shared" si="22"/>
        <v>43470</v>
      </c>
      <c r="E7" s="12" t="str">
        <f t="shared" si="10"/>
        <v>S</v>
      </c>
      <c r="F7" s="26">
        <f>IF(G7&lt;&gt;"",VLOOKUP(G7,plageservice,3,FALSE),"")</f>
        <v>0.375</v>
      </c>
      <c r="G7" s="3" t="s">
        <v>8</v>
      </c>
      <c r="H7" s="15" t="str">
        <f t="shared" si="11"/>
        <v>M</v>
      </c>
      <c r="I7" s="26">
        <f>IF(J7&lt;&gt;"",VLOOKUP(J7,plageservice,3,FALSE),"")</f>
        <v>0.47916666666666669</v>
      </c>
      <c r="J7" s="3" t="s">
        <v>5</v>
      </c>
      <c r="K7" s="12" t="str">
        <f t="shared" si="12"/>
        <v>M</v>
      </c>
      <c r="L7" s="26">
        <f>IF(M7&lt;&gt;"",VLOOKUP(M7,plageservice,3,FALSE),"")</f>
        <v>0.29166666666666669</v>
      </c>
      <c r="M7" s="3" t="s">
        <v>6</v>
      </c>
      <c r="N7" s="12" t="str">
        <f t="shared" si="13"/>
        <v>V</v>
      </c>
      <c r="O7" s="26">
        <f>IF(P7&lt;&gt;"",VLOOKUP(P7,plageservice,3,FALSE),"")</f>
        <v>0.375</v>
      </c>
      <c r="P7" s="3" t="s">
        <v>8</v>
      </c>
      <c r="Q7" s="12" t="str">
        <f t="shared" si="14"/>
        <v>D</v>
      </c>
      <c r="R7" s="26">
        <f>IF(S7&lt;&gt;"",VLOOKUP(S7,plageservice,3,FALSE),"")</f>
        <v>0.47916666666666669</v>
      </c>
      <c r="S7" s="3" t="s">
        <v>5</v>
      </c>
      <c r="T7" s="12" t="str">
        <f t="shared" si="15"/>
        <v>M</v>
      </c>
      <c r="U7" s="26">
        <f>IF(V7&lt;&gt;"",VLOOKUP(V7,plageservice,3,FALSE),"")</f>
        <v>0.29166666666666669</v>
      </c>
      <c r="V7" s="3" t="s">
        <v>6</v>
      </c>
      <c r="W7" s="12" t="str">
        <f t="shared" si="16"/>
        <v>V</v>
      </c>
      <c r="X7" s="26">
        <f>IF(Y7&lt;&gt;"",VLOOKUP(Y7,plageservice,3,FALSE),"")</f>
        <v>0.375</v>
      </c>
      <c r="Y7" s="3" t="s">
        <v>8</v>
      </c>
      <c r="Z7" s="12" t="str">
        <f t="shared" si="17"/>
        <v>L</v>
      </c>
      <c r="AA7" s="26">
        <f>IF(AB7&lt;&gt;"",VLOOKUP(AB7,plageservice,3,FALSE),"")</f>
        <v>0.47916666666666669</v>
      </c>
      <c r="AB7" s="3" t="s">
        <v>5</v>
      </c>
      <c r="AC7" s="12" t="str">
        <f t="shared" si="18"/>
        <v>J</v>
      </c>
      <c r="AD7" s="26">
        <f>IF(AE7&lt;&gt;"",VLOOKUP(AE7,plageservice,3,FALSE),"")</f>
        <v>0.29166666666666669</v>
      </c>
      <c r="AE7" s="3" t="s">
        <v>6</v>
      </c>
      <c r="AF7" s="12" t="str">
        <f t="shared" si="19"/>
        <v>S</v>
      </c>
      <c r="AG7" s="26">
        <f>IF(AH7&lt;&gt;"",VLOOKUP(AH7,plageservice,3,FALSE),"")</f>
        <v>0.375</v>
      </c>
      <c r="AH7" s="3" t="s">
        <v>8</v>
      </c>
      <c r="AI7" s="12" t="str">
        <f t="shared" si="20"/>
        <v>M</v>
      </c>
      <c r="AJ7" s="26">
        <f>IF(AK7&lt;&gt;"",VLOOKUP(AK7,plageservice,3,FALSE),"")</f>
        <v>0.47916666666666669</v>
      </c>
      <c r="AK7" s="3" t="s">
        <v>5</v>
      </c>
      <c r="AL7" s="12" t="str">
        <f t="shared" si="21"/>
        <v>J</v>
      </c>
      <c r="AM7" s="26">
        <f>IF(AN7&lt;&gt;"",VLOOKUP(AN7,plageservice,3,FALSE),"")</f>
        <v>0.29166666666666669</v>
      </c>
      <c r="AN7" s="3" t="s">
        <v>6</v>
      </c>
    </row>
    <row r="8" spans="4:40" x14ac:dyDescent="0.25">
      <c r="D8" s="9">
        <f t="shared" si="22"/>
        <v>43471</v>
      </c>
      <c r="E8" s="12" t="str">
        <f t="shared" si="10"/>
        <v>D</v>
      </c>
      <c r="F8" s="26">
        <f>IF(G8&lt;&gt;"",VLOOKUP(G8,plageservice,3,FALSE),"")</f>
        <v>0.375</v>
      </c>
      <c r="G8" s="3" t="s">
        <v>8</v>
      </c>
      <c r="H8" s="15" t="str">
        <f t="shared" si="11"/>
        <v>M</v>
      </c>
      <c r="I8" s="27">
        <f>IF(J8&lt;&gt;"",VLOOKUP(J8,plageservice,3,FALSE),"")</f>
        <v>0.29166666666666669</v>
      </c>
      <c r="J8" s="4" t="s">
        <v>6</v>
      </c>
      <c r="K8" s="12" t="str">
        <f t="shared" si="12"/>
        <v>M</v>
      </c>
      <c r="L8" s="26">
        <f>IF(M8&lt;&gt;"",VLOOKUP(M8,plageservice,3,FALSE),"")</f>
        <v>0</v>
      </c>
      <c r="M8" s="3" t="s">
        <v>7</v>
      </c>
      <c r="N8" s="12" t="str">
        <f t="shared" si="13"/>
        <v>S</v>
      </c>
      <c r="O8" s="26">
        <f>IF(P8&lt;&gt;"",VLOOKUP(P8,plageservice,3,FALSE),"")</f>
        <v>0.375</v>
      </c>
      <c r="P8" s="3" t="s">
        <v>8</v>
      </c>
      <c r="Q8" s="12" t="str">
        <f t="shared" si="14"/>
        <v>L</v>
      </c>
      <c r="R8" s="27">
        <f>IF(S8&lt;&gt;"",VLOOKUP(S8,plageservice,3,FALSE),"")</f>
        <v>0.29166666666666669</v>
      </c>
      <c r="S8" s="4" t="s">
        <v>6</v>
      </c>
      <c r="T8" s="12" t="str">
        <f t="shared" si="15"/>
        <v>J</v>
      </c>
      <c r="U8" s="26">
        <f>IF(V8&lt;&gt;"",VLOOKUP(V8,plageservice,3,FALSE),"")</f>
        <v>0</v>
      </c>
      <c r="V8" s="3" t="s">
        <v>7</v>
      </c>
      <c r="W8" s="12" t="str">
        <f t="shared" si="16"/>
        <v>S</v>
      </c>
      <c r="X8" s="26">
        <f>IF(Y8&lt;&gt;"",VLOOKUP(Y8,plageservice,3,FALSE),"")</f>
        <v>0.375</v>
      </c>
      <c r="Y8" s="3" t="s">
        <v>8</v>
      </c>
      <c r="Z8" s="12" t="str">
        <f t="shared" si="17"/>
        <v>M</v>
      </c>
      <c r="AA8" s="27">
        <f>IF(AB8&lt;&gt;"",VLOOKUP(AB8,plageservice,3,FALSE),"")</f>
        <v>0.29166666666666669</v>
      </c>
      <c r="AB8" s="4" t="s">
        <v>6</v>
      </c>
      <c r="AC8" s="12" t="str">
        <f t="shared" si="18"/>
        <v>V</v>
      </c>
      <c r="AD8" s="26">
        <f>IF(AE8&lt;&gt;"",VLOOKUP(AE8,plageservice,3,FALSE),"")</f>
        <v>0</v>
      </c>
      <c r="AE8" s="3" t="s">
        <v>7</v>
      </c>
      <c r="AF8" s="12" t="str">
        <f t="shared" si="19"/>
        <v>D</v>
      </c>
      <c r="AG8" s="26">
        <f>IF(AH8&lt;&gt;"",VLOOKUP(AH8,plageservice,3,FALSE),"")</f>
        <v>0.375</v>
      </c>
      <c r="AH8" s="3" t="s">
        <v>8</v>
      </c>
      <c r="AI8" s="12" t="str">
        <f t="shared" si="20"/>
        <v>M</v>
      </c>
      <c r="AJ8" s="27">
        <f>IF(AK8&lt;&gt;"",VLOOKUP(AK8,plageservice,3,FALSE),"")</f>
        <v>0.29166666666666669</v>
      </c>
      <c r="AK8" s="4" t="s">
        <v>6</v>
      </c>
      <c r="AL8" s="12" t="str">
        <f t="shared" si="21"/>
        <v>V</v>
      </c>
      <c r="AM8" s="26">
        <f>IF(AN8&lt;&gt;"",VLOOKUP(AN8,plageservice,3,FALSE),"")</f>
        <v>0</v>
      </c>
      <c r="AN8" s="3" t="s">
        <v>7</v>
      </c>
    </row>
    <row r="9" spans="4:40" x14ac:dyDescent="0.25">
      <c r="D9" s="9">
        <f t="shared" si="22"/>
        <v>43472</v>
      </c>
      <c r="E9" s="12" t="str">
        <f t="shared" si="10"/>
        <v>L</v>
      </c>
      <c r="F9" s="26">
        <f>IF(G9&lt;&gt;"",VLOOKUP(G9,plageservice,3,FALSE),"")</f>
        <v>0.375</v>
      </c>
      <c r="G9" s="3" t="s">
        <v>8</v>
      </c>
      <c r="H9" s="15" t="str">
        <f t="shared" si="11"/>
        <v>J</v>
      </c>
      <c r="I9" s="26">
        <f>IF(J9&lt;&gt;"",VLOOKUP(J9,plageservice,3,FALSE),"")</f>
        <v>0.26041666666666669</v>
      </c>
      <c r="J9" s="3" t="s">
        <v>4</v>
      </c>
      <c r="K9" s="12" t="str">
        <f t="shared" si="12"/>
        <v>J</v>
      </c>
      <c r="L9" s="26">
        <f>IF(M9&lt;&gt;"",VLOOKUP(M9,plageservice,3,FALSE),"")</f>
        <v>0</v>
      </c>
      <c r="M9" s="4" t="s">
        <v>7</v>
      </c>
      <c r="N9" s="12" t="str">
        <f t="shared" si="13"/>
        <v>D</v>
      </c>
      <c r="O9" s="26">
        <f>IF(P9&lt;&gt;"",VLOOKUP(P9,plageservice,3,FALSE),"")</f>
        <v>0.375</v>
      </c>
      <c r="P9" s="3" t="s">
        <v>8</v>
      </c>
      <c r="Q9" s="12" t="str">
        <f t="shared" si="14"/>
        <v>M</v>
      </c>
      <c r="R9" s="26">
        <f>IF(S9&lt;&gt;"",VLOOKUP(S9,plageservice,3,FALSE),"")</f>
        <v>0.26041666666666669</v>
      </c>
      <c r="S9" s="3" t="s">
        <v>4</v>
      </c>
      <c r="T9" s="12" t="str">
        <f t="shared" si="15"/>
        <v>V</v>
      </c>
      <c r="U9" s="26">
        <f>IF(V9&lt;&gt;"",VLOOKUP(V9,plageservice,3,FALSE),"")</f>
        <v>0</v>
      </c>
      <c r="V9" s="4" t="s">
        <v>7</v>
      </c>
      <c r="W9" s="12" t="str">
        <f t="shared" si="16"/>
        <v>D</v>
      </c>
      <c r="X9" s="26">
        <f>IF(Y9&lt;&gt;"",VLOOKUP(Y9,plageservice,3,FALSE),"")</f>
        <v>0.375</v>
      </c>
      <c r="Y9" s="3" t="s">
        <v>8</v>
      </c>
      <c r="Z9" s="12" t="str">
        <f t="shared" si="17"/>
        <v>M</v>
      </c>
      <c r="AA9" s="26">
        <f>IF(AB9&lt;&gt;"",VLOOKUP(AB9,plageservice,3,FALSE),"")</f>
        <v>0.26041666666666669</v>
      </c>
      <c r="AB9" s="3" t="s">
        <v>4</v>
      </c>
      <c r="AC9" s="12" t="str">
        <f t="shared" si="18"/>
        <v>S</v>
      </c>
      <c r="AD9" s="26">
        <f>IF(AE9&lt;&gt;"",VLOOKUP(AE9,plageservice,3,FALSE),"")</f>
        <v>0</v>
      </c>
      <c r="AE9" s="4" t="s">
        <v>7</v>
      </c>
      <c r="AF9" s="12" t="str">
        <f t="shared" si="19"/>
        <v>L</v>
      </c>
      <c r="AG9" s="26">
        <f>IF(AH9&lt;&gt;"",VLOOKUP(AH9,plageservice,3,FALSE),"")</f>
        <v>0.375</v>
      </c>
      <c r="AH9" s="3" t="s">
        <v>8</v>
      </c>
      <c r="AI9" s="12" t="str">
        <f t="shared" si="20"/>
        <v>J</v>
      </c>
      <c r="AJ9" s="26">
        <f>IF(AK9&lt;&gt;"",VLOOKUP(AK9,plageservice,3,FALSE),"")</f>
        <v>0.26041666666666669</v>
      </c>
      <c r="AK9" s="3" t="s">
        <v>4</v>
      </c>
      <c r="AL9" s="12" t="str">
        <f t="shared" si="21"/>
        <v>S</v>
      </c>
      <c r="AM9" s="26">
        <f>IF(AN9&lt;&gt;"",VLOOKUP(AN9,plageservice,3,FALSE),"")</f>
        <v>0</v>
      </c>
      <c r="AN9" s="4" t="s">
        <v>7</v>
      </c>
    </row>
    <row r="10" spans="4:40" x14ac:dyDescent="0.25">
      <c r="D10" s="9">
        <f t="shared" si="22"/>
        <v>43473</v>
      </c>
      <c r="E10" s="12" t="str">
        <f t="shared" si="10"/>
        <v>M</v>
      </c>
      <c r="F10" s="26">
        <f>IF(G10&lt;&gt;"",VLOOKUP(G10,plageservice,3,FALSE),"")</f>
        <v>0.375</v>
      </c>
      <c r="G10" s="3" t="s">
        <v>8</v>
      </c>
      <c r="H10" s="15" t="str">
        <f t="shared" si="11"/>
        <v>V</v>
      </c>
      <c r="I10" s="26">
        <f>IF(J10&lt;&gt;"",VLOOKUP(J10,plageservice,3,FALSE),"")</f>
        <v>0.26041666666666669</v>
      </c>
      <c r="J10" s="3" t="s">
        <v>4</v>
      </c>
      <c r="K10" s="12" t="str">
        <f t="shared" si="12"/>
        <v>V</v>
      </c>
      <c r="L10" s="26">
        <f>IF(M10&lt;&gt;"",VLOOKUP(M10,plageservice,3,FALSE),"")</f>
        <v>0.26041666666666669</v>
      </c>
      <c r="M10" s="3" t="s">
        <v>3</v>
      </c>
      <c r="N10" s="12" t="str">
        <f t="shared" si="13"/>
        <v>L</v>
      </c>
      <c r="O10" s="26">
        <f>IF(P10&lt;&gt;"",VLOOKUP(P10,plageservice,3,FALSE),"")</f>
        <v>0.375</v>
      </c>
      <c r="P10" s="3" t="s">
        <v>8</v>
      </c>
      <c r="Q10" s="12" t="str">
        <f t="shared" si="14"/>
        <v>M</v>
      </c>
      <c r="R10" s="26">
        <f>IF(S10&lt;&gt;"",VLOOKUP(S10,plageservice,3,FALSE),"")</f>
        <v>0.26041666666666669</v>
      </c>
      <c r="S10" s="3" t="s">
        <v>4</v>
      </c>
      <c r="T10" s="12" t="str">
        <f t="shared" si="15"/>
        <v>S</v>
      </c>
      <c r="U10" s="26">
        <f>IF(V10&lt;&gt;"",VLOOKUP(V10,plageservice,3,FALSE),"")</f>
        <v>0.26041666666666669</v>
      </c>
      <c r="V10" s="3" t="s">
        <v>3</v>
      </c>
      <c r="W10" s="12" t="str">
        <f t="shared" si="16"/>
        <v>L</v>
      </c>
      <c r="X10" s="26">
        <f>IF(Y10&lt;&gt;"",VLOOKUP(Y10,plageservice,3,FALSE),"")</f>
        <v>0.375</v>
      </c>
      <c r="Y10" s="3" t="s">
        <v>8</v>
      </c>
      <c r="Z10" s="12" t="str">
        <f t="shared" si="17"/>
        <v>J</v>
      </c>
      <c r="AA10" s="26">
        <f>IF(AB10&lt;&gt;"",VLOOKUP(AB10,plageservice,3,FALSE),"")</f>
        <v>0.26041666666666669</v>
      </c>
      <c r="AB10" s="3" t="s">
        <v>4</v>
      </c>
      <c r="AC10" s="12" t="str">
        <f t="shared" si="18"/>
        <v>D</v>
      </c>
      <c r="AD10" s="26">
        <f>IF(AE10&lt;&gt;"",VLOOKUP(AE10,plageservice,3,FALSE),"")</f>
        <v>0.26041666666666669</v>
      </c>
      <c r="AE10" s="3" t="s">
        <v>3</v>
      </c>
      <c r="AF10" s="12" t="str">
        <f t="shared" si="19"/>
        <v>M</v>
      </c>
      <c r="AG10" s="26">
        <f>IF(AH10&lt;&gt;"",VLOOKUP(AH10,plageservice,3,FALSE),"")</f>
        <v>0.375</v>
      </c>
      <c r="AH10" s="3" t="s">
        <v>8</v>
      </c>
      <c r="AI10" s="12" t="str">
        <f t="shared" si="20"/>
        <v>V</v>
      </c>
      <c r="AJ10" s="26">
        <f>IF(AK10&lt;&gt;"",VLOOKUP(AK10,plageservice,3,FALSE),"")</f>
        <v>0.26041666666666669</v>
      </c>
      <c r="AK10" s="3" t="s">
        <v>4</v>
      </c>
      <c r="AL10" s="12" t="str">
        <f t="shared" si="21"/>
        <v>D</v>
      </c>
      <c r="AM10" s="26">
        <f>IF(AN10&lt;&gt;"",VLOOKUP(AN10,plageservice,3,FALSE),"")</f>
        <v>0.26041666666666669</v>
      </c>
      <c r="AN10" s="3" t="s">
        <v>3</v>
      </c>
    </row>
    <row r="11" spans="4:40" x14ac:dyDescent="0.25">
      <c r="D11" s="9">
        <f t="shared" si="22"/>
        <v>43474</v>
      </c>
      <c r="E11" s="12" t="str">
        <f t="shared" si="10"/>
        <v>M</v>
      </c>
      <c r="F11" s="26">
        <f>IF(G11&lt;&gt;"",VLOOKUP(G11,plageservice,3,FALSE),"")</f>
        <v>0</v>
      </c>
      <c r="G11" s="3" t="s">
        <v>7</v>
      </c>
      <c r="H11" s="15" t="str">
        <f t="shared" si="11"/>
        <v>S</v>
      </c>
      <c r="I11" s="26">
        <f>IF(J11&lt;&gt;"",VLOOKUP(J11,plageservice,3,FALSE),"")</f>
        <v>0.26041666666666669</v>
      </c>
      <c r="J11" s="3" t="s">
        <v>3</v>
      </c>
      <c r="K11" s="12" t="str">
        <f t="shared" si="12"/>
        <v>S</v>
      </c>
      <c r="L11" s="26">
        <f>IF(M11&lt;&gt;"",VLOOKUP(M11,plageservice,3,FALSE),"")</f>
        <v>0.375</v>
      </c>
      <c r="M11" s="4" t="s">
        <v>8</v>
      </c>
      <c r="N11" s="12" t="str">
        <f t="shared" si="13"/>
        <v>M</v>
      </c>
      <c r="O11" s="26">
        <f>IF(P11&lt;&gt;"",VLOOKUP(P11,plageservice,3,FALSE),"")</f>
        <v>0</v>
      </c>
      <c r="P11" s="3" t="s">
        <v>7</v>
      </c>
      <c r="Q11" s="12" t="str">
        <f t="shared" si="14"/>
        <v>J</v>
      </c>
      <c r="R11" s="26">
        <f>IF(S11&lt;&gt;"",VLOOKUP(S11,plageservice,3,FALSE),"")</f>
        <v>0.26041666666666669</v>
      </c>
      <c r="S11" s="3" t="s">
        <v>3</v>
      </c>
      <c r="T11" s="12" t="str">
        <f t="shared" si="15"/>
        <v>D</v>
      </c>
      <c r="U11" s="26">
        <f>IF(V11&lt;&gt;"",VLOOKUP(V11,plageservice,3,FALSE),"")</f>
        <v>0.375</v>
      </c>
      <c r="V11" s="4" t="s">
        <v>8</v>
      </c>
      <c r="W11" s="12" t="str">
        <f t="shared" si="16"/>
        <v>M</v>
      </c>
      <c r="X11" s="26">
        <f>IF(Y11&lt;&gt;"",VLOOKUP(Y11,plageservice,3,FALSE),"")</f>
        <v>0</v>
      </c>
      <c r="Y11" s="3" t="s">
        <v>7</v>
      </c>
      <c r="Z11" s="12" t="str">
        <f t="shared" si="17"/>
        <v>V</v>
      </c>
      <c r="AA11" s="26">
        <f>IF(AB11&lt;&gt;"",VLOOKUP(AB11,plageservice,3,FALSE),"")</f>
        <v>0.26041666666666669</v>
      </c>
      <c r="AB11" s="3" t="s">
        <v>3</v>
      </c>
      <c r="AC11" s="12" t="str">
        <f t="shared" si="18"/>
        <v>L</v>
      </c>
      <c r="AD11" s="26">
        <f>IF(AE11&lt;&gt;"",VLOOKUP(AE11,plageservice,3,FALSE),"")</f>
        <v>0.375</v>
      </c>
      <c r="AE11" s="4" t="s">
        <v>8</v>
      </c>
      <c r="AF11" s="12" t="str">
        <f t="shared" si="19"/>
        <v>M</v>
      </c>
      <c r="AG11" s="26">
        <f>IF(AH11&lt;&gt;"",VLOOKUP(AH11,plageservice,3,FALSE),"")</f>
        <v>0</v>
      </c>
      <c r="AH11" s="3" t="s">
        <v>7</v>
      </c>
      <c r="AI11" s="12" t="str">
        <f t="shared" si="20"/>
        <v>S</v>
      </c>
      <c r="AJ11" s="26">
        <f>IF(AK11&lt;&gt;"",VLOOKUP(AK11,plageservice,3,FALSE),"")</f>
        <v>0.26041666666666669</v>
      </c>
      <c r="AK11" s="3" t="s">
        <v>3</v>
      </c>
      <c r="AL11" s="12" t="str">
        <f t="shared" si="21"/>
        <v>L</v>
      </c>
      <c r="AM11" s="26">
        <f>IF(AN11&lt;&gt;"",VLOOKUP(AN11,plageservice,3,FALSE),"")</f>
        <v>0.375</v>
      </c>
      <c r="AN11" s="4" t="s">
        <v>8</v>
      </c>
    </row>
    <row r="12" spans="4:40" x14ac:dyDescent="0.25">
      <c r="D12" s="9">
        <f t="shared" si="22"/>
        <v>43475</v>
      </c>
      <c r="E12" s="12" t="str">
        <f t="shared" si="10"/>
        <v>J</v>
      </c>
      <c r="F12" s="26">
        <f>IF(G12&lt;&gt;"",VLOOKUP(G12,plageservice,3,FALSE),"")</f>
        <v>0</v>
      </c>
      <c r="G12" s="3" t="s">
        <v>7</v>
      </c>
      <c r="H12" s="15" t="str">
        <f t="shared" si="11"/>
        <v>D</v>
      </c>
      <c r="I12" s="26">
        <f>IF(J12&lt;&gt;"",VLOOKUP(J12,plageservice,3,FALSE),"")</f>
        <v>0.26041666666666669</v>
      </c>
      <c r="J12" s="3" t="s">
        <v>4</v>
      </c>
      <c r="K12" s="12" t="str">
        <f t="shared" si="12"/>
        <v>D</v>
      </c>
      <c r="L12" s="26">
        <f>IF(M12&lt;&gt;"",VLOOKUP(M12,plageservice,3,FALSE),"")</f>
        <v>0.47916666666666669</v>
      </c>
      <c r="M12" s="3" t="s">
        <v>5</v>
      </c>
      <c r="N12" s="12" t="str">
        <f t="shared" si="13"/>
        <v>M</v>
      </c>
      <c r="O12" s="26">
        <f>IF(P12&lt;&gt;"",VLOOKUP(P12,plageservice,3,FALSE),"")</f>
        <v>0</v>
      </c>
      <c r="P12" s="3" t="s">
        <v>7</v>
      </c>
      <c r="Q12" s="12" t="str">
        <f t="shared" si="14"/>
        <v>V</v>
      </c>
      <c r="R12" s="26">
        <f>IF(S12&lt;&gt;"",VLOOKUP(S12,plageservice,3,FALSE),"")</f>
        <v>0.26041666666666669</v>
      </c>
      <c r="S12" s="3" t="s">
        <v>4</v>
      </c>
      <c r="T12" s="12" t="str">
        <f t="shared" si="15"/>
        <v>L</v>
      </c>
      <c r="U12" s="26">
        <f>IF(V12&lt;&gt;"",VLOOKUP(V12,plageservice,3,FALSE),"")</f>
        <v>0.47916666666666669</v>
      </c>
      <c r="V12" s="3" t="s">
        <v>5</v>
      </c>
      <c r="W12" s="12" t="str">
        <f t="shared" si="16"/>
        <v>M</v>
      </c>
      <c r="X12" s="26">
        <f>IF(Y12&lt;&gt;"",VLOOKUP(Y12,plageservice,3,FALSE),"")</f>
        <v>0</v>
      </c>
      <c r="Y12" s="3" t="s">
        <v>7</v>
      </c>
      <c r="Z12" s="12" t="str">
        <f t="shared" si="17"/>
        <v>S</v>
      </c>
      <c r="AA12" s="26">
        <f>IF(AB12&lt;&gt;"",VLOOKUP(AB12,plageservice,3,FALSE),"")</f>
        <v>0.26041666666666669</v>
      </c>
      <c r="AB12" s="3" t="s">
        <v>4</v>
      </c>
      <c r="AC12" s="12" t="str">
        <f t="shared" si="18"/>
        <v>M</v>
      </c>
      <c r="AD12" s="26">
        <f>IF(AE12&lt;&gt;"",VLOOKUP(AE12,plageservice,3,FALSE),"")</f>
        <v>0.47916666666666669</v>
      </c>
      <c r="AE12" s="3" t="s">
        <v>5</v>
      </c>
      <c r="AF12" s="12" t="str">
        <f t="shared" si="19"/>
        <v>J</v>
      </c>
      <c r="AG12" s="26">
        <f>IF(AH12&lt;&gt;"",VLOOKUP(AH12,plageservice,3,FALSE),"")</f>
        <v>0</v>
      </c>
      <c r="AH12" s="3" t="s">
        <v>7</v>
      </c>
      <c r="AI12" s="12" t="str">
        <f t="shared" si="20"/>
        <v>D</v>
      </c>
      <c r="AJ12" s="26">
        <f>IF(AK12&lt;&gt;"",VLOOKUP(AK12,plageservice,3,FALSE),"")</f>
        <v>0.26041666666666669</v>
      </c>
      <c r="AK12" s="3" t="s">
        <v>4</v>
      </c>
      <c r="AL12" s="12" t="str">
        <f t="shared" si="21"/>
        <v>M</v>
      </c>
      <c r="AM12" s="26">
        <f>IF(AN12&lt;&gt;"",VLOOKUP(AN12,plageservice,3,FALSE),"")</f>
        <v>0.47916666666666669</v>
      </c>
      <c r="AN12" s="3" t="s">
        <v>5</v>
      </c>
    </row>
    <row r="13" spans="4:40" x14ac:dyDescent="0.25">
      <c r="D13" s="9">
        <f t="shared" si="22"/>
        <v>43476</v>
      </c>
      <c r="E13" s="12" t="str">
        <f t="shared" si="10"/>
        <v>V</v>
      </c>
      <c r="F13" s="26">
        <f>IF(G13&lt;&gt;"",VLOOKUP(G13,plageservice,3,FALSE),"")</f>
        <v>0.26041666666666669</v>
      </c>
      <c r="G13" s="3" t="s">
        <v>4</v>
      </c>
      <c r="H13" s="15" t="str">
        <f t="shared" si="11"/>
        <v>L</v>
      </c>
      <c r="I13" s="26">
        <f>IF(J13&lt;&gt;"",VLOOKUP(J13,plageservice,3,FALSE),"")</f>
        <v>0.47916666666666669</v>
      </c>
      <c r="J13" s="3" t="s">
        <v>5</v>
      </c>
      <c r="K13" s="12" t="str">
        <f t="shared" si="12"/>
        <v>L</v>
      </c>
      <c r="L13" s="26">
        <f>IF(M13&lt;&gt;"",VLOOKUP(M13,plageservice,3,FALSE),"")</f>
        <v>0.29166666666666669</v>
      </c>
      <c r="M13" s="3" t="s">
        <v>6</v>
      </c>
      <c r="N13" s="12" t="str">
        <f t="shared" si="13"/>
        <v>J</v>
      </c>
      <c r="O13" s="26">
        <f>IF(P13&lt;&gt;"",VLOOKUP(P13,plageservice,3,FALSE),"")</f>
        <v>0.26041666666666669</v>
      </c>
      <c r="P13" s="3" t="s">
        <v>4</v>
      </c>
      <c r="Q13" s="12" t="str">
        <f t="shared" si="14"/>
        <v>S</v>
      </c>
      <c r="R13" s="26">
        <f>IF(S13&lt;&gt;"",VLOOKUP(S13,plageservice,3,FALSE),"")</f>
        <v>0.47916666666666669</v>
      </c>
      <c r="S13" s="3" t="s">
        <v>5</v>
      </c>
      <c r="T13" s="12" t="str">
        <f t="shared" si="15"/>
        <v>M</v>
      </c>
      <c r="U13" s="26">
        <f>IF(V13&lt;&gt;"",VLOOKUP(V13,plageservice,3,FALSE),"")</f>
        <v>0.29166666666666669</v>
      </c>
      <c r="V13" s="3" t="s">
        <v>6</v>
      </c>
      <c r="W13" s="12" t="str">
        <f t="shared" si="16"/>
        <v>J</v>
      </c>
      <c r="X13" s="26">
        <f>IF(Y13&lt;&gt;"",VLOOKUP(Y13,plageservice,3,FALSE),"")</f>
        <v>0.26041666666666669</v>
      </c>
      <c r="Y13" s="3" t="s">
        <v>4</v>
      </c>
      <c r="Z13" s="12" t="str">
        <f t="shared" si="17"/>
        <v>D</v>
      </c>
      <c r="AA13" s="26">
        <f>IF(AB13&lt;&gt;"",VLOOKUP(AB13,plageservice,3,FALSE),"")</f>
        <v>0.47916666666666669</v>
      </c>
      <c r="AB13" s="3" t="s">
        <v>5</v>
      </c>
      <c r="AC13" s="12" t="str">
        <f t="shared" si="18"/>
        <v>M</v>
      </c>
      <c r="AD13" s="26">
        <f>IF(AE13&lt;&gt;"",VLOOKUP(AE13,plageservice,3,FALSE),"")</f>
        <v>0.29166666666666669</v>
      </c>
      <c r="AE13" s="3" t="s">
        <v>6</v>
      </c>
      <c r="AF13" s="12" t="str">
        <f t="shared" si="19"/>
        <v>V</v>
      </c>
      <c r="AG13" s="26">
        <f>IF(AH13&lt;&gt;"",VLOOKUP(AH13,plageservice,3,FALSE),"")</f>
        <v>0.26041666666666669</v>
      </c>
      <c r="AH13" s="3" t="s">
        <v>4</v>
      </c>
      <c r="AI13" s="12" t="str">
        <f t="shared" si="20"/>
        <v>L</v>
      </c>
      <c r="AJ13" s="26">
        <f>IF(AK13&lt;&gt;"",VLOOKUP(AK13,plageservice,3,FALSE),"")</f>
        <v>0.47916666666666669</v>
      </c>
      <c r="AK13" s="3" t="s">
        <v>5</v>
      </c>
      <c r="AL13" s="12" t="str">
        <f t="shared" si="21"/>
        <v>M</v>
      </c>
      <c r="AM13" s="26">
        <f>IF(AN13&lt;&gt;"",VLOOKUP(AN13,plageservice,3,FALSE),"")</f>
        <v>0.29166666666666669</v>
      </c>
      <c r="AN13" s="3" t="s">
        <v>6</v>
      </c>
    </row>
    <row r="14" spans="4:40" x14ac:dyDescent="0.25">
      <c r="D14" s="9">
        <f t="shared" si="22"/>
        <v>43477</v>
      </c>
      <c r="E14" s="12" t="str">
        <f t="shared" si="10"/>
        <v>S</v>
      </c>
      <c r="F14" s="27">
        <f>IF(G14&lt;&gt;"",VLOOKUP(G14,plageservice,3,FALSE),"")</f>
        <v>0.26041666666666669</v>
      </c>
      <c r="G14" s="4" t="s">
        <v>4</v>
      </c>
      <c r="H14" s="15" t="str">
        <f t="shared" si="11"/>
        <v>M</v>
      </c>
      <c r="I14" s="26">
        <f>IF(J14&lt;&gt;"",VLOOKUP(J14,plageservice,3,FALSE),"")</f>
        <v>0.29166666666666669</v>
      </c>
      <c r="J14" s="3" t="s">
        <v>6</v>
      </c>
      <c r="K14" s="12" t="str">
        <f t="shared" si="12"/>
        <v>M</v>
      </c>
      <c r="L14" s="26">
        <f>IF(M14&lt;&gt;"",VLOOKUP(M14,plageservice,3,FALSE),"")</f>
        <v>0</v>
      </c>
      <c r="M14" s="3" t="s">
        <v>7</v>
      </c>
      <c r="N14" s="12" t="str">
        <f t="shared" si="13"/>
        <v>V</v>
      </c>
      <c r="O14" s="27">
        <f>IF(P14&lt;&gt;"",VLOOKUP(P14,plageservice,3,FALSE),"")</f>
        <v>0.26041666666666669</v>
      </c>
      <c r="P14" s="4" t="s">
        <v>4</v>
      </c>
      <c r="Q14" s="12" t="str">
        <f t="shared" si="14"/>
        <v>D</v>
      </c>
      <c r="R14" s="26">
        <f>IF(S14&lt;&gt;"",VLOOKUP(S14,plageservice,3,FALSE),"")</f>
        <v>0.29166666666666669</v>
      </c>
      <c r="S14" s="3" t="s">
        <v>6</v>
      </c>
      <c r="T14" s="12" t="str">
        <f t="shared" si="15"/>
        <v>M</v>
      </c>
      <c r="U14" s="26">
        <f>IF(V14&lt;&gt;"",VLOOKUP(V14,plageservice,3,FALSE),"")</f>
        <v>0</v>
      </c>
      <c r="V14" s="3" t="s">
        <v>7</v>
      </c>
      <c r="W14" s="12" t="str">
        <f t="shared" si="16"/>
        <v>V</v>
      </c>
      <c r="X14" s="27">
        <f>IF(Y14&lt;&gt;"",VLOOKUP(Y14,plageservice,3,FALSE),"")</f>
        <v>0.26041666666666669</v>
      </c>
      <c r="Y14" s="4" t="s">
        <v>4</v>
      </c>
      <c r="Z14" s="12" t="str">
        <f t="shared" si="17"/>
        <v>L</v>
      </c>
      <c r="AA14" s="26">
        <f>IF(AB14&lt;&gt;"",VLOOKUP(AB14,plageservice,3,FALSE),"")</f>
        <v>0.29166666666666669</v>
      </c>
      <c r="AB14" s="3" t="s">
        <v>6</v>
      </c>
      <c r="AC14" s="12" t="str">
        <f t="shared" si="18"/>
        <v>J</v>
      </c>
      <c r="AD14" s="26">
        <f>IF(AE14&lt;&gt;"",VLOOKUP(AE14,plageservice,3,FALSE),"")</f>
        <v>0</v>
      </c>
      <c r="AE14" s="3" t="s">
        <v>7</v>
      </c>
      <c r="AF14" s="12" t="str">
        <f t="shared" si="19"/>
        <v>S</v>
      </c>
      <c r="AG14" s="27">
        <f>IF(AH14&lt;&gt;"",VLOOKUP(AH14,plageservice,3,FALSE),"")</f>
        <v>0.26041666666666669</v>
      </c>
      <c r="AH14" s="4" t="s">
        <v>4</v>
      </c>
      <c r="AI14" s="12" t="str">
        <f t="shared" si="20"/>
        <v>M</v>
      </c>
      <c r="AJ14" s="26">
        <f>IF(AK14&lt;&gt;"",VLOOKUP(AK14,plageservice,3,FALSE),"")</f>
        <v>0.29166666666666669</v>
      </c>
      <c r="AK14" s="3" t="s">
        <v>6</v>
      </c>
      <c r="AL14" s="12" t="str">
        <f t="shared" si="21"/>
        <v>J</v>
      </c>
      <c r="AM14" s="26">
        <f>IF(AN14&lt;&gt;"",VLOOKUP(AN14,plageservice,3,FALSE),"")</f>
        <v>0</v>
      </c>
      <c r="AN14" s="3" t="s">
        <v>7</v>
      </c>
    </row>
    <row r="15" spans="4:40" x14ac:dyDescent="0.25">
      <c r="D15" s="9">
        <f t="shared" si="22"/>
        <v>43478</v>
      </c>
      <c r="E15" s="12" t="str">
        <f t="shared" si="10"/>
        <v>D</v>
      </c>
      <c r="F15" s="26">
        <f>IF(G15&lt;&gt;"",VLOOKUP(G15,plageservice,3,FALSE),"")</f>
        <v>0.26041666666666669</v>
      </c>
      <c r="G15" s="3" t="s">
        <v>3</v>
      </c>
      <c r="H15" s="15" t="str">
        <f t="shared" si="11"/>
        <v>M</v>
      </c>
      <c r="I15" s="26">
        <f>IF(J15&lt;&gt;"",VLOOKUP(J15,plageservice,3,FALSE),"")</f>
        <v>0</v>
      </c>
      <c r="J15" s="3" t="s">
        <v>7</v>
      </c>
      <c r="K15" s="12" t="str">
        <f t="shared" si="12"/>
        <v>M</v>
      </c>
      <c r="L15" s="26">
        <f>IF(M15&lt;&gt;"",VLOOKUP(M15,plageservice,3,FALSE),"")</f>
        <v>0.26041666666666669</v>
      </c>
      <c r="M15" s="3" t="s">
        <v>4</v>
      </c>
      <c r="N15" s="12" t="str">
        <f t="shared" si="13"/>
        <v>S</v>
      </c>
      <c r="O15" s="26">
        <f>IF(P15&lt;&gt;"",VLOOKUP(P15,plageservice,3,FALSE),"")</f>
        <v>0.26041666666666669</v>
      </c>
      <c r="P15" s="3" t="s">
        <v>3</v>
      </c>
      <c r="Q15" s="12" t="str">
        <f t="shared" si="14"/>
        <v>L</v>
      </c>
      <c r="R15" s="26">
        <f>IF(S15&lt;&gt;"",VLOOKUP(S15,plageservice,3,FALSE),"")</f>
        <v>0</v>
      </c>
      <c r="S15" s="3" t="s">
        <v>7</v>
      </c>
      <c r="T15" s="12" t="str">
        <f t="shared" si="15"/>
        <v>J</v>
      </c>
      <c r="U15" s="26">
        <f>IF(V15&lt;&gt;"",VLOOKUP(V15,plageservice,3,FALSE),"")</f>
        <v>0.26041666666666669</v>
      </c>
      <c r="V15" s="3" t="s">
        <v>4</v>
      </c>
      <c r="W15" s="12" t="str">
        <f t="shared" si="16"/>
        <v>S</v>
      </c>
      <c r="X15" s="26">
        <f>IF(Y15&lt;&gt;"",VLOOKUP(Y15,plageservice,3,FALSE),"")</f>
        <v>0.26041666666666669</v>
      </c>
      <c r="Y15" s="3" t="s">
        <v>3</v>
      </c>
      <c r="Z15" s="12" t="str">
        <f t="shared" si="17"/>
        <v>M</v>
      </c>
      <c r="AA15" s="26">
        <f>IF(AB15&lt;&gt;"",VLOOKUP(AB15,plageservice,3,FALSE),"")</f>
        <v>0</v>
      </c>
      <c r="AB15" s="3" t="s">
        <v>7</v>
      </c>
      <c r="AC15" s="12" t="str">
        <f t="shared" si="18"/>
        <v>V</v>
      </c>
      <c r="AD15" s="26">
        <f>IF(AE15&lt;&gt;"",VLOOKUP(AE15,plageservice,3,FALSE),"")</f>
        <v>0.26041666666666669</v>
      </c>
      <c r="AE15" s="3" t="s">
        <v>4</v>
      </c>
      <c r="AF15" s="12" t="str">
        <f t="shared" si="19"/>
        <v>D</v>
      </c>
      <c r="AG15" s="26">
        <f>IF(AH15&lt;&gt;"",VLOOKUP(AH15,plageservice,3,FALSE),"")</f>
        <v>0.26041666666666669</v>
      </c>
      <c r="AH15" s="3" t="s">
        <v>3</v>
      </c>
      <c r="AI15" s="12" t="str">
        <f t="shared" si="20"/>
        <v>M</v>
      </c>
      <c r="AJ15" s="26">
        <f>IF(AK15&lt;&gt;"",VLOOKUP(AK15,plageservice,3,FALSE),"")</f>
        <v>0</v>
      </c>
      <c r="AK15" s="3" t="s">
        <v>7</v>
      </c>
      <c r="AL15" s="12" t="str">
        <f t="shared" si="21"/>
        <v>V</v>
      </c>
      <c r="AM15" s="26">
        <f>IF(AN15&lt;&gt;"",VLOOKUP(AN15,plageservice,3,FALSE),"")</f>
        <v>0.26041666666666669</v>
      </c>
      <c r="AN15" s="3" t="s">
        <v>4</v>
      </c>
    </row>
    <row r="16" spans="4:40" x14ac:dyDescent="0.25">
      <c r="D16" s="9">
        <f t="shared" si="22"/>
        <v>43479</v>
      </c>
      <c r="E16" s="12" t="str">
        <f t="shared" si="10"/>
        <v>L</v>
      </c>
      <c r="F16" s="26">
        <f>IF(G16&lt;&gt;"",VLOOKUP(G16,plageservice,3,FALSE),"")</f>
        <v>0.375</v>
      </c>
      <c r="G16" s="3" t="s">
        <v>8</v>
      </c>
      <c r="H16" s="15" t="str">
        <f t="shared" si="11"/>
        <v>J</v>
      </c>
      <c r="I16" s="26">
        <f>IF(J16&lt;&gt;"",VLOOKUP(J16,plageservice,3,FALSE),"")</f>
        <v>0.26041666666666669</v>
      </c>
      <c r="J16" s="3" t="s">
        <v>4</v>
      </c>
      <c r="K16" s="12" t="str">
        <f t="shared" si="12"/>
        <v>J</v>
      </c>
      <c r="L16" s="26">
        <f>IF(M16&lt;&gt;"",VLOOKUP(M16,plageservice,3,FALSE),"")</f>
        <v>0.26041666666666669</v>
      </c>
      <c r="M16" s="3" t="s">
        <v>4</v>
      </c>
      <c r="N16" s="12" t="str">
        <f t="shared" si="13"/>
        <v>D</v>
      </c>
      <c r="O16" s="26">
        <f>IF(P16&lt;&gt;"",VLOOKUP(P16,plageservice,3,FALSE),"")</f>
        <v>0.375</v>
      </c>
      <c r="P16" s="3" t="s">
        <v>8</v>
      </c>
      <c r="Q16" s="12" t="str">
        <f t="shared" si="14"/>
        <v>M</v>
      </c>
      <c r="R16" s="26">
        <f>IF(S16&lt;&gt;"",VLOOKUP(S16,plageservice,3,FALSE),"")</f>
        <v>0.26041666666666669</v>
      </c>
      <c r="S16" s="3" t="s">
        <v>4</v>
      </c>
      <c r="T16" s="12" t="str">
        <f t="shared" si="15"/>
        <v>V</v>
      </c>
      <c r="U16" s="26">
        <f>IF(V16&lt;&gt;"",VLOOKUP(V16,plageservice,3,FALSE),"")</f>
        <v>0.26041666666666669</v>
      </c>
      <c r="V16" s="3" t="s">
        <v>4</v>
      </c>
      <c r="W16" s="12" t="str">
        <f t="shared" si="16"/>
        <v>D</v>
      </c>
      <c r="X16" s="26">
        <f>IF(Y16&lt;&gt;"",VLOOKUP(Y16,plageservice,3,FALSE),"")</f>
        <v>0.375</v>
      </c>
      <c r="Y16" s="3" t="s">
        <v>8</v>
      </c>
      <c r="Z16" s="12" t="str">
        <f t="shared" si="17"/>
        <v>M</v>
      </c>
      <c r="AA16" s="26">
        <f>IF(AB16&lt;&gt;"",VLOOKUP(AB16,plageservice,3,FALSE),"")</f>
        <v>0.26041666666666669</v>
      </c>
      <c r="AB16" s="3" t="s">
        <v>4</v>
      </c>
      <c r="AC16" s="12" t="str">
        <f t="shared" si="18"/>
        <v>S</v>
      </c>
      <c r="AD16" s="26">
        <f>IF(AE16&lt;&gt;"",VLOOKUP(AE16,plageservice,3,FALSE),"")</f>
        <v>0.26041666666666669</v>
      </c>
      <c r="AE16" s="3" t="s">
        <v>4</v>
      </c>
      <c r="AF16" s="12" t="str">
        <f t="shared" si="19"/>
        <v>L</v>
      </c>
      <c r="AG16" s="26">
        <f>IF(AH16&lt;&gt;"",VLOOKUP(AH16,plageservice,3,FALSE),"")</f>
        <v>0.375</v>
      </c>
      <c r="AH16" s="3" t="s">
        <v>8</v>
      </c>
      <c r="AI16" s="12" t="str">
        <f t="shared" si="20"/>
        <v>J</v>
      </c>
      <c r="AJ16" s="26">
        <f>IF(AK16&lt;&gt;"",VLOOKUP(AK16,plageservice,3,FALSE),"")</f>
        <v>0.26041666666666669</v>
      </c>
      <c r="AK16" s="3" t="s">
        <v>4</v>
      </c>
      <c r="AL16" s="12" t="str">
        <f t="shared" si="21"/>
        <v>S</v>
      </c>
      <c r="AM16" s="26">
        <f>IF(AN16&lt;&gt;"",VLOOKUP(AN16,plageservice,3,FALSE),"")</f>
        <v>0.26041666666666669</v>
      </c>
      <c r="AN16" s="3" t="s">
        <v>4</v>
      </c>
    </row>
    <row r="17" spans="4:40" x14ac:dyDescent="0.25">
      <c r="D17" s="9">
        <f t="shared" si="22"/>
        <v>43480</v>
      </c>
      <c r="E17" s="12" t="str">
        <f t="shared" si="10"/>
        <v>M</v>
      </c>
      <c r="F17" s="26">
        <f>IF(G17&lt;&gt;"",VLOOKUP(G17,plageservice,3,FALSE),"")</f>
        <v>0.47916666666666669</v>
      </c>
      <c r="G17" s="3" t="s">
        <v>5</v>
      </c>
      <c r="H17" s="15" t="str">
        <f t="shared" si="11"/>
        <v>V</v>
      </c>
      <c r="I17" s="26">
        <f>IF(J17&lt;&gt;"",VLOOKUP(J17,plageservice,3,FALSE),"")</f>
        <v>0.26041666666666669</v>
      </c>
      <c r="J17" s="3" t="s">
        <v>3</v>
      </c>
      <c r="K17" s="12" t="str">
        <f t="shared" si="12"/>
        <v>V</v>
      </c>
      <c r="L17" s="26">
        <f>IF(M17&lt;&gt;"",VLOOKUP(M17,plageservice,3,FALSE),"")</f>
        <v>0.375</v>
      </c>
      <c r="M17" s="4" t="s">
        <v>8</v>
      </c>
      <c r="N17" s="12" t="str">
        <f t="shared" si="13"/>
        <v>L</v>
      </c>
      <c r="O17" s="26">
        <f>IF(P17&lt;&gt;"",VLOOKUP(P17,plageservice,3,FALSE),"")</f>
        <v>0.47916666666666669</v>
      </c>
      <c r="P17" s="3" t="s">
        <v>5</v>
      </c>
      <c r="Q17" s="12" t="str">
        <f t="shared" si="14"/>
        <v>M</v>
      </c>
      <c r="R17" s="26">
        <f>IF(S17&lt;&gt;"",VLOOKUP(S17,plageservice,3,FALSE),"")</f>
        <v>0.26041666666666669</v>
      </c>
      <c r="S17" s="3" t="s">
        <v>3</v>
      </c>
      <c r="T17" s="12" t="str">
        <f t="shared" si="15"/>
        <v>S</v>
      </c>
      <c r="U17" s="26">
        <f>IF(V17&lt;&gt;"",VLOOKUP(V17,plageservice,3,FALSE),"")</f>
        <v>0.375</v>
      </c>
      <c r="V17" s="4" t="s">
        <v>8</v>
      </c>
      <c r="W17" s="12" t="str">
        <f t="shared" si="16"/>
        <v>L</v>
      </c>
      <c r="X17" s="26">
        <f>IF(Y17&lt;&gt;"",VLOOKUP(Y17,plageservice,3,FALSE),"")</f>
        <v>0.47916666666666669</v>
      </c>
      <c r="Y17" s="3" t="s">
        <v>5</v>
      </c>
      <c r="Z17" s="12" t="str">
        <f t="shared" si="17"/>
        <v>J</v>
      </c>
      <c r="AA17" s="26">
        <f>IF(AB17&lt;&gt;"",VLOOKUP(AB17,plageservice,3,FALSE),"")</f>
        <v>0.26041666666666669</v>
      </c>
      <c r="AB17" s="3" t="s">
        <v>3</v>
      </c>
      <c r="AC17" s="12" t="str">
        <f t="shared" si="18"/>
        <v>D</v>
      </c>
      <c r="AD17" s="26">
        <f>IF(AE17&lt;&gt;"",VLOOKUP(AE17,plageservice,3,FALSE),"")</f>
        <v>0.375</v>
      </c>
      <c r="AE17" s="4" t="s">
        <v>8</v>
      </c>
      <c r="AF17" s="12" t="str">
        <f t="shared" si="19"/>
        <v>M</v>
      </c>
      <c r="AG17" s="26">
        <f>IF(AH17&lt;&gt;"",VLOOKUP(AH17,plageservice,3,FALSE),"")</f>
        <v>0.47916666666666669</v>
      </c>
      <c r="AH17" s="3" t="s">
        <v>5</v>
      </c>
      <c r="AI17" s="12" t="str">
        <f t="shared" si="20"/>
        <v>V</v>
      </c>
      <c r="AJ17" s="26">
        <f>IF(AK17&lt;&gt;"",VLOOKUP(AK17,plageservice,3,FALSE),"")</f>
        <v>0.26041666666666669</v>
      </c>
      <c r="AK17" s="3" t="s">
        <v>3</v>
      </c>
      <c r="AL17" s="12" t="str">
        <f t="shared" si="21"/>
        <v>D</v>
      </c>
      <c r="AM17" s="26">
        <f>IF(AN17&lt;&gt;"",VLOOKUP(AN17,plageservice,3,FALSE),"")</f>
        <v>0.375</v>
      </c>
      <c r="AN17" s="4" t="s">
        <v>8</v>
      </c>
    </row>
    <row r="18" spans="4:40" x14ac:dyDescent="0.25">
      <c r="D18" s="9">
        <f t="shared" si="22"/>
        <v>43481</v>
      </c>
      <c r="E18" s="12" t="str">
        <f t="shared" si="10"/>
        <v>M</v>
      </c>
      <c r="F18" s="26">
        <f>IF(G18&lt;&gt;"",VLOOKUP(G18,plageservice,3,FALSE),"")</f>
        <v>0.29166666666666669</v>
      </c>
      <c r="G18" s="3" t="s">
        <v>6</v>
      </c>
      <c r="H18" s="15" t="str">
        <f t="shared" si="11"/>
        <v>S</v>
      </c>
      <c r="I18" s="26">
        <f>IF(J18&lt;&gt;"",VLOOKUP(J18,plageservice,3,FALSE),"")</f>
        <v>0.51041666666666663</v>
      </c>
      <c r="J18" s="3" t="s">
        <v>14</v>
      </c>
      <c r="K18" s="12" t="str">
        <f t="shared" si="12"/>
        <v>S</v>
      </c>
      <c r="L18" s="26">
        <f>IF(M18&lt;&gt;"",VLOOKUP(M18,plageservice,3,FALSE),"")</f>
        <v>0.47916666666666669</v>
      </c>
      <c r="M18" s="3" t="s">
        <v>5</v>
      </c>
      <c r="N18" s="12" t="str">
        <f t="shared" si="13"/>
        <v>M</v>
      </c>
      <c r="O18" s="26">
        <f>IF(P18&lt;&gt;"",VLOOKUP(P18,plageservice,3,FALSE),"")</f>
        <v>0.29166666666666669</v>
      </c>
      <c r="P18" s="3" t="s">
        <v>6</v>
      </c>
      <c r="Q18" s="12" t="str">
        <f t="shared" si="14"/>
        <v>J</v>
      </c>
      <c r="R18" s="26">
        <f>IF(S18&lt;&gt;"",VLOOKUP(S18,plageservice,3,FALSE),"")</f>
        <v>0.51041666666666663</v>
      </c>
      <c r="S18" s="3" t="s">
        <v>14</v>
      </c>
      <c r="T18" s="12" t="str">
        <f t="shared" si="15"/>
        <v>D</v>
      </c>
      <c r="U18" s="26">
        <f>IF(V18&lt;&gt;"",VLOOKUP(V18,plageservice,3,FALSE),"")</f>
        <v>0.47916666666666669</v>
      </c>
      <c r="V18" s="3" t="s">
        <v>5</v>
      </c>
      <c r="W18" s="12" t="str">
        <f t="shared" si="16"/>
        <v>M</v>
      </c>
      <c r="X18" s="26">
        <f>IF(Y18&lt;&gt;"",VLOOKUP(Y18,plageservice,3,FALSE),"")</f>
        <v>0.29166666666666669</v>
      </c>
      <c r="Y18" s="3" t="s">
        <v>6</v>
      </c>
      <c r="Z18" s="12" t="str">
        <f t="shared" si="17"/>
        <v>V</v>
      </c>
      <c r="AA18" s="26">
        <f>IF(AB18&lt;&gt;"",VLOOKUP(AB18,plageservice,3,FALSE),"")</f>
        <v>0.51041666666666663</v>
      </c>
      <c r="AB18" s="3" t="s">
        <v>14</v>
      </c>
      <c r="AC18" s="12" t="str">
        <f t="shared" si="18"/>
        <v>L</v>
      </c>
      <c r="AD18" s="26">
        <f>IF(AE18&lt;&gt;"",VLOOKUP(AE18,plageservice,3,FALSE),"")</f>
        <v>0.47916666666666669</v>
      </c>
      <c r="AE18" s="3" t="s">
        <v>5</v>
      </c>
      <c r="AF18" s="12" t="str">
        <f t="shared" si="19"/>
        <v>M</v>
      </c>
      <c r="AG18" s="26">
        <f>IF(AH18&lt;&gt;"",VLOOKUP(AH18,plageservice,3,FALSE),"")</f>
        <v>0.29166666666666669</v>
      </c>
      <c r="AH18" s="3" t="s">
        <v>6</v>
      </c>
      <c r="AI18" s="12" t="str">
        <f t="shared" si="20"/>
        <v>S</v>
      </c>
      <c r="AJ18" s="26">
        <f>IF(AK18&lt;&gt;"",VLOOKUP(AK18,plageservice,3,FALSE),"")</f>
        <v>0.51041666666666663</v>
      </c>
      <c r="AK18" s="3" t="s">
        <v>14</v>
      </c>
      <c r="AL18" s="12" t="str">
        <f t="shared" si="21"/>
        <v>L</v>
      </c>
      <c r="AM18" s="26">
        <f>IF(AN18&lt;&gt;"",VLOOKUP(AN18,plageservice,3,FALSE),"")</f>
        <v>0.47916666666666669</v>
      </c>
      <c r="AN18" s="3" t="s">
        <v>5</v>
      </c>
    </row>
    <row r="19" spans="4:40" x14ac:dyDescent="0.25">
      <c r="D19" s="9">
        <f t="shared" si="22"/>
        <v>43482</v>
      </c>
      <c r="E19" s="12" t="str">
        <f t="shared" si="10"/>
        <v>J</v>
      </c>
      <c r="F19" s="26">
        <f>IF(G19&lt;&gt;"",VLOOKUP(G19,plageservice,3,FALSE),"")</f>
        <v>0</v>
      </c>
      <c r="G19" s="3" t="s">
        <v>7</v>
      </c>
      <c r="H19" s="15" t="str">
        <f t="shared" si="11"/>
        <v>D</v>
      </c>
      <c r="I19" s="26">
        <f>IF(J19&lt;&gt;"",VLOOKUP(J19,plageservice,3,FALSE),"")</f>
        <v>0.47916666666666669</v>
      </c>
      <c r="J19" s="3" t="s">
        <v>5</v>
      </c>
      <c r="K19" s="12" t="str">
        <f t="shared" si="12"/>
        <v>D</v>
      </c>
      <c r="L19" s="26">
        <f>IF(M19&lt;&gt;"",VLOOKUP(M19,plageservice,3,FALSE),"")</f>
        <v>0.29166666666666669</v>
      </c>
      <c r="M19" s="3" t="s">
        <v>6</v>
      </c>
      <c r="N19" s="12" t="str">
        <f t="shared" si="13"/>
        <v>M</v>
      </c>
      <c r="O19" s="26">
        <f>IF(P19&lt;&gt;"",VLOOKUP(P19,plageservice,3,FALSE),"")</f>
        <v>0</v>
      </c>
      <c r="P19" s="3" t="s">
        <v>7</v>
      </c>
      <c r="Q19" s="12" t="str">
        <f t="shared" si="14"/>
        <v>V</v>
      </c>
      <c r="R19" s="26">
        <f>IF(S19&lt;&gt;"",VLOOKUP(S19,plageservice,3,FALSE),"")</f>
        <v>0.47916666666666669</v>
      </c>
      <c r="S19" s="3" t="s">
        <v>5</v>
      </c>
      <c r="T19" s="12" t="str">
        <f t="shared" si="15"/>
        <v>L</v>
      </c>
      <c r="U19" s="26">
        <f>IF(V19&lt;&gt;"",VLOOKUP(V19,plageservice,3,FALSE),"")</f>
        <v>0.29166666666666669</v>
      </c>
      <c r="V19" s="3" t="s">
        <v>6</v>
      </c>
      <c r="W19" s="12" t="str">
        <f t="shared" si="16"/>
        <v>M</v>
      </c>
      <c r="X19" s="26">
        <f>IF(Y19&lt;&gt;"",VLOOKUP(Y19,plageservice,3,FALSE),"")</f>
        <v>0</v>
      </c>
      <c r="Y19" s="3" t="s">
        <v>7</v>
      </c>
      <c r="Z19" s="12" t="str">
        <f t="shared" si="17"/>
        <v>S</v>
      </c>
      <c r="AA19" s="26">
        <f>IF(AB19&lt;&gt;"",VLOOKUP(AB19,plageservice,3,FALSE),"")</f>
        <v>0.47916666666666669</v>
      </c>
      <c r="AB19" s="3" t="s">
        <v>5</v>
      </c>
      <c r="AC19" s="12" t="str">
        <f t="shared" si="18"/>
        <v>M</v>
      </c>
      <c r="AD19" s="26">
        <f>IF(AE19&lt;&gt;"",VLOOKUP(AE19,plageservice,3,FALSE),"")</f>
        <v>0.29166666666666669</v>
      </c>
      <c r="AE19" s="3" t="s">
        <v>6</v>
      </c>
      <c r="AF19" s="12" t="str">
        <f t="shared" si="19"/>
        <v>J</v>
      </c>
      <c r="AG19" s="26">
        <f>IF(AH19&lt;&gt;"",VLOOKUP(AH19,plageservice,3,FALSE),"")</f>
        <v>0</v>
      </c>
      <c r="AH19" s="3" t="s">
        <v>7</v>
      </c>
      <c r="AI19" s="12" t="str">
        <f t="shared" si="20"/>
        <v>D</v>
      </c>
      <c r="AJ19" s="26">
        <f>IF(AK19&lt;&gt;"",VLOOKUP(AK19,plageservice,3,FALSE),"")</f>
        <v>0.47916666666666669</v>
      </c>
      <c r="AK19" s="3" t="s">
        <v>5</v>
      </c>
      <c r="AL19" s="12" t="str">
        <f t="shared" si="21"/>
        <v>M</v>
      </c>
      <c r="AM19" s="26">
        <f>IF(AN19&lt;&gt;"",VLOOKUP(AN19,plageservice,3,FALSE),"")</f>
        <v>0.29166666666666669</v>
      </c>
      <c r="AN19" s="3" t="s">
        <v>6</v>
      </c>
    </row>
    <row r="20" spans="4:40" x14ac:dyDescent="0.25">
      <c r="D20" s="9">
        <f t="shared" si="22"/>
        <v>43483</v>
      </c>
      <c r="E20" s="12" t="str">
        <f t="shared" si="10"/>
        <v>V</v>
      </c>
      <c r="F20" s="26">
        <f>IF(G20&lt;&gt;"",VLOOKUP(G20,plageservice,3,FALSE),"")</f>
        <v>0.26041666666666669</v>
      </c>
      <c r="G20" s="3" t="s">
        <v>4</v>
      </c>
      <c r="H20" s="15" t="str">
        <f t="shared" si="11"/>
        <v>L</v>
      </c>
      <c r="I20" s="26">
        <f>IF(J20&lt;&gt;"",VLOOKUP(J20,plageservice,3,FALSE),"")</f>
        <v>0.29166666666666669</v>
      </c>
      <c r="J20" s="3" t="s">
        <v>6</v>
      </c>
      <c r="K20" s="12" t="str">
        <f t="shared" si="12"/>
        <v>L</v>
      </c>
      <c r="L20" s="26">
        <f>IF(M20&lt;&gt;"",VLOOKUP(M20,plageservice,3,FALSE),"")</f>
        <v>0</v>
      </c>
      <c r="M20" s="3" t="s">
        <v>7</v>
      </c>
      <c r="N20" s="12" t="str">
        <f t="shared" si="13"/>
        <v>J</v>
      </c>
      <c r="O20" s="26">
        <f>IF(P20&lt;&gt;"",VLOOKUP(P20,plageservice,3,FALSE),"")</f>
        <v>0.26041666666666669</v>
      </c>
      <c r="P20" s="3" t="s">
        <v>4</v>
      </c>
      <c r="Q20" s="12" t="str">
        <f t="shared" si="14"/>
        <v>S</v>
      </c>
      <c r="R20" s="26">
        <f>IF(S20&lt;&gt;"",VLOOKUP(S20,plageservice,3,FALSE),"")</f>
        <v>0.29166666666666669</v>
      </c>
      <c r="S20" s="3" t="s">
        <v>6</v>
      </c>
      <c r="T20" s="12" t="str">
        <f t="shared" si="15"/>
        <v>M</v>
      </c>
      <c r="U20" s="26">
        <f>IF(V20&lt;&gt;"",VLOOKUP(V20,plageservice,3,FALSE),"")</f>
        <v>0</v>
      </c>
      <c r="V20" s="3" t="s">
        <v>7</v>
      </c>
      <c r="W20" s="12" t="str">
        <f t="shared" si="16"/>
        <v>J</v>
      </c>
      <c r="X20" s="26">
        <f>IF(Y20&lt;&gt;"",VLOOKUP(Y20,plageservice,3,FALSE),"")</f>
        <v>0.26041666666666669</v>
      </c>
      <c r="Y20" s="3" t="s">
        <v>4</v>
      </c>
      <c r="Z20" s="12" t="str">
        <f t="shared" si="17"/>
        <v>D</v>
      </c>
      <c r="AA20" s="26">
        <f>IF(AB20&lt;&gt;"",VLOOKUP(AB20,plageservice,3,FALSE),"")</f>
        <v>0.29166666666666669</v>
      </c>
      <c r="AB20" s="3" t="s">
        <v>6</v>
      </c>
      <c r="AC20" s="12" t="str">
        <f t="shared" si="18"/>
        <v>M</v>
      </c>
      <c r="AD20" s="26">
        <f>IF(AE20&lt;&gt;"",VLOOKUP(AE20,plageservice,3,FALSE),"")</f>
        <v>0</v>
      </c>
      <c r="AE20" s="3" t="s">
        <v>7</v>
      </c>
      <c r="AF20" s="12" t="str">
        <f t="shared" si="19"/>
        <v>V</v>
      </c>
      <c r="AG20" s="26">
        <f>IF(AH20&lt;&gt;"",VLOOKUP(AH20,plageservice,3,FALSE),"")</f>
        <v>0.26041666666666669</v>
      </c>
      <c r="AH20" s="3" t="s">
        <v>4</v>
      </c>
      <c r="AI20" s="12" t="str">
        <f t="shared" si="20"/>
        <v>L</v>
      </c>
      <c r="AJ20" s="26">
        <f>IF(AK20&lt;&gt;"",VLOOKUP(AK20,plageservice,3,FALSE),"")</f>
        <v>0.29166666666666669</v>
      </c>
      <c r="AK20" s="3" t="s">
        <v>6</v>
      </c>
      <c r="AL20" s="12" t="str">
        <f t="shared" si="21"/>
        <v>M</v>
      </c>
      <c r="AM20" s="26">
        <f>IF(AN20&lt;&gt;"",VLOOKUP(AN20,plageservice,3,FALSE),"")</f>
        <v>0</v>
      </c>
      <c r="AN20" s="3" t="s">
        <v>7</v>
      </c>
    </row>
    <row r="21" spans="4:40" x14ac:dyDescent="0.25">
      <c r="D21" s="9">
        <f t="shared" si="22"/>
        <v>43484</v>
      </c>
      <c r="E21" s="12" t="str">
        <f t="shared" si="10"/>
        <v>S</v>
      </c>
      <c r="F21" s="26">
        <f>IF(G21&lt;&gt;"",VLOOKUP(G21,plageservice,3,FALSE),"")</f>
        <v>0.26041666666666669</v>
      </c>
      <c r="G21" s="3" t="s">
        <v>4</v>
      </c>
      <c r="H21" s="15" t="str">
        <f t="shared" si="11"/>
        <v>M</v>
      </c>
      <c r="I21" s="26">
        <f>IF(J21&lt;&gt;"",VLOOKUP(J21,plageservice,3,FALSE),"")</f>
        <v>0</v>
      </c>
      <c r="J21" s="3" t="s">
        <v>7</v>
      </c>
      <c r="K21" s="12" t="str">
        <f t="shared" si="12"/>
        <v>M</v>
      </c>
      <c r="L21" s="26">
        <f>IF(M21&lt;&gt;"",VLOOKUP(M21,plageservice,3,FALSE),"")</f>
        <v>0.26041666666666669</v>
      </c>
      <c r="M21" s="3" t="s">
        <v>4</v>
      </c>
      <c r="N21" s="12" t="str">
        <f t="shared" si="13"/>
        <v>V</v>
      </c>
      <c r="O21" s="26">
        <f>IF(P21&lt;&gt;"",VLOOKUP(P21,plageservice,3,FALSE),"")</f>
        <v>0.26041666666666669</v>
      </c>
      <c r="P21" s="3" t="s">
        <v>4</v>
      </c>
      <c r="Q21" s="12" t="str">
        <f t="shared" si="14"/>
        <v>D</v>
      </c>
      <c r="R21" s="26">
        <f>IF(S21&lt;&gt;"",VLOOKUP(S21,plageservice,3,FALSE),"")</f>
        <v>0</v>
      </c>
      <c r="S21" s="3" t="s">
        <v>7</v>
      </c>
      <c r="T21" s="12" t="str">
        <f t="shared" si="15"/>
        <v>M</v>
      </c>
      <c r="U21" s="26">
        <f>IF(V21&lt;&gt;"",VLOOKUP(V21,plageservice,3,FALSE),"")</f>
        <v>0.26041666666666669</v>
      </c>
      <c r="V21" s="3" t="s">
        <v>4</v>
      </c>
      <c r="W21" s="12" t="str">
        <f t="shared" si="16"/>
        <v>V</v>
      </c>
      <c r="X21" s="26">
        <f>IF(Y21&lt;&gt;"",VLOOKUP(Y21,plageservice,3,FALSE),"")</f>
        <v>0.26041666666666669</v>
      </c>
      <c r="Y21" s="3" t="s">
        <v>4</v>
      </c>
      <c r="Z21" s="12" t="str">
        <f t="shared" si="17"/>
        <v>L</v>
      </c>
      <c r="AA21" s="26">
        <f>IF(AB21&lt;&gt;"",VLOOKUP(AB21,plageservice,3,FALSE),"")</f>
        <v>0</v>
      </c>
      <c r="AB21" s="3" t="s">
        <v>7</v>
      </c>
      <c r="AC21" s="12" t="str">
        <f t="shared" si="18"/>
        <v>J</v>
      </c>
      <c r="AD21" s="26">
        <f>IF(AE21&lt;&gt;"",VLOOKUP(AE21,plageservice,3,FALSE),"")</f>
        <v>0.26041666666666669</v>
      </c>
      <c r="AE21" s="3" t="s">
        <v>4</v>
      </c>
      <c r="AF21" s="12" t="str">
        <f t="shared" si="19"/>
        <v>S</v>
      </c>
      <c r="AG21" s="26">
        <f>IF(AH21&lt;&gt;"",VLOOKUP(AH21,plageservice,3,FALSE),"")</f>
        <v>0.26041666666666669</v>
      </c>
      <c r="AH21" s="3" t="s">
        <v>4</v>
      </c>
      <c r="AI21" s="12" t="str">
        <f t="shared" si="20"/>
        <v>M</v>
      </c>
      <c r="AJ21" s="26">
        <f>IF(AK21&lt;&gt;"",VLOOKUP(AK21,plageservice,3,FALSE),"")</f>
        <v>0</v>
      </c>
      <c r="AK21" s="3" t="s">
        <v>7</v>
      </c>
      <c r="AL21" s="12" t="str">
        <f t="shared" si="21"/>
        <v>J</v>
      </c>
      <c r="AM21" s="26">
        <f>IF(AN21&lt;&gt;"",VLOOKUP(AN21,plageservice,3,FALSE),"")</f>
        <v>0.26041666666666669</v>
      </c>
      <c r="AN21" s="3" t="s">
        <v>4</v>
      </c>
    </row>
    <row r="22" spans="4:40" x14ac:dyDescent="0.25">
      <c r="D22" s="9">
        <f t="shared" si="22"/>
        <v>43485</v>
      </c>
      <c r="E22" s="12" t="str">
        <f t="shared" si="10"/>
        <v>D</v>
      </c>
      <c r="F22" s="26">
        <f>IF(G22&lt;&gt;"",VLOOKUP(G22,plageservice,3,FALSE),"")</f>
        <v>0.375</v>
      </c>
      <c r="G22" s="3" t="s">
        <v>8</v>
      </c>
      <c r="H22" s="15" t="str">
        <f t="shared" si="11"/>
        <v>M</v>
      </c>
      <c r="I22" s="26">
        <f>IF(J22&lt;&gt;"",VLOOKUP(J22,plageservice,3,FALSE),"")</f>
        <v>0.26041666666666669</v>
      </c>
      <c r="J22" s="3" t="s">
        <v>4</v>
      </c>
      <c r="K22" s="12" t="str">
        <f t="shared" si="12"/>
        <v>M</v>
      </c>
      <c r="L22" s="26">
        <f>IF(M22&lt;&gt;"",VLOOKUP(M22,plageservice,3,FALSE),"")</f>
        <v>0.26041666666666669</v>
      </c>
      <c r="M22" s="3" t="s">
        <v>4</v>
      </c>
      <c r="N22" s="12" t="str">
        <f t="shared" si="13"/>
        <v>S</v>
      </c>
      <c r="O22" s="26">
        <f>IF(P22&lt;&gt;"",VLOOKUP(P22,plageservice,3,FALSE),"")</f>
        <v>0.375</v>
      </c>
      <c r="P22" s="3" t="s">
        <v>8</v>
      </c>
      <c r="Q22" s="12" t="str">
        <f t="shared" si="14"/>
        <v>L</v>
      </c>
      <c r="R22" s="26">
        <f>IF(S22&lt;&gt;"",VLOOKUP(S22,plageservice,3,FALSE),"")</f>
        <v>0.26041666666666669</v>
      </c>
      <c r="S22" s="3" t="s">
        <v>4</v>
      </c>
      <c r="T22" s="12" t="str">
        <f t="shared" si="15"/>
        <v>J</v>
      </c>
      <c r="U22" s="26">
        <f>IF(V22&lt;&gt;"",VLOOKUP(V22,plageservice,3,FALSE),"")</f>
        <v>0.26041666666666669</v>
      </c>
      <c r="V22" s="3" t="s">
        <v>4</v>
      </c>
      <c r="W22" s="12" t="str">
        <f t="shared" si="16"/>
        <v>S</v>
      </c>
      <c r="X22" s="26">
        <f>IF(Y22&lt;&gt;"",VLOOKUP(Y22,plageservice,3,FALSE),"")</f>
        <v>0.375</v>
      </c>
      <c r="Y22" s="3" t="s">
        <v>8</v>
      </c>
      <c r="Z22" s="12" t="str">
        <f t="shared" si="17"/>
        <v>M</v>
      </c>
      <c r="AA22" s="26">
        <f>IF(AB22&lt;&gt;"",VLOOKUP(AB22,plageservice,3,FALSE),"")</f>
        <v>0.26041666666666669</v>
      </c>
      <c r="AB22" s="3" t="s">
        <v>4</v>
      </c>
      <c r="AC22" s="12" t="str">
        <f t="shared" si="18"/>
        <v>V</v>
      </c>
      <c r="AD22" s="26">
        <f>IF(AE22&lt;&gt;"",VLOOKUP(AE22,plageservice,3,FALSE),"")</f>
        <v>0.26041666666666669</v>
      </c>
      <c r="AE22" s="3" t="s">
        <v>4</v>
      </c>
      <c r="AF22" s="12" t="str">
        <f t="shared" si="19"/>
        <v>D</v>
      </c>
      <c r="AG22" s="26">
        <f>IF(AH22&lt;&gt;"",VLOOKUP(AH22,plageservice,3,FALSE),"")</f>
        <v>0.375</v>
      </c>
      <c r="AH22" s="3" t="s">
        <v>8</v>
      </c>
      <c r="AI22" s="12" t="str">
        <f t="shared" si="20"/>
        <v>M</v>
      </c>
      <c r="AJ22" s="26">
        <f>IF(AK22&lt;&gt;"",VLOOKUP(AK22,plageservice,3,FALSE),"")</f>
        <v>0.26041666666666669</v>
      </c>
      <c r="AK22" s="3" t="s">
        <v>4</v>
      </c>
      <c r="AL22" s="12" t="str">
        <f t="shared" si="21"/>
        <v>V</v>
      </c>
      <c r="AM22" s="26">
        <f>IF(AN22&lt;&gt;"",VLOOKUP(AN22,plageservice,3,FALSE),"")</f>
        <v>0.26041666666666669</v>
      </c>
      <c r="AN22" s="3" t="s">
        <v>4</v>
      </c>
    </row>
    <row r="23" spans="4:40" x14ac:dyDescent="0.25">
      <c r="D23" s="9">
        <f t="shared" si="22"/>
        <v>43486</v>
      </c>
      <c r="E23" s="12" t="str">
        <f t="shared" si="10"/>
        <v>L</v>
      </c>
      <c r="F23" s="26">
        <f>IF(G23&lt;&gt;"",VLOOKUP(G23,plageservice,3,FALSE),"")</f>
        <v>0.47916666666666669</v>
      </c>
      <c r="G23" s="3" t="s">
        <v>5</v>
      </c>
      <c r="H23" s="15" t="str">
        <f t="shared" si="11"/>
        <v>J</v>
      </c>
      <c r="I23" s="26">
        <f>IF(J23&lt;&gt;"",VLOOKUP(J23,plageservice,3,FALSE),"")</f>
        <v>0.26041666666666669</v>
      </c>
      <c r="J23" s="3" t="s">
        <v>4</v>
      </c>
      <c r="K23" s="12" t="str">
        <f t="shared" si="12"/>
        <v>J</v>
      </c>
      <c r="L23" s="26">
        <f>IF(M23&lt;&gt;"",VLOOKUP(M23,plageservice,3,FALSE),"")</f>
        <v>0.26041666666666669</v>
      </c>
      <c r="M23" s="3" t="s">
        <v>3</v>
      </c>
      <c r="N23" s="12" t="str">
        <f t="shared" si="13"/>
        <v>D</v>
      </c>
      <c r="O23" s="26">
        <f>IF(P23&lt;&gt;"",VLOOKUP(P23,plageservice,3,FALSE),"")</f>
        <v>0.47916666666666669</v>
      </c>
      <c r="P23" s="3" t="s">
        <v>5</v>
      </c>
      <c r="Q23" s="12" t="str">
        <f t="shared" si="14"/>
        <v>M</v>
      </c>
      <c r="R23" s="26">
        <f>IF(S23&lt;&gt;"",VLOOKUP(S23,plageservice,3,FALSE),"")</f>
        <v>0.26041666666666669</v>
      </c>
      <c r="S23" s="3" t="s">
        <v>4</v>
      </c>
      <c r="T23" s="12" t="str">
        <f t="shared" si="15"/>
        <v>V</v>
      </c>
      <c r="U23" s="26">
        <f>IF(V23&lt;&gt;"",VLOOKUP(V23,plageservice,3,FALSE),"")</f>
        <v>0.26041666666666669</v>
      </c>
      <c r="V23" s="3" t="s">
        <v>3</v>
      </c>
      <c r="W23" s="12" t="str">
        <f t="shared" si="16"/>
        <v>D</v>
      </c>
      <c r="X23" s="26">
        <f>IF(Y23&lt;&gt;"",VLOOKUP(Y23,plageservice,3,FALSE),"")</f>
        <v>0.47916666666666669</v>
      </c>
      <c r="Y23" s="3" t="s">
        <v>5</v>
      </c>
      <c r="Z23" s="12" t="str">
        <f t="shared" si="17"/>
        <v>M</v>
      </c>
      <c r="AA23" s="26">
        <f>IF(AB23&lt;&gt;"",VLOOKUP(AB23,plageservice,3,FALSE),"")</f>
        <v>0.26041666666666669</v>
      </c>
      <c r="AB23" s="3" t="s">
        <v>4</v>
      </c>
      <c r="AC23" s="12" t="str">
        <f t="shared" si="18"/>
        <v>S</v>
      </c>
      <c r="AD23" s="26">
        <f>IF(AE23&lt;&gt;"",VLOOKUP(AE23,plageservice,3,FALSE),"")</f>
        <v>0.26041666666666669</v>
      </c>
      <c r="AE23" s="3" t="s">
        <v>3</v>
      </c>
      <c r="AF23" s="12" t="str">
        <f t="shared" si="19"/>
        <v>L</v>
      </c>
      <c r="AG23" s="26">
        <f>IF(AH23&lt;&gt;"",VLOOKUP(AH23,plageservice,3,FALSE),"")</f>
        <v>0.47916666666666669</v>
      </c>
      <c r="AH23" s="3" t="s">
        <v>5</v>
      </c>
      <c r="AI23" s="12" t="str">
        <f t="shared" si="20"/>
        <v>J</v>
      </c>
      <c r="AJ23" s="26">
        <f>IF(AK23&lt;&gt;"",VLOOKUP(AK23,plageservice,3,FALSE),"")</f>
        <v>0.26041666666666669</v>
      </c>
      <c r="AK23" s="3" t="s">
        <v>4</v>
      </c>
      <c r="AL23" s="12" t="str">
        <f t="shared" si="21"/>
        <v>S</v>
      </c>
      <c r="AM23" s="26">
        <f>IF(AN23&lt;&gt;"",VLOOKUP(AN23,plageservice,3,FALSE),"")</f>
        <v>0.26041666666666669</v>
      </c>
      <c r="AN23" s="3" t="s">
        <v>3</v>
      </c>
    </row>
    <row r="24" spans="4:40" x14ac:dyDescent="0.25">
      <c r="D24" s="9">
        <f t="shared" si="22"/>
        <v>43487</v>
      </c>
      <c r="E24" s="12" t="str">
        <f t="shared" si="10"/>
        <v>M</v>
      </c>
      <c r="F24" s="26">
        <f>IF(G24&lt;&gt;"",VLOOKUP(G24,plageservice,3,FALSE),"")</f>
        <v>0.29166666666666669</v>
      </c>
      <c r="G24" s="3" t="s">
        <v>6</v>
      </c>
      <c r="H24" s="15" t="str">
        <f t="shared" si="11"/>
        <v>V</v>
      </c>
      <c r="I24" s="26">
        <f>IF(J24&lt;&gt;"",VLOOKUP(J24,plageservice,3,FALSE),"")</f>
        <v>0.375</v>
      </c>
      <c r="J24" s="3" t="s">
        <v>8</v>
      </c>
      <c r="K24" s="12" t="str">
        <f t="shared" si="12"/>
        <v>V</v>
      </c>
      <c r="L24" s="26">
        <f>IF(M24&lt;&gt;"",VLOOKUP(M24,plageservice,3,FALSE),"")</f>
        <v>0.26041666666666669</v>
      </c>
      <c r="M24" s="4" t="s">
        <v>3</v>
      </c>
      <c r="N24" s="12" t="str">
        <f t="shared" si="13"/>
        <v>L</v>
      </c>
      <c r="O24" s="26">
        <f>IF(P24&lt;&gt;"",VLOOKUP(P24,plageservice,3,FALSE),"")</f>
        <v>0.29166666666666669</v>
      </c>
      <c r="P24" s="3" t="s">
        <v>6</v>
      </c>
      <c r="Q24" s="12" t="str">
        <f t="shared" si="14"/>
        <v>M</v>
      </c>
      <c r="R24" s="26">
        <f>IF(S24&lt;&gt;"",VLOOKUP(S24,plageservice,3,FALSE),"")</f>
        <v>0.375</v>
      </c>
      <c r="S24" s="3" t="s">
        <v>8</v>
      </c>
      <c r="T24" s="12" t="str">
        <f t="shared" si="15"/>
        <v>S</v>
      </c>
      <c r="U24" s="26">
        <f>IF(V24&lt;&gt;"",VLOOKUP(V24,plageservice,3,FALSE),"")</f>
        <v>0.26041666666666669</v>
      </c>
      <c r="V24" s="4" t="s">
        <v>3</v>
      </c>
      <c r="W24" s="12" t="str">
        <f t="shared" si="16"/>
        <v>L</v>
      </c>
      <c r="X24" s="26">
        <f>IF(Y24&lt;&gt;"",VLOOKUP(Y24,plageservice,3,FALSE),"")</f>
        <v>0.29166666666666669</v>
      </c>
      <c r="Y24" s="3" t="s">
        <v>6</v>
      </c>
      <c r="Z24" s="12" t="str">
        <f t="shared" si="17"/>
        <v>J</v>
      </c>
      <c r="AA24" s="26">
        <f>IF(AB24&lt;&gt;"",VLOOKUP(AB24,plageservice,3,FALSE),"")</f>
        <v>0.375</v>
      </c>
      <c r="AB24" s="3" t="s">
        <v>8</v>
      </c>
      <c r="AC24" s="12" t="str">
        <f t="shared" si="18"/>
        <v>D</v>
      </c>
      <c r="AD24" s="26">
        <f>IF(AE24&lt;&gt;"",VLOOKUP(AE24,plageservice,3,FALSE),"")</f>
        <v>0.26041666666666669</v>
      </c>
      <c r="AE24" s="4" t="s">
        <v>3</v>
      </c>
      <c r="AF24" s="12" t="str">
        <f t="shared" si="19"/>
        <v>M</v>
      </c>
      <c r="AG24" s="26">
        <f>IF(AH24&lt;&gt;"",VLOOKUP(AH24,plageservice,3,FALSE),"")</f>
        <v>0.29166666666666669</v>
      </c>
      <c r="AH24" s="3" t="s">
        <v>6</v>
      </c>
      <c r="AI24" s="12" t="str">
        <f t="shared" si="20"/>
        <v>V</v>
      </c>
      <c r="AJ24" s="26">
        <f>IF(AK24&lt;&gt;"",VLOOKUP(AK24,plageservice,3,FALSE),"")</f>
        <v>0.375</v>
      </c>
      <c r="AK24" s="3" t="s">
        <v>8</v>
      </c>
      <c r="AL24" s="12" t="str">
        <f t="shared" si="21"/>
        <v>D</v>
      </c>
      <c r="AM24" s="26">
        <f>IF(AN24&lt;&gt;"",VLOOKUP(AN24,plageservice,3,FALSE),"")</f>
        <v>0.26041666666666669</v>
      </c>
      <c r="AN24" s="4" t="s">
        <v>3</v>
      </c>
    </row>
    <row r="25" spans="4:40" x14ac:dyDescent="0.25">
      <c r="D25" s="9">
        <f t="shared" si="22"/>
        <v>43488</v>
      </c>
      <c r="E25" s="12" t="str">
        <f t="shared" si="10"/>
        <v>M</v>
      </c>
      <c r="F25" s="26">
        <f>IF(G25&lt;&gt;"",VLOOKUP(G25,plageservice,3,FALSE),"")</f>
        <v>0.26041666666666669</v>
      </c>
      <c r="G25" s="3" t="s">
        <v>4</v>
      </c>
      <c r="H25" s="15" t="str">
        <f t="shared" si="11"/>
        <v>S</v>
      </c>
      <c r="I25" s="26">
        <f>IF(J25&lt;&gt;"",VLOOKUP(J25,plageservice,3,FALSE),"")</f>
        <v>0.26041666666666669</v>
      </c>
      <c r="J25" s="3" t="s">
        <v>3</v>
      </c>
      <c r="K25" s="12" t="str">
        <f t="shared" si="12"/>
        <v>S</v>
      </c>
      <c r="L25" s="26">
        <f>IF(M25&lt;&gt;"",VLOOKUP(M25,plageservice,3,FALSE),"")</f>
        <v>0</v>
      </c>
      <c r="M25" s="3" t="s">
        <v>7</v>
      </c>
      <c r="N25" s="12" t="str">
        <f t="shared" si="13"/>
        <v>M</v>
      </c>
      <c r="O25" s="26">
        <f>IF(P25&lt;&gt;"",VLOOKUP(P25,plageservice,3,FALSE),"")</f>
        <v>0.26041666666666669</v>
      </c>
      <c r="P25" s="3" t="s">
        <v>4</v>
      </c>
      <c r="Q25" s="12" t="str">
        <f t="shared" si="14"/>
        <v>J</v>
      </c>
      <c r="R25" s="26">
        <f>IF(S25&lt;&gt;"",VLOOKUP(S25,plageservice,3,FALSE),"")</f>
        <v>0.26041666666666669</v>
      </c>
      <c r="S25" s="3" t="s">
        <v>3</v>
      </c>
      <c r="T25" s="12" t="str">
        <f t="shared" si="15"/>
        <v>D</v>
      </c>
      <c r="U25" s="26">
        <f>IF(V25&lt;&gt;"",VLOOKUP(V25,plageservice,3,FALSE),"")</f>
        <v>0</v>
      </c>
      <c r="V25" s="3" t="s">
        <v>7</v>
      </c>
      <c r="W25" s="12" t="str">
        <f t="shared" si="16"/>
        <v>M</v>
      </c>
      <c r="X25" s="26">
        <f>IF(Y25&lt;&gt;"",VLOOKUP(Y25,plageservice,3,FALSE),"")</f>
        <v>0.26041666666666669</v>
      </c>
      <c r="Y25" s="3" t="s">
        <v>4</v>
      </c>
      <c r="Z25" s="12" t="str">
        <f t="shared" si="17"/>
        <v>V</v>
      </c>
      <c r="AA25" s="26">
        <f>IF(AB25&lt;&gt;"",VLOOKUP(AB25,plageservice,3,FALSE),"")</f>
        <v>0.26041666666666669</v>
      </c>
      <c r="AB25" s="3" t="s">
        <v>3</v>
      </c>
      <c r="AC25" s="12" t="str">
        <f t="shared" si="18"/>
        <v>L</v>
      </c>
      <c r="AD25" s="26">
        <f>IF(AE25&lt;&gt;"",VLOOKUP(AE25,plageservice,3,FALSE),"")</f>
        <v>0</v>
      </c>
      <c r="AE25" s="3" t="s">
        <v>7</v>
      </c>
      <c r="AF25" s="12" t="str">
        <f t="shared" si="19"/>
        <v>M</v>
      </c>
      <c r="AG25" s="26">
        <f>IF(AH25&lt;&gt;"",VLOOKUP(AH25,plageservice,3,FALSE),"")</f>
        <v>0.26041666666666669</v>
      </c>
      <c r="AH25" s="3" t="s">
        <v>4</v>
      </c>
      <c r="AI25" s="12" t="str">
        <f t="shared" si="20"/>
        <v>S</v>
      </c>
      <c r="AJ25" s="26">
        <f>IF(AK25&lt;&gt;"",VLOOKUP(AK25,plageservice,3,FALSE),"")</f>
        <v>0.26041666666666669</v>
      </c>
      <c r="AK25" s="3" t="s">
        <v>3</v>
      </c>
      <c r="AL25" s="12" t="str">
        <f t="shared" si="21"/>
        <v>L</v>
      </c>
      <c r="AM25" s="26">
        <f>IF(AN25&lt;&gt;"",VLOOKUP(AN25,plageservice,3,FALSE),"")</f>
        <v>0</v>
      </c>
      <c r="AN25" s="3" t="s">
        <v>7</v>
      </c>
    </row>
    <row r="26" spans="4:40" x14ac:dyDescent="0.25">
      <c r="D26" s="9">
        <f t="shared" si="22"/>
        <v>43489</v>
      </c>
      <c r="E26" s="12" t="str">
        <f t="shared" si="10"/>
        <v>J</v>
      </c>
      <c r="F26" s="26">
        <f>IF(G26&lt;&gt;"",VLOOKUP(G26,plageservice,3,FALSE),"")</f>
        <v>0</v>
      </c>
      <c r="G26" s="3" t="s">
        <v>7</v>
      </c>
      <c r="H26" s="15" t="str">
        <f t="shared" si="11"/>
        <v>D</v>
      </c>
      <c r="I26" s="26">
        <f>IF(J26&lt;&gt;"",VLOOKUP(J26,plageservice,3,FALSE),"")</f>
        <v>0</v>
      </c>
      <c r="J26" s="3" t="s">
        <v>7</v>
      </c>
      <c r="K26" s="12" t="str">
        <f t="shared" si="12"/>
        <v>D</v>
      </c>
      <c r="L26" s="26">
        <f>IF(M26&lt;&gt;"",VLOOKUP(M26,plageservice,3,FALSE),"")</f>
        <v>0</v>
      </c>
      <c r="M26" s="3" t="s">
        <v>7</v>
      </c>
      <c r="N26" s="12" t="str">
        <f t="shared" si="13"/>
        <v>M</v>
      </c>
      <c r="O26" s="26">
        <f>IF(P26&lt;&gt;"",VLOOKUP(P26,plageservice,3,FALSE),"")</f>
        <v>0</v>
      </c>
      <c r="P26" s="3" t="s">
        <v>7</v>
      </c>
      <c r="Q26" s="12" t="str">
        <f t="shared" si="14"/>
        <v>V</v>
      </c>
      <c r="R26" s="26">
        <f>IF(S26&lt;&gt;"",VLOOKUP(S26,plageservice,3,FALSE),"")</f>
        <v>0</v>
      </c>
      <c r="S26" s="3" t="s">
        <v>7</v>
      </c>
      <c r="T26" s="12" t="str">
        <f t="shared" si="15"/>
        <v>L</v>
      </c>
      <c r="U26" s="26">
        <f>IF(V26&lt;&gt;"",VLOOKUP(V26,plageservice,3,FALSE),"")</f>
        <v>0</v>
      </c>
      <c r="V26" s="3" t="s">
        <v>7</v>
      </c>
      <c r="W26" s="12" t="str">
        <f t="shared" si="16"/>
        <v>M</v>
      </c>
      <c r="X26" s="26">
        <f>IF(Y26&lt;&gt;"",VLOOKUP(Y26,plageservice,3,FALSE),"")</f>
        <v>0</v>
      </c>
      <c r="Y26" s="3" t="s">
        <v>7</v>
      </c>
      <c r="Z26" s="12" t="str">
        <f t="shared" si="17"/>
        <v>S</v>
      </c>
      <c r="AA26" s="26">
        <f>IF(AB26&lt;&gt;"",VLOOKUP(AB26,plageservice,3,FALSE),"")</f>
        <v>0</v>
      </c>
      <c r="AB26" s="3" t="s">
        <v>7</v>
      </c>
      <c r="AC26" s="12" t="str">
        <f t="shared" si="18"/>
        <v>M</v>
      </c>
      <c r="AD26" s="26">
        <f>IF(AE26&lt;&gt;"",VLOOKUP(AE26,plageservice,3,FALSE),"")</f>
        <v>0</v>
      </c>
      <c r="AE26" s="3" t="s">
        <v>7</v>
      </c>
      <c r="AF26" s="12" t="str">
        <f t="shared" si="19"/>
        <v>J</v>
      </c>
      <c r="AG26" s="26">
        <f>IF(AH26&lt;&gt;"",VLOOKUP(AH26,plageservice,3,FALSE),"")</f>
        <v>0</v>
      </c>
      <c r="AH26" s="3" t="s">
        <v>7</v>
      </c>
      <c r="AI26" s="12" t="str">
        <f t="shared" si="20"/>
        <v>D</v>
      </c>
      <c r="AJ26" s="26">
        <f>IF(AK26&lt;&gt;"",VLOOKUP(AK26,plageservice,3,FALSE),"")</f>
        <v>0</v>
      </c>
      <c r="AK26" s="3" t="s">
        <v>7</v>
      </c>
      <c r="AL26" s="12" t="str">
        <f t="shared" si="21"/>
        <v>M</v>
      </c>
      <c r="AM26" s="26">
        <f>IF(AN26&lt;&gt;"",VLOOKUP(AN26,plageservice,3,FALSE),"")</f>
        <v>0</v>
      </c>
      <c r="AN26" s="3" t="s">
        <v>7</v>
      </c>
    </row>
    <row r="27" spans="4:40" x14ac:dyDescent="0.25">
      <c r="D27" s="9">
        <f t="shared" si="22"/>
        <v>43490</v>
      </c>
      <c r="E27" s="12" t="str">
        <f t="shared" si="10"/>
        <v>V</v>
      </c>
      <c r="F27" s="26">
        <f>IF(G27&lt;&gt;"",VLOOKUP(G27,plageservice,3,FALSE),"")</f>
        <v>0.26041666666666669</v>
      </c>
      <c r="G27" s="3" t="s">
        <v>4</v>
      </c>
      <c r="H27" s="15" t="str">
        <f t="shared" si="11"/>
        <v>L</v>
      </c>
      <c r="I27" s="26">
        <f>IF(J27&lt;&gt;"",VLOOKUP(J27,plageservice,3,FALSE),"")</f>
        <v>0</v>
      </c>
      <c r="J27" s="3" t="s">
        <v>7</v>
      </c>
      <c r="K27" s="12" t="str">
        <f t="shared" si="12"/>
        <v>L</v>
      </c>
      <c r="L27" s="26">
        <f>IF(M27&lt;&gt;"",VLOOKUP(M27,plageservice,3,FALSE),"")</f>
        <v>0</v>
      </c>
      <c r="M27" s="3" t="s">
        <v>7</v>
      </c>
      <c r="N27" s="12" t="str">
        <f t="shared" si="13"/>
        <v>J</v>
      </c>
      <c r="O27" s="26">
        <f>IF(P27&lt;&gt;"",VLOOKUP(P27,plageservice,3,FALSE),"")</f>
        <v>0.26041666666666669</v>
      </c>
      <c r="P27" s="3" t="s">
        <v>4</v>
      </c>
      <c r="Q27" s="12" t="str">
        <f t="shared" si="14"/>
        <v>S</v>
      </c>
      <c r="R27" s="26">
        <f>IF(S27&lt;&gt;"",VLOOKUP(S27,plageservice,3,FALSE),"")</f>
        <v>0</v>
      </c>
      <c r="S27" s="3" t="s">
        <v>7</v>
      </c>
      <c r="T27" s="12" t="str">
        <f t="shared" si="15"/>
        <v>M</v>
      </c>
      <c r="U27" s="26">
        <f>IF(V27&lt;&gt;"",VLOOKUP(V27,plageservice,3,FALSE),"")</f>
        <v>0</v>
      </c>
      <c r="V27" s="3" t="s">
        <v>7</v>
      </c>
      <c r="W27" s="12" t="str">
        <f t="shared" si="16"/>
        <v>J</v>
      </c>
      <c r="X27" s="26">
        <f>IF(Y27&lt;&gt;"",VLOOKUP(Y27,plageservice,3,FALSE),"")</f>
        <v>0.26041666666666669</v>
      </c>
      <c r="Y27" s="3" t="s">
        <v>4</v>
      </c>
      <c r="Z27" s="12" t="str">
        <f t="shared" si="17"/>
        <v>D</v>
      </c>
      <c r="AA27" s="26">
        <f>IF(AB27&lt;&gt;"",VLOOKUP(AB27,plageservice,3,FALSE),"")</f>
        <v>0</v>
      </c>
      <c r="AB27" s="3" t="s">
        <v>7</v>
      </c>
      <c r="AC27" s="12" t="str">
        <f t="shared" si="18"/>
        <v>M</v>
      </c>
      <c r="AD27" s="26">
        <f>IF(AE27&lt;&gt;"",VLOOKUP(AE27,plageservice,3,FALSE),"")</f>
        <v>0</v>
      </c>
      <c r="AE27" s="3" t="s">
        <v>7</v>
      </c>
      <c r="AF27" s="12" t="str">
        <f t="shared" si="19"/>
        <v>V</v>
      </c>
      <c r="AG27" s="26">
        <f>IF(AH27&lt;&gt;"",VLOOKUP(AH27,plageservice,3,FALSE),"")</f>
        <v>0.26041666666666669</v>
      </c>
      <c r="AH27" s="3" t="s">
        <v>4</v>
      </c>
      <c r="AI27" s="12" t="str">
        <f t="shared" si="20"/>
        <v>L</v>
      </c>
      <c r="AJ27" s="26">
        <f>IF(AK27&lt;&gt;"",VLOOKUP(AK27,plageservice,3,FALSE),"")</f>
        <v>0</v>
      </c>
      <c r="AK27" s="3" t="s">
        <v>7</v>
      </c>
      <c r="AL27" s="12" t="str">
        <f t="shared" si="21"/>
        <v>M</v>
      </c>
      <c r="AM27" s="26">
        <f>IF(AN27&lt;&gt;"",VLOOKUP(AN27,plageservice,3,FALSE),"")</f>
        <v>0</v>
      </c>
      <c r="AN27" s="3" t="s">
        <v>7</v>
      </c>
    </row>
    <row r="28" spans="4:40" x14ac:dyDescent="0.25">
      <c r="D28" s="9">
        <f t="shared" si="22"/>
        <v>43491</v>
      </c>
      <c r="E28" s="12" t="str">
        <f t="shared" si="10"/>
        <v>S</v>
      </c>
      <c r="F28" s="26">
        <f>IF(G28&lt;&gt;"",VLOOKUP(G28,plageservice,3,FALSE),"")</f>
        <v>0.375</v>
      </c>
      <c r="G28" s="3" t="s">
        <v>8</v>
      </c>
      <c r="H28" s="15" t="str">
        <f t="shared" si="11"/>
        <v>M</v>
      </c>
      <c r="I28" s="26">
        <f>IF(J28&lt;&gt;"",VLOOKUP(J28,plageservice,3,FALSE),"")</f>
        <v>0.26041666666666669</v>
      </c>
      <c r="J28" s="3" t="s">
        <v>4</v>
      </c>
      <c r="K28" s="12" t="str">
        <f t="shared" si="12"/>
        <v>M</v>
      </c>
      <c r="L28" s="26">
        <f>IF(M28&lt;&gt;"",VLOOKUP(M28,plageservice,3,FALSE),"")</f>
        <v>0</v>
      </c>
      <c r="M28" s="3" t="s">
        <v>7</v>
      </c>
      <c r="N28" s="12" t="str">
        <f t="shared" si="13"/>
        <v>V</v>
      </c>
      <c r="O28" s="26">
        <f>IF(P28&lt;&gt;"",VLOOKUP(P28,plageservice,3,FALSE),"")</f>
        <v>0.375</v>
      </c>
      <c r="P28" s="3" t="s">
        <v>8</v>
      </c>
      <c r="Q28" s="12" t="str">
        <f t="shared" si="14"/>
        <v>D</v>
      </c>
      <c r="R28" s="26">
        <f>IF(S28&lt;&gt;"",VLOOKUP(S28,plageservice,3,FALSE),"")</f>
        <v>0.26041666666666669</v>
      </c>
      <c r="S28" s="3" t="s">
        <v>4</v>
      </c>
      <c r="T28" s="12" t="str">
        <f t="shared" si="15"/>
        <v>M</v>
      </c>
      <c r="U28" s="26">
        <f>IF(V28&lt;&gt;"",VLOOKUP(V28,plageservice,3,FALSE),"")</f>
        <v>0</v>
      </c>
      <c r="V28" s="3" t="s">
        <v>7</v>
      </c>
      <c r="W28" s="12" t="str">
        <f t="shared" si="16"/>
        <v>V</v>
      </c>
      <c r="X28" s="26">
        <f>IF(Y28&lt;&gt;"",VLOOKUP(Y28,plageservice,3,FALSE),"")</f>
        <v>0.375</v>
      </c>
      <c r="Y28" s="3" t="s">
        <v>8</v>
      </c>
      <c r="Z28" s="12" t="str">
        <f t="shared" si="17"/>
        <v>L</v>
      </c>
      <c r="AA28" s="26">
        <f>IF(AB28&lt;&gt;"",VLOOKUP(AB28,plageservice,3,FALSE),"")</f>
        <v>0.26041666666666669</v>
      </c>
      <c r="AB28" s="3" t="s">
        <v>4</v>
      </c>
      <c r="AC28" s="12" t="str">
        <f t="shared" si="18"/>
        <v>J</v>
      </c>
      <c r="AD28" s="26">
        <f>IF(AE28&lt;&gt;"",VLOOKUP(AE28,plageservice,3,FALSE),"")</f>
        <v>0</v>
      </c>
      <c r="AE28" s="3" t="s">
        <v>7</v>
      </c>
      <c r="AF28" s="12" t="str">
        <f t="shared" si="19"/>
        <v>S</v>
      </c>
      <c r="AG28" s="26">
        <f>IF(AH28&lt;&gt;"",VLOOKUP(AH28,plageservice,3,FALSE),"")</f>
        <v>0.375</v>
      </c>
      <c r="AH28" s="3" t="s">
        <v>8</v>
      </c>
      <c r="AI28" s="12" t="str">
        <f t="shared" si="20"/>
        <v>M</v>
      </c>
      <c r="AJ28" s="26">
        <f>IF(AK28&lt;&gt;"",VLOOKUP(AK28,plageservice,3,FALSE),"")</f>
        <v>0.26041666666666669</v>
      </c>
      <c r="AK28" s="3" t="s">
        <v>4</v>
      </c>
      <c r="AL28" s="12" t="str">
        <f t="shared" si="21"/>
        <v>J</v>
      </c>
      <c r="AM28" s="26">
        <f>IF(AN28&lt;&gt;"",VLOOKUP(AN28,plageservice,3,FALSE),"")</f>
        <v>0</v>
      </c>
      <c r="AN28" s="3" t="s">
        <v>7</v>
      </c>
    </row>
    <row r="29" spans="4:40" x14ac:dyDescent="0.25">
      <c r="D29" s="9">
        <f t="shared" si="22"/>
        <v>43492</v>
      </c>
      <c r="E29" s="12" t="str">
        <f t="shared" si="10"/>
        <v>D</v>
      </c>
      <c r="F29" s="27">
        <f>IF(G29&lt;&gt;"",VLOOKUP(G29,plageservice,3,FALSE),"")</f>
        <v>0.51041666666666663</v>
      </c>
      <c r="G29" s="4" t="s">
        <v>14</v>
      </c>
      <c r="H29" s="15" t="str">
        <f t="shared" si="11"/>
        <v>M</v>
      </c>
      <c r="I29" s="26">
        <f>IF(J29&lt;&gt;"",VLOOKUP(J29,plageservice,3,FALSE),"")</f>
        <v>0.26041666666666669</v>
      </c>
      <c r="J29" s="3" t="s">
        <v>4</v>
      </c>
      <c r="K29" s="12" t="str">
        <f t="shared" si="12"/>
        <v>M</v>
      </c>
      <c r="L29" s="26">
        <f>IF(M29&lt;&gt;"",VLOOKUP(M29,plageservice,3,FALSE),"")</f>
        <v>0</v>
      </c>
      <c r="M29" s="3" t="s">
        <v>7</v>
      </c>
      <c r="N29" s="12" t="str">
        <f t="shared" si="13"/>
        <v>S</v>
      </c>
      <c r="O29" s="27" t="s">
        <v>14</v>
      </c>
      <c r="P29" s="4" t="s">
        <v>17</v>
      </c>
      <c r="Q29" s="12" t="str">
        <f t="shared" si="14"/>
        <v>L</v>
      </c>
      <c r="R29" s="26">
        <f>IF(S29&lt;&gt;"",VLOOKUP(S29,plageservice,3,FALSE),"")</f>
        <v>0.26041666666666669</v>
      </c>
      <c r="S29" s="3" t="s">
        <v>4</v>
      </c>
      <c r="T29" s="12" t="str">
        <f t="shared" si="15"/>
        <v>J</v>
      </c>
      <c r="U29" s="26">
        <f>IF(V29&lt;&gt;"",VLOOKUP(V29,plageservice,3,FALSE),"")</f>
        <v>0</v>
      </c>
      <c r="V29" s="3" t="s">
        <v>7</v>
      </c>
      <c r="W29" s="12" t="str">
        <f t="shared" si="16"/>
        <v>S</v>
      </c>
      <c r="X29" s="27">
        <f>IF(Y29&lt;&gt;"",VLOOKUP(Y29,plageservice,3,FALSE),"")</f>
        <v>0.51041666666666663</v>
      </c>
      <c r="Y29" s="4" t="s">
        <v>14</v>
      </c>
      <c r="Z29" s="12" t="str">
        <f t="shared" si="17"/>
        <v>M</v>
      </c>
      <c r="AA29" s="26">
        <f>IF(AB29&lt;&gt;"",VLOOKUP(AB29,plageservice,3,FALSE),"")</f>
        <v>0.26041666666666669</v>
      </c>
      <c r="AB29" s="3" t="s">
        <v>4</v>
      </c>
      <c r="AC29" s="12" t="str">
        <f t="shared" si="18"/>
        <v>V</v>
      </c>
      <c r="AD29" s="26">
        <f>IF(AE29&lt;&gt;"",VLOOKUP(AE29,plageservice,3,FALSE),"")</f>
        <v>0</v>
      </c>
      <c r="AE29" s="3" t="s">
        <v>7</v>
      </c>
      <c r="AF29" s="12" t="str">
        <f t="shared" si="19"/>
        <v>D</v>
      </c>
      <c r="AG29" s="27">
        <f>IF(AH29&lt;&gt;"",VLOOKUP(AH29,plageservice,3,FALSE),"")</f>
        <v>0.51041666666666663</v>
      </c>
      <c r="AH29" s="4" t="s">
        <v>14</v>
      </c>
      <c r="AI29" s="12" t="str">
        <f t="shared" si="20"/>
        <v>M</v>
      </c>
      <c r="AJ29" s="26">
        <f>IF(AK29&lt;&gt;"",VLOOKUP(AK29,plageservice,3,FALSE),"")</f>
        <v>0.26041666666666669</v>
      </c>
      <c r="AK29" s="3" t="s">
        <v>4</v>
      </c>
      <c r="AL29" s="12" t="str">
        <f t="shared" si="21"/>
        <v>V</v>
      </c>
      <c r="AM29" s="26">
        <f>IF(AN29&lt;&gt;"",VLOOKUP(AN29,plageservice,3,FALSE),"")</f>
        <v>0</v>
      </c>
      <c r="AN29" s="3" t="s">
        <v>7</v>
      </c>
    </row>
    <row r="30" spans="4:40" x14ac:dyDescent="0.25">
      <c r="D30" s="9">
        <f t="shared" si="22"/>
        <v>43493</v>
      </c>
      <c r="E30" s="12" t="str">
        <f t="shared" si="10"/>
        <v>L</v>
      </c>
      <c r="F30" s="26">
        <f>IF(G30&lt;&gt;"",VLOOKUP(G30,plageservice,3,FALSE),"")</f>
        <v>0.29166666666666669</v>
      </c>
      <c r="G30" s="3" t="s">
        <v>6</v>
      </c>
      <c r="H30" s="15" t="str">
        <f t="shared" si="11"/>
        <v>J</v>
      </c>
      <c r="I30" s="27">
        <f>IF(J30&lt;&gt;"",VLOOKUP(J30,plageservice,3,FALSE),"")</f>
        <v>0.375</v>
      </c>
      <c r="J30" s="4" t="s">
        <v>8</v>
      </c>
      <c r="K30" s="12" t="str">
        <f t="shared" si="12"/>
        <v>J</v>
      </c>
      <c r="L30" s="26">
        <f>IF(M30&lt;&gt;"",VLOOKUP(M30,plageservice,3,FALSE),"")</f>
        <v>0</v>
      </c>
      <c r="M30" s="3" t="s">
        <v>7</v>
      </c>
      <c r="N30" s="12" t="str">
        <f t="shared" si="13"/>
        <v>D</v>
      </c>
      <c r="O30" s="26">
        <f>IF(P30&lt;&gt;"",VLOOKUP(P30,plageservice,3,FALSE),"")</f>
        <v>0.29166666666666669</v>
      </c>
      <c r="P30" s="3" t="s">
        <v>6</v>
      </c>
      <c r="Q30" s="12" t="str">
        <f t="shared" si="14"/>
        <v>M</v>
      </c>
      <c r="R30" s="27">
        <f>IF(S30&lt;&gt;"",VLOOKUP(S30,plageservice,3,FALSE),"")</f>
        <v>0.375</v>
      </c>
      <c r="S30" s="4" t="s">
        <v>8</v>
      </c>
      <c r="T30" s="12" t="str">
        <f t="shared" si="15"/>
        <v>V</v>
      </c>
      <c r="U30" s="26">
        <f>IF(V30&lt;&gt;"",VLOOKUP(V30,plageservice,3,FALSE),"")</f>
        <v>0</v>
      </c>
      <c r="V30" s="3" t="s">
        <v>7</v>
      </c>
      <c r="W30" s="12" t="str">
        <f t="shared" si="16"/>
        <v>D</v>
      </c>
      <c r="X30" s="26">
        <f>IF(Y30&lt;&gt;"",VLOOKUP(Y30,plageservice,3,FALSE),"")</f>
        <v>0.29166666666666669</v>
      </c>
      <c r="Y30" s="3" t="s">
        <v>6</v>
      </c>
      <c r="Z30" s="12" t="str">
        <f t="shared" si="17"/>
        <v>M</v>
      </c>
      <c r="AA30" s="27">
        <f>IF(AB30&lt;&gt;"",VLOOKUP(AB30,plageservice,3,FALSE),"")</f>
        <v>0.375</v>
      </c>
      <c r="AB30" s="4" t="s">
        <v>8</v>
      </c>
      <c r="AC30" s="12" t="str">
        <f t="shared" si="18"/>
        <v>S</v>
      </c>
      <c r="AD30" s="26">
        <f>IF(AE30&lt;&gt;"",VLOOKUP(AE30,plageservice,3,FALSE),"")</f>
        <v>0</v>
      </c>
      <c r="AE30" s="3" t="s">
        <v>7</v>
      </c>
      <c r="AF30" s="12" t="str">
        <f t="shared" si="19"/>
        <v>L</v>
      </c>
      <c r="AG30" s="26">
        <f>IF(AH30&lt;&gt;"",VLOOKUP(AH30,plageservice,3,FALSE),"")</f>
        <v>0.29166666666666669</v>
      </c>
      <c r="AH30" s="3" t="s">
        <v>6</v>
      </c>
      <c r="AI30" s="12" t="str">
        <f t="shared" si="20"/>
        <v>J</v>
      </c>
      <c r="AJ30" s="27">
        <f>IF(AK30&lt;&gt;"",VLOOKUP(AK30,plageservice,3,FALSE),"")</f>
        <v>0.375</v>
      </c>
      <c r="AK30" s="4" t="s">
        <v>8</v>
      </c>
      <c r="AL30" s="12" t="str">
        <f t="shared" si="21"/>
        <v>S</v>
      </c>
      <c r="AM30" s="26">
        <f>IF(AN30&lt;&gt;"",VLOOKUP(AN30,plageservice,3,FALSE),"")</f>
        <v>0</v>
      </c>
      <c r="AN30" s="3" t="s">
        <v>7</v>
      </c>
    </row>
    <row r="31" spans="4:40" x14ac:dyDescent="0.25">
      <c r="D31" s="9">
        <f t="shared" si="22"/>
        <v>43494</v>
      </c>
      <c r="E31" s="12" t="str">
        <f t="shared" si="10"/>
        <v>M</v>
      </c>
      <c r="F31" s="26">
        <f>IF(G31&lt;&gt;"",VLOOKUP(G31,plageservice,3,FALSE),"")</f>
        <v>0.375</v>
      </c>
      <c r="G31" s="3" t="s">
        <v>8</v>
      </c>
      <c r="H31" s="15" t="str">
        <f t="shared" si="11"/>
        <v>V</v>
      </c>
      <c r="I31" s="26" t="str">
        <f>IF(J31&lt;&gt;"",VLOOKUP(J31,plageservice,3,FALSE),"")</f>
        <v/>
      </c>
      <c r="J31" s="3"/>
      <c r="K31" s="12" t="str">
        <f t="shared" si="12"/>
        <v>V</v>
      </c>
      <c r="L31" s="26">
        <f>IF(M31&lt;&gt;"",VLOOKUP(M31,plageservice,3,FALSE),"")</f>
        <v>0</v>
      </c>
      <c r="M31" s="3" t="s">
        <v>7</v>
      </c>
      <c r="N31" s="12" t="str">
        <f t="shared" si="13"/>
        <v>L</v>
      </c>
      <c r="O31" s="26" t="str">
        <f>IF(P31&lt;&gt;"",VLOOKUP(P31,plageservice,3,FALSE),"")</f>
        <v/>
      </c>
      <c r="P31" s="3"/>
      <c r="Q31" s="12" t="str">
        <f t="shared" si="14"/>
        <v>M</v>
      </c>
      <c r="R31" s="26">
        <f>IF(S31&lt;&gt;"",VLOOKUP(S31,plageservice,3,FALSE),"")</f>
        <v>0.47916666666666669</v>
      </c>
      <c r="S31" s="3" t="s">
        <v>5</v>
      </c>
      <c r="T31" s="12" t="str">
        <f t="shared" si="15"/>
        <v>S</v>
      </c>
      <c r="U31" s="26">
        <f>IF(V31&lt;&gt;"",VLOOKUP(V31,plageservice,3,FALSE),"")</f>
        <v>0</v>
      </c>
      <c r="V31" s="3" t="s">
        <v>7</v>
      </c>
      <c r="W31" s="12" t="str">
        <f t="shared" si="16"/>
        <v>L</v>
      </c>
      <c r="X31" s="26" t="str">
        <f>IF(Y31&lt;&gt;"",VLOOKUP(Y31,plageservice,3,FALSE),"")</f>
        <v/>
      </c>
      <c r="Y31" s="3"/>
      <c r="Z31" s="12" t="str">
        <f t="shared" si="17"/>
        <v>J</v>
      </c>
      <c r="AA31" s="26">
        <f>IF(AB31&lt;&gt;"",VLOOKUP(AB31,plageservice,3,FALSE),"")</f>
        <v>0.47916666666666669</v>
      </c>
      <c r="AB31" s="3" t="s">
        <v>5</v>
      </c>
      <c r="AC31" s="12" t="str">
        <f t="shared" si="18"/>
        <v>D</v>
      </c>
      <c r="AD31" s="26">
        <f>IF(AE31&lt;&gt;"",VLOOKUP(AE31,plageservice,3,FALSE),"")</f>
        <v>0</v>
      </c>
      <c r="AE31" s="3" t="s">
        <v>7</v>
      </c>
      <c r="AF31" s="12" t="str">
        <f t="shared" si="19"/>
        <v>M</v>
      </c>
      <c r="AG31" s="26" t="str">
        <f>IF(AH31&lt;&gt;"",VLOOKUP(AH31,plageservice,3,FALSE),"")</f>
        <v/>
      </c>
      <c r="AH31" s="3"/>
      <c r="AI31" s="12" t="str">
        <f t="shared" si="20"/>
        <v>V</v>
      </c>
      <c r="AJ31" s="26">
        <f>IF(AK31&lt;&gt;"",VLOOKUP(AK31,plageservice,3,FALSE),"")</f>
        <v>0.47916666666666669</v>
      </c>
      <c r="AK31" s="3" t="s">
        <v>5</v>
      </c>
      <c r="AL31" s="12" t="str">
        <f t="shared" si="21"/>
        <v>D</v>
      </c>
      <c r="AM31" s="26">
        <f>IF(AN31&lt;&gt;"",VLOOKUP(AN31,plageservice,3,FALSE),"")</f>
        <v>0</v>
      </c>
      <c r="AN31" s="3" t="s">
        <v>7</v>
      </c>
    </row>
    <row r="32" spans="4:40" x14ac:dyDescent="0.25">
      <c r="D32" s="9">
        <f t="shared" si="22"/>
        <v>43495</v>
      </c>
      <c r="E32" s="12" t="str">
        <f t="shared" si="10"/>
        <v>M</v>
      </c>
      <c r="F32" s="26" t="str">
        <f>IF(G32&lt;&gt;"",VLOOKUP(G32,plageservice,3,FALSE),"")</f>
        <v/>
      </c>
      <c r="G32" s="2"/>
      <c r="H32" s="15" t="str">
        <f t="shared" si="11"/>
        <v>S</v>
      </c>
      <c r="I32" s="26" t="str">
        <f>IF(J32&lt;&gt;"",VLOOKUP(J32,plageservice,3,FALSE),"")</f>
        <v/>
      </c>
      <c r="J32" s="3"/>
      <c r="K32" s="12" t="str">
        <f t="shared" si="12"/>
        <v>S</v>
      </c>
      <c r="L32" s="26">
        <f>IF(M32&lt;&gt;"",VLOOKUP(M32,plageservice,3,FALSE),"")</f>
        <v>0</v>
      </c>
      <c r="M32" s="2" t="s">
        <v>7</v>
      </c>
      <c r="N32" s="12" t="str">
        <f t="shared" si="13"/>
        <v>M</v>
      </c>
      <c r="O32" s="26" t="str">
        <f>IF(P32&lt;&gt;"",VLOOKUP(P32,plageservice,3,FALSE),"")</f>
        <v/>
      </c>
      <c r="P32" s="2"/>
      <c r="Q32" s="15" t="str">
        <f t="shared" si="14"/>
        <v>J</v>
      </c>
      <c r="R32" s="26">
        <f>IF(S32&lt;&gt;"",VLOOKUP(S32,plageservice,3,FALSE),"")</f>
        <v>0.29166666666666669</v>
      </c>
      <c r="S32" s="3" t="s">
        <v>6</v>
      </c>
      <c r="T32" s="12" t="str">
        <f t="shared" si="15"/>
        <v>D</v>
      </c>
      <c r="U32" s="26">
        <f>IF(V32&lt;&gt;"",VLOOKUP(V32,plageservice,3,FALSE),"")</f>
        <v>0</v>
      </c>
      <c r="V32" s="2" t="s">
        <v>7</v>
      </c>
      <c r="W32" s="12" t="str">
        <f t="shared" si="16"/>
        <v>M</v>
      </c>
      <c r="X32" s="26" t="str">
        <f>IF(Y32&lt;&gt;"",VLOOKUP(Y32,plageservice,3,FALSE),"")</f>
        <v/>
      </c>
      <c r="Y32" s="2"/>
      <c r="Z32" s="15" t="str">
        <f t="shared" si="17"/>
        <v>V</v>
      </c>
      <c r="AA32" s="26">
        <f>IF(AB32&lt;&gt;"",VLOOKUP(AB32,plageservice,3,FALSE),"")</f>
        <v>0.29166666666666669</v>
      </c>
      <c r="AB32" s="3" t="s">
        <v>6</v>
      </c>
      <c r="AC32" s="12" t="str">
        <f t="shared" si="18"/>
        <v>L</v>
      </c>
      <c r="AD32" s="26">
        <f>IF(AE32&lt;&gt;"",VLOOKUP(AE32,plageservice,3,FALSE),"")</f>
        <v>0</v>
      </c>
      <c r="AE32" s="2" t="s">
        <v>7</v>
      </c>
      <c r="AF32" s="12" t="str">
        <f t="shared" si="19"/>
        <v>M</v>
      </c>
      <c r="AG32" s="26" t="str">
        <f>IF(AH32&lt;&gt;"",VLOOKUP(AH32,plageservice,3,FALSE),"")</f>
        <v/>
      </c>
      <c r="AH32" s="2"/>
      <c r="AI32" s="15" t="str">
        <f t="shared" si="20"/>
        <v>S</v>
      </c>
      <c r="AJ32" s="26">
        <f>IF(AK32&lt;&gt;"",VLOOKUP(AK32,plageservice,3,FALSE),"")</f>
        <v>0.29166666666666669</v>
      </c>
      <c r="AK32" s="3" t="s">
        <v>6</v>
      </c>
      <c r="AL32" s="12" t="str">
        <f t="shared" si="21"/>
        <v>L</v>
      </c>
      <c r="AM32" s="26">
        <f>IF(AN32&lt;&gt;"",VLOOKUP(AN32,plageservice,3,FALSE),"")</f>
        <v>0</v>
      </c>
      <c r="AN32" s="2" t="s">
        <v>7</v>
      </c>
    </row>
    <row r="33" spans="1:40" ht="15.75" thickBot="1" x14ac:dyDescent="0.3">
      <c r="D33" s="9">
        <f t="shared" si="22"/>
        <v>43496</v>
      </c>
      <c r="E33" s="13" t="str">
        <f t="shared" si="10"/>
        <v>J</v>
      </c>
      <c r="F33" s="28" t="str">
        <f>IF(G33&lt;&gt;"",VLOOKUP(G33,plageservice,3,FALSE),"")</f>
        <v/>
      </c>
      <c r="G33" s="7"/>
      <c r="H33" s="15" t="str">
        <f t="shared" si="11"/>
        <v>D</v>
      </c>
      <c r="I33" s="28" t="str">
        <f>IF(J33&lt;&gt;"",VLOOKUP(J33,plageservice,3,FALSE),"")</f>
        <v/>
      </c>
      <c r="J33" s="7"/>
      <c r="K33" s="16" t="str">
        <f t="shared" si="12"/>
        <v>D</v>
      </c>
      <c r="L33" s="28" t="str">
        <f>IF(M33&lt;&gt;"",VLOOKUP(M33,plageservice,3,FALSE),"")</f>
        <v/>
      </c>
      <c r="M33" s="7"/>
      <c r="N33" s="13" t="str">
        <f t="shared" si="13"/>
        <v>M</v>
      </c>
      <c r="O33" s="28" t="str">
        <f>IF(P33&lt;&gt;"",VLOOKUP(P33,plageservice,3,FALSE),"")</f>
        <v/>
      </c>
      <c r="P33" s="7"/>
      <c r="Q33" s="16" t="str">
        <f t="shared" si="14"/>
        <v>V</v>
      </c>
      <c r="R33" s="28">
        <f>IF(S33&lt;&gt;"",VLOOKUP(S33,plageservice,3,FALSE),"")</f>
        <v>0</v>
      </c>
      <c r="S33" s="7" t="s">
        <v>7</v>
      </c>
      <c r="T33" s="16" t="str">
        <f t="shared" si="15"/>
        <v>L</v>
      </c>
      <c r="U33" s="28" t="str">
        <f>IF(V33&lt;&gt;"",VLOOKUP(V33,plageservice,3,FALSE),"")</f>
        <v/>
      </c>
      <c r="V33" s="7"/>
      <c r="W33" s="13" t="str">
        <f t="shared" si="16"/>
        <v>M</v>
      </c>
      <c r="X33" s="28" t="str">
        <f>IF(Y33&lt;&gt;"",VLOOKUP(Y33,plageservice,3,FALSE),"")</f>
        <v/>
      </c>
      <c r="Y33" s="7"/>
      <c r="Z33" s="16" t="str">
        <f t="shared" si="17"/>
        <v>S</v>
      </c>
      <c r="AA33" s="28">
        <f>IF(AB33&lt;&gt;"",VLOOKUP(AB33,plageservice,3,FALSE),"")</f>
        <v>0</v>
      </c>
      <c r="AB33" s="7" t="s">
        <v>7</v>
      </c>
      <c r="AC33" s="16" t="str">
        <f t="shared" si="18"/>
        <v>M</v>
      </c>
      <c r="AD33" s="28" t="str">
        <f>IF(AE33&lt;&gt;"",VLOOKUP(AE33,plageservice,3,FALSE),"")</f>
        <v/>
      </c>
      <c r="AE33" s="7"/>
      <c r="AF33" s="13" t="str">
        <f t="shared" si="19"/>
        <v>J</v>
      </c>
      <c r="AG33" s="28" t="str">
        <f>IF(AH33&lt;&gt;"",VLOOKUP(AH33,plageservice,3,FALSE),"")</f>
        <v/>
      </c>
      <c r="AH33" s="7"/>
      <c r="AI33" s="16" t="str">
        <f t="shared" si="20"/>
        <v>D</v>
      </c>
      <c r="AJ33" s="28">
        <f>IF(AK33&lt;&gt;"",VLOOKUP(AK33,plageservice,3,FALSE),"")</f>
        <v>0</v>
      </c>
      <c r="AK33" s="7" t="s">
        <v>7</v>
      </c>
      <c r="AL33" s="16" t="str">
        <f t="shared" si="21"/>
        <v>M</v>
      </c>
      <c r="AM33" s="28" t="str">
        <f>IF(AN33&lt;&gt;"",VLOOKUP(AN33,plageservice,3,FALSE),"")</f>
        <v/>
      </c>
      <c r="AN33" s="7"/>
    </row>
    <row r="34" spans="1:40" x14ac:dyDescent="0.25">
      <c r="AM34" s="6" t="str">
        <f>IF(AN34&lt;&gt;"",VLOOKUP(AN34,plageservice,3,FALSE),"")</f>
        <v/>
      </c>
    </row>
    <row r="35" spans="1:40" x14ac:dyDescent="0.25">
      <c r="A35" s="10">
        <v>43466</v>
      </c>
    </row>
    <row r="36" spans="1:40" x14ac:dyDescent="0.25">
      <c r="A36" s="8">
        <v>0.375</v>
      </c>
      <c r="B36" s="5" t="s">
        <v>8</v>
      </c>
      <c r="C36" s="6" t="s">
        <v>15</v>
      </c>
      <c r="D36" s="24">
        <v>0.375</v>
      </c>
      <c r="E36" s="21">
        <f t="shared" ref="E36" si="23">COUNTIF(G4:G33,"C")</f>
        <v>9</v>
      </c>
      <c r="F36" s="21"/>
      <c r="G36" s="21"/>
      <c r="H36" s="21">
        <f t="shared" ref="H36" si="24">COUNTIF(J4:J33,"C")</f>
        <v>3</v>
      </c>
      <c r="I36" s="21"/>
      <c r="J36" s="21"/>
      <c r="K36" s="21">
        <f t="shared" ref="K36" si="25">COUNTIF(M4:M33,"C")</f>
        <v>3</v>
      </c>
      <c r="L36" s="21"/>
      <c r="M36" s="21"/>
    </row>
    <row r="37" spans="1:40" x14ac:dyDescent="0.25">
      <c r="A37" s="8">
        <v>0.26041666666666669</v>
      </c>
      <c r="B37" s="8" t="s">
        <v>3</v>
      </c>
      <c r="C37" s="6" t="s">
        <v>0</v>
      </c>
      <c r="D37" s="24">
        <v>0.26041666666666669</v>
      </c>
      <c r="E37" s="21">
        <f t="shared" ref="E37" si="26">COUNTIF(G4:G33,"M")+COUNTIF(G4:G33,"MN")</f>
        <v>4</v>
      </c>
      <c r="F37" s="21"/>
      <c r="G37" s="21"/>
      <c r="H37" s="21">
        <f t="shared" ref="H37" si="27">COUNTIF(J4:J33,"M")+COUNTIF(J4:J33,"MN")</f>
        <v>6</v>
      </c>
      <c r="I37" s="21"/>
      <c r="J37" s="21"/>
      <c r="K37" s="21">
        <f t="shared" ref="K37" si="28">COUNTIF(M4:M33,"M")+COUNTIF(M4:M33,"MN")</f>
        <v>6</v>
      </c>
      <c r="L37" s="21"/>
      <c r="M37" s="21"/>
    </row>
    <row r="38" spans="1:40" x14ac:dyDescent="0.25">
      <c r="A38" s="8">
        <v>0.26041666666666669</v>
      </c>
      <c r="B38" s="8" t="s">
        <v>4</v>
      </c>
      <c r="C38" s="6" t="s">
        <v>1</v>
      </c>
      <c r="D38" s="24">
        <v>0.26041666666666669</v>
      </c>
      <c r="E38" s="21">
        <f t="shared" ref="E38" si="29">COUNTIF(G4:G33,"S")</f>
        <v>6</v>
      </c>
      <c r="F38" s="21"/>
      <c r="G38" s="21"/>
      <c r="H38" s="21">
        <f t="shared" ref="H38" si="30">COUNTIF(J4:J33,"S")</f>
        <v>10</v>
      </c>
      <c r="I38" s="21"/>
      <c r="J38" s="21"/>
      <c r="K38" s="21">
        <f t="shared" ref="K38" si="31">COUNTIF(M4:M33,"S")</f>
        <v>5</v>
      </c>
      <c r="L38" s="21"/>
      <c r="M38" s="21"/>
    </row>
    <row r="39" spans="1:40" x14ac:dyDescent="0.25">
      <c r="A39" s="8">
        <v>0.47916666666666669</v>
      </c>
      <c r="B39" s="8" t="s">
        <v>5</v>
      </c>
      <c r="C39" s="6" t="s">
        <v>16</v>
      </c>
      <c r="D39" s="24">
        <v>0.47916666666666669</v>
      </c>
      <c r="E39" s="21">
        <f t="shared" ref="E39" si="32">COUNTIF(G4:G33,"MN")</f>
        <v>3</v>
      </c>
      <c r="F39" s="21"/>
      <c r="G39" s="21"/>
      <c r="H39" s="21">
        <f t="shared" ref="H39" si="33">COUNTIF(J4:J33,"MN")</f>
        <v>3</v>
      </c>
      <c r="I39" s="21"/>
      <c r="J39" s="21"/>
      <c r="K39" s="21">
        <f t="shared" ref="K39" si="34">COUNTIF(M4:M33,"MN")</f>
        <v>3</v>
      </c>
      <c r="L39" s="21"/>
      <c r="M39" s="21"/>
    </row>
    <row r="40" spans="1:40" x14ac:dyDescent="0.25">
      <c r="A40" s="8">
        <v>0.29166666666666669</v>
      </c>
      <c r="B40" s="8" t="s">
        <v>6</v>
      </c>
      <c r="C40" s="6" t="s">
        <v>2</v>
      </c>
      <c r="D40" s="24">
        <v>0.29166666666666669</v>
      </c>
      <c r="E40" s="21">
        <f t="shared" ref="E40" si="35">COUNTIF(G4:G33,"DN")</f>
        <v>4</v>
      </c>
      <c r="F40" s="21"/>
      <c r="G40" s="21"/>
      <c r="H40" s="21">
        <f t="shared" ref="H40" si="36">COUNTIF(J4:J33,"DN")</f>
        <v>3</v>
      </c>
      <c r="I40" s="21"/>
      <c r="J40" s="21"/>
      <c r="K40" s="21">
        <f t="shared" ref="K40" si="37">COUNTIF(M4:M33,"DN")</f>
        <v>3</v>
      </c>
      <c r="L40" s="21"/>
      <c r="M40" s="21"/>
    </row>
    <row r="41" spans="1:40" x14ac:dyDescent="0.25">
      <c r="A41" s="8">
        <v>0</v>
      </c>
      <c r="B41" s="5" t="s">
        <v>7</v>
      </c>
      <c r="C41" s="6" t="s">
        <v>9</v>
      </c>
      <c r="D41" s="24">
        <v>0</v>
      </c>
      <c r="E41" s="21">
        <f t="shared" ref="E41" si="38">COUNTIF(G4:G33,"RH")</f>
        <v>4</v>
      </c>
      <c r="F41" s="21"/>
      <c r="G41" s="21"/>
      <c r="H41" s="21">
        <f t="shared" ref="H41" si="39">COUNTIF(J4:J33,"RH")</f>
        <v>4</v>
      </c>
      <c r="I41" s="21"/>
      <c r="J41" s="21"/>
      <c r="K41" s="21">
        <f t="shared" ref="K41" si="40">COUNTIF(M4:M33,"RH")</f>
        <v>12</v>
      </c>
      <c r="L41" s="21"/>
      <c r="M41" s="21"/>
    </row>
    <row r="42" spans="1:40" x14ac:dyDescent="0.25">
      <c r="A42" s="8">
        <v>0.51041666666666663</v>
      </c>
      <c r="B42" s="8" t="s">
        <v>14</v>
      </c>
      <c r="C42" s="6" t="s">
        <v>18</v>
      </c>
      <c r="D42" s="24">
        <v>0.51041666666666663</v>
      </c>
      <c r="E42" s="21">
        <f t="shared" ref="E42" si="41">COUNTIF(G5:G34,"MS")</f>
        <v>1</v>
      </c>
      <c r="F42" s="21"/>
      <c r="G42" s="21"/>
      <c r="H42" s="21">
        <f t="shared" ref="H42" si="42">COUNTIF(J5:J34,"MS")</f>
        <v>1</v>
      </c>
      <c r="I42" s="21"/>
      <c r="J42" s="21"/>
      <c r="K42" s="21">
        <f t="shared" ref="K42" si="43">COUNTIF(M5:M34,"MS")</f>
        <v>0</v>
      </c>
      <c r="L42" s="21"/>
      <c r="M42" s="21"/>
    </row>
    <row r="44" spans="1:40" x14ac:dyDescent="0.25">
      <c r="A44" s="5">
        <v>1</v>
      </c>
      <c r="B44" s="6" t="s">
        <v>10</v>
      </c>
    </row>
    <row r="45" spans="1:40" x14ac:dyDescent="0.25">
      <c r="A45" s="5">
        <v>2</v>
      </c>
      <c r="B45" s="6" t="s">
        <v>13</v>
      </c>
    </row>
    <row r="46" spans="1:40" x14ac:dyDescent="0.25">
      <c r="A46" s="5">
        <v>3</v>
      </c>
      <c r="B46" s="6" t="s">
        <v>3</v>
      </c>
    </row>
    <row r="47" spans="1:40" x14ac:dyDescent="0.25">
      <c r="A47" s="5">
        <v>4</v>
      </c>
      <c r="B47" s="6" t="s">
        <v>3</v>
      </c>
    </row>
    <row r="48" spans="1:40" x14ac:dyDescent="0.25">
      <c r="A48" s="5">
        <v>5</v>
      </c>
      <c r="B48" s="6" t="s">
        <v>11</v>
      </c>
    </row>
    <row r="49" spans="1:2" x14ac:dyDescent="0.25">
      <c r="A49" s="5">
        <v>6</v>
      </c>
      <c r="B49" s="6" t="s">
        <v>12</v>
      </c>
    </row>
    <row r="50" spans="1:2" x14ac:dyDescent="0.25">
      <c r="A50" s="5">
        <v>7</v>
      </c>
      <c r="B50" s="6" t="s">
        <v>4</v>
      </c>
    </row>
  </sheetData>
  <mergeCells count="33">
    <mergeCell ref="H41:J41"/>
    <mergeCell ref="K41:M41"/>
    <mergeCell ref="H38:J38"/>
    <mergeCell ref="K38:M38"/>
    <mergeCell ref="H39:J39"/>
    <mergeCell ref="K39:M39"/>
    <mergeCell ref="H40:J40"/>
    <mergeCell ref="K40:M40"/>
    <mergeCell ref="E41:G41"/>
    <mergeCell ref="E2:G2"/>
    <mergeCell ref="H2:J2"/>
    <mergeCell ref="K2:M2"/>
    <mergeCell ref="E42:G42"/>
    <mergeCell ref="H42:J42"/>
    <mergeCell ref="K42:M42"/>
    <mergeCell ref="E36:G36"/>
    <mergeCell ref="E37:G37"/>
    <mergeCell ref="E38:G38"/>
    <mergeCell ref="E39:G39"/>
    <mergeCell ref="E40:G40"/>
    <mergeCell ref="H36:J36"/>
    <mergeCell ref="K36:M36"/>
    <mergeCell ref="H37:J37"/>
    <mergeCell ref="K37:M37"/>
    <mergeCell ref="AC2:AE2"/>
    <mergeCell ref="AF2:AH2"/>
    <mergeCell ref="AI2:AK2"/>
    <mergeCell ref="AL2:AN2"/>
    <mergeCell ref="N2:P2"/>
    <mergeCell ref="Q2:S2"/>
    <mergeCell ref="T2:V2"/>
    <mergeCell ref="W2:Y2"/>
    <mergeCell ref="Z2:AB2"/>
  </mergeCells>
  <conditionalFormatting sqref="E3 I3:I30 F3:F30 L3:L32">
    <cfRule type="cellIs" dxfId="15" priority="735" operator="equal">
      <formula>$A$41</formula>
    </cfRule>
    <cfRule type="cellIs" dxfId="14" priority="736" operator="equal">
      <formula>$A$39</formula>
    </cfRule>
  </conditionalFormatting>
  <conditionalFormatting sqref="L5:L7 L11:L13 L17:L19 L29:L31 L23:L25">
    <cfRule type="cellIs" dxfId="13" priority="761" operator="equal">
      <formula>$A$39</formula>
    </cfRule>
  </conditionalFormatting>
  <conditionalFormatting sqref="I3:I30 F3:F30 L3:L32">
    <cfRule type="cellIs" dxfId="12" priority="806" operator="equal">
      <formula>$A$40</formula>
    </cfRule>
  </conditionalFormatting>
  <conditionalFormatting sqref="N3 R3:R33 O3:O30 U3:U32">
    <cfRule type="cellIs" dxfId="11" priority="9" operator="equal">
      <formula>$A$41</formula>
    </cfRule>
    <cfRule type="cellIs" dxfId="10" priority="10" operator="equal">
      <formula>$A$39</formula>
    </cfRule>
  </conditionalFormatting>
  <conditionalFormatting sqref="U5:U7 U11:U13 U17:U19 U29:U31 U23:U25">
    <cfRule type="cellIs" dxfId="9" priority="11" operator="equal">
      <formula>$A$39</formula>
    </cfRule>
  </conditionalFormatting>
  <conditionalFormatting sqref="R3:R33 O3:O30 U3:U32">
    <cfRule type="cellIs" dxfId="8" priority="12" operator="equal">
      <formula>$A$40</formula>
    </cfRule>
  </conditionalFormatting>
  <conditionalFormatting sqref="W3 AA3:AA33 X3:X30 AD3:AD32">
    <cfRule type="cellIs" dxfId="7" priority="5" operator="equal">
      <formula>$A$41</formula>
    </cfRule>
    <cfRule type="cellIs" dxfId="6" priority="6" operator="equal">
      <formula>$A$39</formula>
    </cfRule>
  </conditionalFormatting>
  <conditionalFormatting sqref="AD5:AD7 AD11:AD13 AD17:AD19 AD29:AD31 AD23:AD25">
    <cfRule type="cellIs" dxfId="5" priority="7" operator="equal">
      <formula>$A$39</formula>
    </cfRule>
  </conditionalFormatting>
  <conditionalFormatting sqref="AA3:AA33 X3:X30 AD3:AD32">
    <cfRule type="cellIs" dxfId="4" priority="8" operator="equal">
      <formula>$A$40</formula>
    </cfRule>
  </conditionalFormatting>
  <conditionalFormatting sqref="AF3 AJ3:AJ33 AG3:AG30 AM3:AM32">
    <cfRule type="cellIs" dxfId="3" priority="1" operator="equal">
      <formula>$A$41</formula>
    </cfRule>
    <cfRule type="cellIs" dxfId="2" priority="2" operator="equal">
      <formula>$A$39</formula>
    </cfRule>
  </conditionalFormatting>
  <conditionalFormatting sqref="AM5:AM7 AM11:AM13 AM17:AM19 AM29:AM31 AM23:AM25">
    <cfRule type="cellIs" dxfId="1" priority="3" operator="equal">
      <formula>$A$39</formula>
    </cfRule>
  </conditionalFormatting>
  <conditionalFormatting sqref="AJ3:AJ33 AG3:AG30 AM3:AM32">
    <cfRule type="cellIs" dxfId="0" priority="4" operator="equal">
      <formula>$A$40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2019</vt:lpstr>
      <vt:lpstr>CHIFFREJOUR</vt:lpstr>
      <vt:lpstr>plageservice</vt:lpstr>
    </vt:vector>
  </TitlesOfParts>
  <Company>PSA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LAVALLEZ Pascal</cp:lastModifiedBy>
  <dcterms:created xsi:type="dcterms:W3CDTF">2018-12-11T13:26:02Z</dcterms:created>
  <dcterms:modified xsi:type="dcterms:W3CDTF">2019-04-23T13:18:24Z</dcterms:modified>
</cp:coreProperties>
</file>