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2" sheetId="2" r:id="rId1"/>
    <sheet name="Feuil1" sheetId="1" r:id="rId2"/>
  </sheets>
  <calcPr calcId="152511"/>
</workbook>
</file>

<file path=xl/calcChain.xml><?xml version="1.0" encoding="utf-8"?>
<calcChain xmlns="http://schemas.openxmlformats.org/spreadsheetml/2006/main">
  <c r="J5" i="2" l="1"/>
  <c r="H5" i="2"/>
  <c r="H4" i="2"/>
  <c r="F5" i="2"/>
  <c r="F4" i="2"/>
  <c r="J4" i="2" l="1"/>
  <c r="T11" i="1"/>
  <c r="T12" i="1"/>
  <c r="T13" i="1"/>
  <c r="T10" i="1"/>
  <c r="T4" i="1"/>
  <c r="T5" i="1"/>
  <c r="T6" i="1"/>
  <c r="T3" i="1"/>
  <c r="L24" i="1"/>
  <c r="L23" i="1"/>
  <c r="L22" i="1"/>
  <c r="L21" i="1"/>
  <c r="L20" i="1"/>
  <c r="L19" i="1"/>
  <c r="L18" i="1"/>
  <c r="L17" i="1"/>
  <c r="L13" i="1"/>
  <c r="L12" i="1"/>
  <c r="L11" i="1"/>
  <c r="L10" i="1"/>
  <c r="L6" i="1"/>
  <c r="L5" i="1"/>
  <c r="L4" i="1"/>
  <c r="L3" i="1"/>
  <c r="C19" i="1" l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M22" i="1" s="1"/>
  <c r="P22" i="1" s="1"/>
  <c r="M21" i="1" l="1"/>
  <c r="P21" i="1" s="1"/>
  <c r="M24" i="1"/>
  <c r="P24" i="1" s="1"/>
  <c r="M23" i="1"/>
  <c r="P23" i="1" s="1"/>
  <c r="S11" i="1"/>
  <c r="S13" i="1"/>
  <c r="S12" i="1"/>
  <c r="S10" i="1"/>
  <c r="S6" i="1"/>
  <c r="Q10" i="1"/>
  <c r="Q3" i="1"/>
  <c r="P10" i="1"/>
  <c r="R10" i="1" s="1"/>
  <c r="P3" i="1"/>
  <c r="R3" i="1" s="1"/>
  <c r="Q12" i="1"/>
  <c r="Q5" i="1"/>
  <c r="P5" i="1"/>
  <c r="Q13" i="1"/>
  <c r="Q6" i="1"/>
  <c r="P4" i="1"/>
  <c r="R4" i="1" s="1"/>
  <c r="S3" i="1"/>
  <c r="Q11" i="1"/>
  <c r="Q4" i="1"/>
  <c r="P11" i="1"/>
  <c r="P6" i="1"/>
  <c r="R6" i="1" s="1"/>
  <c r="S4" i="1"/>
  <c r="P12" i="1"/>
  <c r="R12" i="1" s="1"/>
  <c r="S5" i="1"/>
  <c r="P13" i="1"/>
  <c r="M17" i="1"/>
  <c r="P17" i="1" s="1"/>
  <c r="M20" i="1"/>
  <c r="P20" i="1" s="1"/>
  <c r="M19" i="1"/>
  <c r="P19" i="1" s="1"/>
  <c r="M18" i="1"/>
  <c r="P18" i="1" s="1"/>
  <c r="R13" i="1" l="1"/>
  <c r="R5" i="1"/>
  <c r="R11" i="1"/>
</calcChain>
</file>

<file path=xl/sharedStrings.xml><?xml version="1.0" encoding="utf-8"?>
<sst xmlns="http://schemas.openxmlformats.org/spreadsheetml/2006/main" count="84" uniqueCount="55">
  <si>
    <t>Groupe Bleu</t>
  </si>
  <si>
    <t>FC Rosenau</t>
  </si>
  <si>
    <t>FC Sierentz II</t>
  </si>
  <si>
    <t>ASCCO Helfrantzkirch</t>
  </si>
  <si>
    <t>US Hésingue</t>
  </si>
  <si>
    <t>points la victoire</t>
  </si>
  <si>
    <t>points la victoire aux TAB</t>
  </si>
  <si>
    <t>point la défaite aux TAB</t>
  </si>
  <si>
    <t>point la défaite</t>
  </si>
  <si>
    <t>point la défaite par pénalité</t>
  </si>
  <si>
    <t>Groupe Blanc</t>
  </si>
  <si>
    <t>All. Folg/Muespach</t>
  </si>
  <si>
    <t>FC Kembs Réunis II</t>
  </si>
  <si>
    <t>FC Village-Neuf</t>
  </si>
  <si>
    <t>FC Hirtzbach</t>
  </si>
  <si>
    <t>Date</t>
  </si>
  <si>
    <t>N°</t>
  </si>
  <si>
    <t>1er groupe Bleu</t>
  </si>
  <si>
    <t>2ème groupe Blanc</t>
  </si>
  <si>
    <t>3ème groupe Bleu</t>
  </si>
  <si>
    <t>4ème groupe Blanc</t>
  </si>
  <si>
    <t>1er groupe Blanc</t>
  </si>
  <si>
    <t>2ème groupe Bleu</t>
  </si>
  <si>
    <t>3ème groupe Blanc</t>
  </si>
  <si>
    <t>4ème groupe Bleu</t>
  </si>
  <si>
    <t>Perdant M14</t>
  </si>
  <si>
    <t>Perdant M16</t>
  </si>
  <si>
    <t>Vainqueur M14</t>
  </si>
  <si>
    <t>Vainqueur M16</t>
  </si>
  <si>
    <t>Perdant M13</t>
  </si>
  <si>
    <t>Perdant M15</t>
  </si>
  <si>
    <t>Vainqueur M13</t>
  </si>
  <si>
    <t>Vainqueur M15</t>
  </si>
  <si>
    <t>Match</t>
  </si>
  <si>
    <t>Score</t>
  </si>
  <si>
    <t>TAB</t>
  </si>
  <si>
    <t>Fair-Play</t>
  </si>
  <si>
    <t>Club</t>
  </si>
  <si>
    <t>Match 1</t>
  </si>
  <si>
    <t>Match 2</t>
  </si>
  <si>
    <t>Match 3</t>
  </si>
  <si>
    <t>Buts +</t>
  </si>
  <si>
    <t>Buts -</t>
  </si>
  <si>
    <t>Diff.</t>
  </si>
  <si>
    <t>Points</t>
  </si>
  <si>
    <t>Classement</t>
  </si>
  <si>
    <t>Classement Fair-play</t>
  </si>
  <si>
    <t>Fair Play</t>
  </si>
  <si>
    <t>Conso</t>
  </si>
  <si>
    <t>Chrono</t>
  </si>
  <si>
    <t>Total</t>
  </si>
  <si>
    <t>Groupe</t>
  </si>
  <si>
    <t>Total Points</t>
  </si>
  <si>
    <t>Points TAB</t>
  </si>
  <si>
    <t>Points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</si>
</sst>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sz val="10"/>
      <name val="Palatino Linotype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116">
    <xf numFmtId="0" fontId="0" fillId="0" borderId="0" xfId="0"/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9" xfId="0" applyFont="1" applyBorder="1" applyAlignment="1">
      <alignment horizontal="center"/>
    </xf>
    <xf numFmtId="14" fontId="21" fillId="0" borderId="10" xfId="0" quotePrefix="1" applyNumberFormat="1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14" fontId="21" fillId="0" borderId="10" xfId="0" applyNumberFormat="1" applyFont="1" applyBorder="1" applyAlignment="1">
      <alignment horizontal="center"/>
    </xf>
    <xf numFmtId="14" fontId="21" fillId="0" borderId="11" xfId="0" applyNumberFormat="1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33" borderId="23" xfId="0" applyFont="1" applyFill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21" fillId="33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33" borderId="25" xfId="0" applyFont="1" applyFill="1" applyBorder="1" applyAlignment="1">
      <alignment horizontal="center"/>
    </xf>
    <xf numFmtId="0" fontId="21" fillId="33" borderId="26" xfId="0" applyFont="1" applyFill="1" applyBorder="1" applyAlignment="1">
      <alignment horizontal="center"/>
    </xf>
    <xf numFmtId="0" fontId="21" fillId="33" borderId="27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16" xfId="0" applyFont="1" applyFill="1" applyBorder="1" applyAlignment="1">
      <alignment horizontal="center"/>
    </xf>
    <xf numFmtId="0" fontId="21" fillId="33" borderId="29" xfId="0" applyFont="1" applyFill="1" applyBorder="1" applyAlignment="1">
      <alignment horizontal="center"/>
    </xf>
    <xf numFmtId="0" fontId="21" fillId="33" borderId="17" xfId="0" applyFont="1" applyFill="1" applyBorder="1" applyAlignment="1">
      <alignment horizontal="center"/>
    </xf>
    <xf numFmtId="0" fontId="21" fillId="33" borderId="9" xfId="0" applyFont="1" applyFill="1" applyBorder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0" fontId="21" fillId="33" borderId="30" xfId="0" applyFont="1" applyFill="1" applyBorder="1" applyAlignment="1">
      <alignment horizontal="center"/>
    </xf>
    <xf numFmtId="0" fontId="21" fillId="33" borderId="18" xfId="0" applyFont="1" applyFill="1" applyBorder="1" applyAlignment="1">
      <alignment horizontal="center"/>
    </xf>
    <xf numFmtId="0" fontId="21" fillId="33" borderId="19" xfId="0" applyFont="1" applyFill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33" borderId="31" xfId="0" applyFont="1" applyFill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0" borderId="32" xfId="0" applyFont="1" applyBorder="1" applyAlignment="1">
      <alignment horizontal="center"/>
    </xf>
    <xf numFmtId="14" fontId="21" fillId="33" borderId="10" xfId="0" quotePrefix="1" applyNumberFormat="1" applyFont="1" applyFill="1" applyBorder="1" applyAlignment="1">
      <alignment horizontal="center"/>
    </xf>
    <xf numFmtId="14" fontId="21" fillId="33" borderId="10" xfId="0" applyNumberFormat="1" applyFont="1" applyFill="1" applyBorder="1" applyAlignment="1">
      <alignment horizontal="center"/>
    </xf>
    <xf numFmtId="14" fontId="21" fillId="33" borderId="28" xfId="0" quotePrefix="1" applyNumberFormat="1" applyFont="1" applyFill="1" applyBorder="1" applyAlignment="1">
      <alignment horizontal="center"/>
    </xf>
    <xf numFmtId="14" fontId="21" fillId="33" borderId="11" xfId="0" applyNumberFormat="1" applyFont="1" applyFill="1" applyBorder="1" applyAlignment="1">
      <alignment horizontal="center"/>
    </xf>
    <xf numFmtId="14" fontId="21" fillId="0" borderId="28" xfId="0" applyNumberFormat="1" applyFont="1" applyBorder="1" applyAlignment="1">
      <alignment horizontal="center"/>
    </xf>
    <xf numFmtId="0" fontId="21" fillId="33" borderId="33" xfId="0" applyFont="1" applyFill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33" borderId="38" xfId="0" applyFont="1" applyFill="1" applyBorder="1" applyAlignment="1">
      <alignment horizontal="center"/>
    </xf>
    <xf numFmtId="0" fontId="21" fillId="33" borderId="35" xfId="0" applyFont="1" applyFill="1" applyBorder="1" applyAlignment="1">
      <alignment horizontal="center"/>
    </xf>
    <xf numFmtId="0" fontId="21" fillId="0" borderId="36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33" borderId="20" xfId="0" applyFont="1" applyFill="1" applyBorder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0" fontId="21" fillId="33" borderId="16" xfId="0" applyFont="1" applyFill="1" applyBorder="1" applyAlignment="1">
      <alignment horizontal="center"/>
    </xf>
    <xf numFmtId="0" fontId="21" fillId="33" borderId="17" xfId="0" applyFont="1" applyFill="1" applyBorder="1" applyAlignment="1">
      <alignment horizont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/>
    </xf>
    <xf numFmtId="14" fontId="21" fillId="33" borderId="42" xfId="0" quotePrefix="1" applyNumberFormat="1" applyFont="1" applyFill="1" applyBorder="1" applyAlignment="1">
      <alignment horizontal="center"/>
    </xf>
    <xf numFmtId="1" fontId="21" fillId="33" borderId="43" xfId="0" quotePrefix="1" applyNumberFormat="1" applyFont="1" applyFill="1" applyBorder="1" applyAlignment="1">
      <alignment horizontal="center"/>
    </xf>
    <xf numFmtId="14" fontId="21" fillId="33" borderId="43" xfId="0" quotePrefix="1" applyNumberFormat="1" applyFont="1" applyFill="1" applyBorder="1" applyAlignment="1">
      <alignment horizontal="center"/>
    </xf>
    <xf numFmtId="0" fontId="21" fillId="33" borderId="44" xfId="0" applyFont="1" applyFill="1" applyBorder="1" applyAlignment="1">
      <alignment horizontal="center"/>
    </xf>
    <xf numFmtId="0" fontId="0" fillId="0" borderId="0" xfId="0" applyAlignment="1"/>
    <xf numFmtId="14" fontId="21" fillId="33" borderId="18" xfId="0" quotePrefix="1" applyNumberFormat="1" applyFont="1" applyFill="1" applyBorder="1" applyAlignment="1">
      <alignment horizontal="center" vertical="top"/>
    </xf>
    <xf numFmtId="1" fontId="21" fillId="33" borderId="41" xfId="0" quotePrefix="1" applyNumberFormat="1" applyFont="1" applyFill="1" applyBorder="1" applyAlignment="1">
      <alignment horizontal="center" vertical="top"/>
    </xf>
    <xf numFmtId="14" fontId="21" fillId="33" borderId="41" xfId="0" quotePrefix="1" applyNumberFormat="1" applyFont="1" applyFill="1" applyBorder="1" applyAlignment="1">
      <alignment horizontal="center" vertical="top"/>
    </xf>
    <xf numFmtId="0" fontId="21" fillId="33" borderId="45" xfId="0" applyFont="1" applyFill="1" applyBorder="1" applyAlignment="1">
      <alignment horizontal="center" vertical="top"/>
    </xf>
    <xf numFmtId="0" fontId="21" fillId="33" borderId="34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14" fontId="21" fillId="34" borderId="46" xfId="0" quotePrefix="1" applyNumberFormat="1" applyFont="1" applyFill="1" applyBorder="1" applyAlignment="1">
      <alignment horizontal="center"/>
    </xf>
    <xf numFmtId="1" fontId="21" fillId="34" borderId="47" xfId="0" quotePrefix="1" applyNumberFormat="1" applyFont="1" applyFill="1" applyBorder="1" applyAlignment="1">
      <alignment horizontal="center"/>
    </xf>
    <xf numFmtId="14" fontId="21" fillId="34" borderId="47" xfId="0" quotePrefix="1" applyNumberFormat="1" applyFont="1" applyFill="1" applyBorder="1" applyAlignment="1">
      <alignment horizontal="center"/>
    </xf>
    <xf numFmtId="0" fontId="21" fillId="34" borderId="48" xfId="0" applyFont="1" applyFill="1" applyBorder="1" applyAlignment="1">
      <alignment horizontal="center"/>
    </xf>
    <xf numFmtId="14" fontId="21" fillId="34" borderId="18" xfId="0" quotePrefix="1" applyNumberFormat="1" applyFont="1" applyFill="1" applyBorder="1" applyAlignment="1">
      <alignment horizontal="center" vertical="top"/>
    </xf>
    <xf numFmtId="1" fontId="21" fillId="34" borderId="41" xfId="0" quotePrefix="1" applyNumberFormat="1" applyFont="1" applyFill="1" applyBorder="1" applyAlignment="1">
      <alignment horizontal="center" vertical="top"/>
    </xf>
    <xf numFmtId="14" fontId="21" fillId="34" borderId="41" xfId="0" quotePrefix="1" applyNumberFormat="1" applyFont="1" applyFill="1" applyBorder="1" applyAlignment="1">
      <alignment horizontal="center" vertical="top"/>
    </xf>
    <xf numFmtId="0" fontId="21" fillId="34" borderId="19" xfId="0" applyFont="1" applyFill="1" applyBorder="1" applyAlignment="1">
      <alignment horizontal="center" vertical="top"/>
    </xf>
    <xf numFmtId="0" fontId="21" fillId="34" borderId="34" xfId="0" applyFont="1" applyFill="1" applyBorder="1" applyAlignment="1">
      <alignment horizontal="center" vertical="top"/>
    </xf>
    <xf numFmtId="0" fontId="21" fillId="33" borderId="49" xfId="0" applyFont="1" applyFill="1" applyBorder="1" applyAlignment="1">
      <alignment horizontal="center"/>
    </xf>
    <xf numFmtId="0" fontId="21" fillId="33" borderId="50" xfId="0" applyFont="1" applyFill="1" applyBorder="1" applyAlignment="1">
      <alignment horizontal="center" vertical="top"/>
    </xf>
    <xf numFmtId="0" fontId="21" fillId="34" borderId="51" xfId="0" applyFont="1" applyFill="1" applyBorder="1" applyAlignment="1">
      <alignment horizontal="center"/>
    </xf>
    <xf numFmtId="0" fontId="21" fillId="34" borderId="26" xfId="0" applyFont="1" applyFill="1" applyBorder="1" applyAlignment="1">
      <alignment horizontal="center" vertical="top"/>
    </xf>
    <xf numFmtId="0" fontId="21" fillId="33" borderId="43" xfId="0" applyFont="1" applyFill="1" applyBorder="1" applyAlignment="1">
      <alignment horizontal="center"/>
    </xf>
    <xf numFmtId="0" fontId="21" fillId="33" borderId="41" xfId="0" applyFont="1" applyFill="1" applyBorder="1" applyAlignment="1">
      <alignment horizontal="center" vertical="top"/>
    </xf>
    <xf numFmtId="0" fontId="21" fillId="34" borderId="47" xfId="0" applyFont="1" applyFill="1" applyBorder="1" applyAlignment="1">
      <alignment horizontal="center"/>
    </xf>
    <xf numFmtId="0" fontId="21" fillId="34" borderId="41" xfId="0" applyFont="1" applyFill="1" applyBorder="1" applyAlignment="1">
      <alignment horizontal="center" vertical="top"/>
    </xf>
    <xf numFmtId="0" fontId="21" fillId="0" borderId="9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Vx_Default Theme" id="{9CD72136-0914-4BB4-ACFC-21A8392ADC53}" vid="{48B16D2C-0908-48B4-B4D3-1FF577348009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workbookViewId="0">
      <selection activeCell="B14" sqref="B14"/>
    </sheetView>
  </sheetViews>
  <sheetFormatPr baseColWidth="10" defaultRowHeight="12.75" x14ac:dyDescent="0.2"/>
  <cols>
    <col min="4" max="4" width="25.140625" customWidth="1"/>
    <col min="5" max="5" width="7.7109375" customWidth="1"/>
    <col min="6" max="6" width="8.7109375" customWidth="1"/>
    <col min="7" max="7" width="6.85546875" customWidth="1"/>
    <col min="8" max="8" width="9.140625" customWidth="1"/>
    <col min="9" max="9" width="10.28515625" customWidth="1"/>
    <col min="10" max="10" width="14.5703125" customWidth="1"/>
  </cols>
  <sheetData>
    <row r="2" spans="1:10" ht="13.5" thickBot="1" x14ac:dyDescent="0.25"/>
    <row r="3" spans="1:10" s="115" customFormat="1" ht="30.75" customHeight="1" thickBot="1" x14ac:dyDescent="0.25">
      <c r="A3" s="111" t="s">
        <v>15</v>
      </c>
      <c r="B3" s="112" t="s">
        <v>51</v>
      </c>
      <c r="C3" s="112" t="s">
        <v>33</v>
      </c>
      <c r="D3" s="113" t="s">
        <v>33</v>
      </c>
      <c r="E3" s="112" t="s">
        <v>34</v>
      </c>
      <c r="F3" s="114" t="s">
        <v>54</v>
      </c>
      <c r="G3" s="112" t="s">
        <v>35</v>
      </c>
      <c r="H3" s="114" t="s">
        <v>53</v>
      </c>
      <c r="I3" s="111" t="s">
        <v>36</v>
      </c>
      <c r="J3" s="114" t="s">
        <v>52</v>
      </c>
    </row>
    <row r="4" spans="1:10" s="87" customFormat="1" ht="20.25" customHeight="1" x14ac:dyDescent="0.3">
      <c r="A4" s="83">
        <v>43309</v>
      </c>
      <c r="B4" s="84">
        <v>1</v>
      </c>
      <c r="C4" s="85" t="s">
        <v>38</v>
      </c>
      <c r="D4" s="86" t="s">
        <v>1</v>
      </c>
      <c r="E4" s="107">
        <v>3</v>
      </c>
      <c r="F4" s="103">
        <f>IF(E4=E5,0,IF(E4&lt;E5,0,3))</f>
        <v>0</v>
      </c>
      <c r="G4" s="107">
        <v>5</v>
      </c>
      <c r="H4" s="103">
        <f>IF(SUM(F4:F5&lt;&gt;0),0,IF(G4&lt;G5,1,2))</f>
        <v>2</v>
      </c>
      <c r="I4" s="86"/>
      <c r="J4" s="86">
        <f>F4+H4+I4</f>
        <v>2</v>
      </c>
    </row>
    <row r="5" spans="1:10" s="93" customFormat="1" ht="24" customHeight="1" x14ac:dyDescent="0.2">
      <c r="A5" s="88">
        <v>43309</v>
      </c>
      <c r="B5" s="89">
        <v>1</v>
      </c>
      <c r="C5" s="90" t="s">
        <v>38</v>
      </c>
      <c r="D5" s="91" t="s">
        <v>2</v>
      </c>
      <c r="E5" s="108">
        <v>3</v>
      </c>
      <c r="F5" s="104">
        <f>IF(E4=E5,0,IF(E5&lt;E4,0,3))</f>
        <v>0</v>
      </c>
      <c r="G5" s="108">
        <v>4</v>
      </c>
      <c r="H5" s="104">
        <f>IF(SUM(F4:F5&lt;&gt;0),0,IF(G4&lt;G5,2,1))</f>
        <v>1</v>
      </c>
      <c r="I5" s="92"/>
      <c r="J5" s="92">
        <f>F5+H5</f>
        <v>1</v>
      </c>
    </row>
    <row r="6" spans="1:10" s="87" customFormat="1" ht="24.75" customHeight="1" x14ac:dyDescent="0.3">
      <c r="A6" s="94">
        <v>43309</v>
      </c>
      <c r="B6" s="95">
        <v>2</v>
      </c>
      <c r="C6" s="96" t="s">
        <v>38</v>
      </c>
      <c r="D6" s="97" t="s">
        <v>11</v>
      </c>
      <c r="E6" s="109"/>
      <c r="F6" s="105"/>
      <c r="G6" s="109"/>
      <c r="H6" s="105"/>
      <c r="I6" s="97"/>
      <c r="J6" s="97"/>
    </row>
    <row r="7" spans="1:10" s="93" customFormat="1" ht="30" customHeight="1" x14ac:dyDescent="0.2">
      <c r="A7" s="98">
        <v>43309</v>
      </c>
      <c r="B7" s="99">
        <v>2</v>
      </c>
      <c r="C7" s="100" t="s">
        <v>38</v>
      </c>
      <c r="D7" s="101" t="s">
        <v>12</v>
      </c>
      <c r="E7" s="110"/>
      <c r="F7" s="106"/>
      <c r="G7" s="110"/>
      <c r="H7" s="106"/>
      <c r="I7" s="102"/>
      <c r="J7" s="10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T34"/>
  <sheetViews>
    <sheetView workbookViewId="0">
      <selection activeCell="C32" sqref="C32"/>
    </sheetView>
  </sheetViews>
  <sheetFormatPr baseColWidth="10" defaultColWidth="11.5703125" defaultRowHeight="15" x14ac:dyDescent="0.3"/>
  <cols>
    <col min="1" max="1" width="10.7109375" style="3" customWidth="1"/>
    <col min="2" max="3" width="21.7109375" style="3" customWidth="1"/>
    <col min="4" max="9" width="4.7109375" style="3" customWidth="1"/>
    <col min="10" max="10" width="11.5703125" style="3"/>
    <col min="11" max="11" width="10.85546875" style="3" bestFit="1" customWidth="1"/>
    <col min="12" max="12" width="21.7109375" style="3" customWidth="1"/>
    <col min="13" max="17" width="7.7109375" style="3" bestFit="1" customWidth="1"/>
    <col min="18" max="18" width="6.28515625" style="3" bestFit="1" customWidth="1"/>
    <col min="19" max="19" width="8.42578125" style="6" bestFit="1" customWidth="1"/>
    <col min="20" max="20" width="6.28515625" style="3" bestFit="1" customWidth="1"/>
    <col min="21" max="16384" width="11.5703125" style="3"/>
  </cols>
  <sheetData>
    <row r="1" spans="1:20" ht="15.75" thickBot="1" x14ac:dyDescent="0.35">
      <c r="A1" s="81" t="s">
        <v>0</v>
      </c>
      <c r="B1" s="82"/>
      <c r="D1" s="69" t="s">
        <v>10</v>
      </c>
      <c r="E1" s="70"/>
      <c r="F1" s="70"/>
      <c r="G1" s="70"/>
      <c r="H1" s="70"/>
      <c r="I1" s="72"/>
      <c r="K1" s="73" t="s">
        <v>0</v>
      </c>
      <c r="L1" s="74"/>
      <c r="M1" s="74"/>
      <c r="N1" s="74"/>
      <c r="O1" s="74"/>
      <c r="P1" s="74"/>
      <c r="Q1" s="74"/>
      <c r="R1" s="74"/>
      <c r="S1" s="75"/>
      <c r="T1" s="76"/>
    </row>
    <row r="2" spans="1:20" ht="15.75" thickBot="1" x14ac:dyDescent="0.35">
      <c r="A2" s="79" t="s">
        <v>1</v>
      </c>
      <c r="B2" s="80"/>
      <c r="D2" s="69" t="s">
        <v>11</v>
      </c>
      <c r="E2" s="70"/>
      <c r="F2" s="70"/>
      <c r="G2" s="70"/>
      <c r="H2" s="70"/>
      <c r="I2" s="72"/>
      <c r="K2" s="40" t="s">
        <v>45</v>
      </c>
      <c r="L2" s="40" t="s">
        <v>37</v>
      </c>
      <c r="M2" s="47" t="s">
        <v>38</v>
      </c>
      <c r="N2" s="41" t="s">
        <v>39</v>
      </c>
      <c r="O2" s="41" t="s">
        <v>40</v>
      </c>
      <c r="P2" s="41" t="s">
        <v>41</v>
      </c>
      <c r="Q2" s="41" t="s">
        <v>42</v>
      </c>
      <c r="R2" s="41" t="s">
        <v>43</v>
      </c>
      <c r="S2" s="49" t="s">
        <v>47</v>
      </c>
      <c r="T2" s="42" t="s">
        <v>44</v>
      </c>
    </row>
    <row r="3" spans="1:20" ht="15.75" thickBot="1" x14ac:dyDescent="0.35">
      <c r="A3" s="79" t="s">
        <v>2</v>
      </c>
      <c r="B3" s="80"/>
      <c r="D3" s="69" t="s">
        <v>12</v>
      </c>
      <c r="E3" s="70"/>
      <c r="F3" s="70"/>
      <c r="G3" s="70"/>
      <c r="H3" s="70"/>
      <c r="I3" s="72"/>
      <c r="K3" s="44">
        <v>1</v>
      </c>
      <c r="L3" s="44" t="str">
        <f>A2</f>
        <v>FC Rosenau</v>
      </c>
      <c r="M3" s="26"/>
      <c r="N3" s="27"/>
      <c r="O3" s="27"/>
      <c r="P3" s="27">
        <f>SUMPRODUCT((B$8:C$19=L3)*(D$8:E$19))</f>
        <v>0</v>
      </c>
      <c r="Q3" s="27">
        <f>SUMPRODUCT((B$8:B$19=L3)*(E$8:E$19))+SUMPRODUCT((C$8:C$19=L3)*(D$8:D$19))</f>
        <v>0</v>
      </c>
      <c r="R3" s="27">
        <f>P3-Q3</f>
        <v>0</v>
      </c>
      <c r="S3" s="25">
        <f>SUMPRODUCT((B$8:C$19=L3)*(H$8:I$19))</f>
        <v>0</v>
      </c>
      <c r="T3" s="45">
        <f>SUM(M3:O3)</f>
        <v>0</v>
      </c>
    </row>
    <row r="4" spans="1:20" ht="15.75" thickBot="1" x14ac:dyDescent="0.35">
      <c r="A4" s="79" t="s">
        <v>3</v>
      </c>
      <c r="B4" s="80"/>
      <c r="D4" s="69" t="s">
        <v>13</v>
      </c>
      <c r="E4" s="70"/>
      <c r="F4" s="70"/>
      <c r="G4" s="70"/>
      <c r="H4" s="70"/>
      <c r="I4" s="72"/>
      <c r="K4" s="31">
        <v>2</v>
      </c>
      <c r="L4" s="31" t="str">
        <f>A3</f>
        <v>FC Sierentz II</v>
      </c>
      <c r="M4" s="21"/>
      <c r="N4" s="18"/>
      <c r="O4" s="18"/>
      <c r="P4" s="18">
        <f>SUMPRODUCT((B$8:C$19=L4)*(D$8:E$19))</f>
        <v>0</v>
      </c>
      <c r="Q4" s="27">
        <f t="shared" ref="Q4:Q6" si="0">SUMPRODUCT((B$8:B$19=L4)*(E$8:E$19))+SUMPRODUCT((C$8:C$19=L4)*(D$8:D$19))</f>
        <v>0</v>
      </c>
      <c r="R4" s="27">
        <f t="shared" ref="R4:R6" si="1">P4-Q4</f>
        <v>0</v>
      </c>
      <c r="S4" s="25">
        <f t="shared" ref="S4:S6" si="2">SUMPRODUCT((B$8:C$19=L4)*(H$8:I$19))</f>
        <v>0</v>
      </c>
      <c r="T4" s="45">
        <f t="shared" ref="T4:T6" si="3">SUM(M4:O4)</f>
        <v>0</v>
      </c>
    </row>
    <row r="5" spans="1:20" ht="15.75" thickBot="1" x14ac:dyDescent="0.35">
      <c r="A5" s="77" t="s">
        <v>4</v>
      </c>
      <c r="B5" s="78"/>
      <c r="D5" s="69" t="s">
        <v>14</v>
      </c>
      <c r="E5" s="70"/>
      <c r="F5" s="70"/>
      <c r="G5" s="70"/>
      <c r="H5" s="70"/>
      <c r="I5" s="72"/>
      <c r="K5" s="31">
        <v>3</v>
      </c>
      <c r="L5" s="31" t="str">
        <f>A4</f>
        <v>ASCCO Helfrantzkirch</v>
      </c>
      <c r="M5" s="21"/>
      <c r="N5" s="18"/>
      <c r="O5" s="18"/>
      <c r="P5" s="18">
        <f>SUMPRODUCT((B$8:C$19=L5)*(D$8:E$19))</f>
        <v>0</v>
      </c>
      <c r="Q5" s="27">
        <f t="shared" si="0"/>
        <v>0</v>
      </c>
      <c r="R5" s="27">
        <f t="shared" si="1"/>
        <v>0</v>
      </c>
      <c r="S5" s="25">
        <f t="shared" si="2"/>
        <v>0</v>
      </c>
      <c r="T5" s="45">
        <f t="shared" si="3"/>
        <v>0</v>
      </c>
    </row>
    <row r="6" spans="1:20" ht="15.75" thickBot="1" x14ac:dyDescent="0.35">
      <c r="K6" s="32">
        <v>4</v>
      </c>
      <c r="L6" s="32" t="str">
        <f>A5</f>
        <v>US Hésingue</v>
      </c>
      <c r="M6" s="43"/>
      <c r="N6" s="38"/>
      <c r="O6" s="38"/>
      <c r="P6" s="38">
        <f>SUMPRODUCT((B$8:C$19=L6)*(D$8:E$19))</f>
        <v>0</v>
      </c>
      <c r="Q6" s="65">
        <f t="shared" si="0"/>
        <v>0</v>
      </c>
      <c r="R6" s="65">
        <f t="shared" si="1"/>
        <v>0</v>
      </c>
      <c r="S6" s="64">
        <f t="shared" si="2"/>
        <v>0</v>
      </c>
      <c r="T6" s="56">
        <f t="shared" si="3"/>
        <v>0</v>
      </c>
    </row>
    <row r="7" spans="1:20" ht="15.75" thickBot="1" x14ac:dyDescent="0.35">
      <c r="A7" s="5" t="s">
        <v>15</v>
      </c>
      <c r="B7" s="69" t="s">
        <v>33</v>
      </c>
      <c r="C7" s="72"/>
      <c r="D7" s="69" t="s">
        <v>34</v>
      </c>
      <c r="E7" s="72"/>
      <c r="F7" s="69" t="s">
        <v>35</v>
      </c>
      <c r="G7" s="72"/>
      <c r="H7" s="69" t="s">
        <v>36</v>
      </c>
      <c r="I7" s="72"/>
      <c r="J7" s="3" t="s">
        <v>16</v>
      </c>
    </row>
    <row r="8" spans="1:20" ht="15.75" thickBot="1" x14ac:dyDescent="0.35">
      <c r="A8" s="53">
        <v>43309</v>
      </c>
      <c r="B8" s="33" t="str">
        <f>A2</f>
        <v>FC Rosenau</v>
      </c>
      <c r="C8" s="34" t="str">
        <f>A3</f>
        <v>FC Sierentz II</v>
      </c>
      <c r="D8" s="33"/>
      <c r="E8" s="34"/>
      <c r="F8" s="33"/>
      <c r="G8" s="34"/>
      <c r="H8" s="33"/>
      <c r="I8" s="34"/>
      <c r="J8" s="3">
        <v>1</v>
      </c>
      <c r="K8" s="69" t="s">
        <v>10</v>
      </c>
      <c r="L8" s="70"/>
      <c r="M8" s="70"/>
      <c r="N8" s="70"/>
      <c r="O8" s="70"/>
      <c r="P8" s="70"/>
      <c r="Q8" s="70"/>
      <c r="R8" s="70"/>
      <c r="S8" s="71"/>
      <c r="T8" s="72"/>
    </row>
    <row r="9" spans="1:20" ht="15.75" thickBot="1" x14ac:dyDescent="0.35">
      <c r="A9" s="8">
        <v>43309</v>
      </c>
      <c r="B9" s="9" t="str">
        <f>D2</f>
        <v>All. Folg/Muespach</v>
      </c>
      <c r="C9" s="10" t="str">
        <f>D3</f>
        <v>FC Kembs Réunis II</v>
      </c>
      <c r="D9" s="9"/>
      <c r="E9" s="10"/>
      <c r="F9" s="9"/>
      <c r="G9" s="10"/>
      <c r="H9" s="9"/>
      <c r="I9" s="10"/>
      <c r="J9" s="3">
        <v>2</v>
      </c>
      <c r="K9" s="5" t="s">
        <v>45</v>
      </c>
      <c r="L9" s="5" t="s">
        <v>37</v>
      </c>
      <c r="M9" s="15" t="s">
        <v>38</v>
      </c>
      <c r="N9" s="16" t="s">
        <v>39</v>
      </c>
      <c r="O9" s="16" t="s">
        <v>40</v>
      </c>
      <c r="P9" s="16" t="s">
        <v>41</v>
      </c>
      <c r="Q9" s="16" t="s">
        <v>42</v>
      </c>
      <c r="R9" s="16" t="s">
        <v>43</v>
      </c>
      <c r="S9" s="50" t="s">
        <v>47</v>
      </c>
      <c r="T9" s="17" t="s">
        <v>44</v>
      </c>
    </row>
    <row r="10" spans="1:20" x14ac:dyDescent="0.3">
      <c r="A10" s="51">
        <v>43309</v>
      </c>
      <c r="B10" s="35" t="str">
        <f>A4</f>
        <v>ASCCO Helfrantzkirch</v>
      </c>
      <c r="C10" s="36" t="str">
        <f>A5</f>
        <v>US Hésingue</v>
      </c>
      <c r="D10" s="35"/>
      <c r="E10" s="36"/>
      <c r="F10" s="35"/>
      <c r="G10" s="36"/>
      <c r="H10" s="35"/>
      <c r="I10" s="36"/>
      <c r="J10" s="3">
        <v>3</v>
      </c>
      <c r="K10" s="46">
        <v>1</v>
      </c>
      <c r="L10" s="46" t="str">
        <f>D2</f>
        <v>All. Folg/Muespach</v>
      </c>
      <c r="M10" s="58"/>
      <c r="N10" s="24"/>
      <c r="O10" s="24"/>
      <c r="P10" s="24">
        <f>SUMPRODUCT((B$8:C$19=L10)*(D$8:E$19))</f>
        <v>0</v>
      </c>
      <c r="Q10" s="24">
        <f>SUMPRODUCT((B$8:B$19=L10)*(E$8:E$19))+SUMPRODUCT((C$8:C$19=L10)*(D$8:D$19))</f>
        <v>0</v>
      </c>
      <c r="R10" s="24">
        <f>P10-Q10</f>
        <v>0</v>
      </c>
      <c r="S10" s="22">
        <f>SUMPRODUCT((B$8:C$19=L6)*(H$8:I$19))</f>
        <v>0</v>
      </c>
      <c r="T10" s="7">
        <f>SUM(M10:O10)</f>
        <v>0</v>
      </c>
    </row>
    <row r="11" spans="1:20" x14ac:dyDescent="0.3">
      <c r="A11" s="8">
        <v>43309</v>
      </c>
      <c r="B11" s="9" t="str">
        <f>D4</f>
        <v>FC Village-Neuf</v>
      </c>
      <c r="C11" s="10" t="str">
        <f>D5</f>
        <v>FC Hirtzbach</v>
      </c>
      <c r="D11" s="9"/>
      <c r="E11" s="10"/>
      <c r="F11" s="9"/>
      <c r="G11" s="10"/>
      <c r="H11" s="9"/>
      <c r="I11" s="10"/>
      <c r="J11" s="3">
        <v>4</v>
      </c>
      <c r="K11" s="28">
        <v>2</v>
      </c>
      <c r="L11" s="28" t="str">
        <f>D3</f>
        <v>FC Kembs Réunis II</v>
      </c>
      <c r="M11" s="9"/>
      <c r="N11" s="19"/>
      <c r="O11" s="19"/>
      <c r="P11" s="24">
        <f t="shared" ref="P11:P13" si="4">SUMPRODUCT((B$8:C$19=L11)*(D$8:E$19))</f>
        <v>0</v>
      </c>
      <c r="Q11" s="24">
        <f t="shared" ref="Q11:Q13" si="5">SUMPRODUCT((B$8:B$19=L11)*(E$8:E$19))+SUMPRODUCT((C$8:C$19=L11)*(D$8:D$19))</f>
        <v>0</v>
      </c>
      <c r="R11" s="24">
        <f t="shared" ref="R11:R13" si="6">P11-Q11</f>
        <v>0</v>
      </c>
      <c r="S11" s="22">
        <f>SUMPRODUCT((B$8:C$19=L22)*(H$8:I$19))</f>
        <v>0</v>
      </c>
      <c r="T11" s="7">
        <f t="shared" ref="T11:T13" si="7">SUM(M11:O11)</f>
        <v>0</v>
      </c>
    </row>
    <row r="12" spans="1:20" x14ac:dyDescent="0.3">
      <c r="A12" s="52">
        <v>43312</v>
      </c>
      <c r="B12" s="35" t="str">
        <f>A2</f>
        <v>FC Rosenau</v>
      </c>
      <c r="C12" s="36" t="str">
        <f>A4</f>
        <v>ASCCO Helfrantzkirch</v>
      </c>
      <c r="D12" s="35"/>
      <c r="E12" s="36"/>
      <c r="F12" s="35"/>
      <c r="G12" s="36"/>
      <c r="H12" s="35"/>
      <c r="I12" s="36"/>
      <c r="J12" s="3">
        <v>5</v>
      </c>
      <c r="K12" s="28">
        <v>3</v>
      </c>
      <c r="L12" s="28" t="str">
        <f>D4</f>
        <v>FC Village-Neuf</v>
      </c>
      <c r="M12" s="9"/>
      <c r="N12" s="19"/>
      <c r="O12" s="19"/>
      <c r="P12" s="24">
        <f t="shared" si="4"/>
        <v>0</v>
      </c>
      <c r="Q12" s="24">
        <f t="shared" si="5"/>
        <v>0</v>
      </c>
      <c r="R12" s="24">
        <f t="shared" si="6"/>
        <v>0</v>
      </c>
      <c r="S12" s="22">
        <f>SUMPRODUCT((B$8:C$19=L12)*(H$8:I$19))</f>
        <v>0</v>
      </c>
      <c r="T12" s="7">
        <f t="shared" si="7"/>
        <v>0</v>
      </c>
    </row>
    <row r="13" spans="1:20" ht="15.75" thickBot="1" x14ac:dyDescent="0.35">
      <c r="A13" s="11">
        <v>43312</v>
      </c>
      <c r="B13" s="9" t="str">
        <f>D2</f>
        <v>All. Folg/Muespach</v>
      </c>
      <c r="C13" s="10" t="str">
        <f>D4</f>
        <v>FC Village-Neuf</v>
      </c>
      <c r="D13" s="9"/>
      <c r="E13" s="10"/>
      <c r="F13" s="9"/>
      <c r="G13" s="10"/>
      <c r="H13" s="9"/>
      <c r="I13" s="10"/>
      <c r="J13" s="3">
        <v>6</v>
      </c>
      <c r="K13" s="29">
        <v>4</v>
      </c>
      <c r="L13" s="29" t="str">
        <f>D5</f>
        <v>FC Hirtzbach</v>
      </c>
      <c r="M13" s="13"/>
      <c r="N13" s="30"/>
      <c r="O13" s="30"/>
      <c r="P13" s="59">
        <f t="shared" si="4"/>
        <v>0</v>
      </c>
      <c r="Q13" s="59">
        <f t="shared" si="5"/>
        <v>0</v>
      </c>
      <c r="R13" s="59">
        <f t="shared" si="6"/>
        <v>0</v>
      </c>
      <c r="S13" s="62">
        <f>SUMPRODUCT((B$8:C$19=L13)*(H$8:I$19))</f>
        <v>0</v>
      </c>
      <c r="T13" s="57">
        <f t="shared" si="7"/>
        <v>0</v>
      </c>
    </row>
    <row r="14" spans="1:20" ht="15.75" thickBot="1" x14ac:dyDescent="0.35">
      <c r="A14" s="52">
        <v>43313</v>
      </c>
      <c r="B14" s="35" t="str">
        <f>A3</f>
        <v>FC Sierentz II</v>
      </c>
      <c r="C14" s="36" t="str">
        <f>A5</f>
        <v>US Hésingue</v>
      </c>
      <c r="D14" s="35"/>
      <c r="E14" s="36"/>
      <c r="F14" s="35"/>
      <c r="G14" s="36"/>
      <c r="H14" s="35"/>
      <c r="I14" s="36"/>
      <c r="J14" s="3">
        <v>7</v>
      </c>
    </row>
    <row r="15" spans="1:20" ht="15.75" thickBot="1" x14ac:dyDescent="0.35">
      <c r="A15" s="11">
        <v>43313</v>
      </c>
      <c r="B15" s="9" t="str">
        <f>D3</f>
        <v>FC Kembs Réunis II</v>
      </c>
      <c r="C15" s="10" t="str">
        <f>D5</f>
        <v>FC Hirtzbach</v>
      </c>
      <c r="D15" s="9"/>
      <c r="E15" s="10"/>
      <c r="F15" s="9"/>
      <c r="G15" s="10"/>
      <c r="H15" s="9"/>
      <c r="I15" s="10"/>
      <c r="J15" s="3">
        <v>8</v>
      </c>
      <c r="K15" s="66" t="s">
        <v>46</v>
      </c>
      <c r="L15" s="67"/>
      <c r="M15" s="67"/>
      <c r="N15" s="67"/>
      <c r="O15" s="67"/>
      <c r="P15" s="68"/>
      <c r="Q15" s="60"/>
      <c r="R15" s="60"/>
      <c r="S15" s="60"/>
      <c r="T15" s="60"/>
    </row>
    <row r="16" spans="1:20" ht="15.75" thickBot="1" x14ac:dyDescent="0.35">
      <c r="A16" s="11">
        <v>43316</v>
      </c>
      <c r="B16" s="9" t="str">
        <f>D3</f>
        <v>FC Kembs Réunis II</v>
      </c>
      <c r="C16" s="10" t="str">
        <f>D4</f>
        <v>FC Village-Neuf</v>
      </c>
      <c r="D16" s="9"/>
      <c r="E16" s="10"/>
      <c r="F16" s="9"/>
      <c r="G16" s="10"/>
      <c r="H16" s="9"/>
      <c r="I16" s="10"/>
      <c r="J16" s="3">
        <v>9</v>
      </c>
      <c r="K16" s="5" t="s">
        <v>45</v>
      </c>
      <c r="L16" s="5" t="s">
        <v>37</v>
      </c>
      <c r="M16" s="15" t="s">
        <v>44</v>
      </c>
      <c r="N16" s="16" t="s">
        <v>48</v>
      </c>
      <c r="O16" s="48" t="s">
        <v>49</v>
      </c>
      <c r="P16" s="17" t="s">
        <v>50</v>
      </c>
      <c r="Q16" s="61"/>
      <c r="R16" s="61"/>
      <c r="S16" s="61"/>
      <c r="T16" s="61"/>
    </row>
    <row r="17" spans="1:20" x14ac:dyDescent="0.3">
      <c r="A17" s="11">
        <v>43316</v>
      </c>
      <c r="B17" s="9" t="str">
        <f>D2</f>
        <v>All. Folg/Muespach</v>
      </c>
      <c r="C17" s="10" t="str">
        <f>D5</f>
        <v>FC Hirtzbach</v>
      </c>
      <c r="D17" s="9"/>
      <c r="E17" s="10"/>
      <c r="F17" s="9"/>
      <c r="G17" s="10"/>
      <c r="H17" s="9"/>
      <c r="I17" s="10"/>
      <c r="J17" s="3">
        <v>10</v>
      </c>
      <c r="K17" s="46">
        <v>1</v>
      </c>
      <c r="L17" s="46" t="str">
        <f>A2</f>
        <v>FC Rosenau</v>
      </c>
      <c r="M17" s="58">
        <f>SUMPRODUCT((B$8:C$27=L17)*(H$8:I$27))</f>
        <v>0</v>
      </c>
      <c r="N17" s="24"/>
      <c r="O17" s="23"/>
      <c r="P17" s="7">
        <f>SUM(M17:O17)</f>
        <v>0</v>
      </c>
      <c r="Q17" s="61"/>
      <c r="R17" s="61"/>
      <c r="S17" s="61"/>
      <c r="T17" s="61"/>
    </row>
    <row r="18" spans="1:20" x14ac:dyDescent="0.3">
      <c r="A18" s="52">
        <v>43316</v>
      </c>
      <c r="B18" s="35" t="str">
        <f>A2</f>
        <v>FC Rosenau</v>
      </c>
      <c r="C18" s="36" t="str">
        <f>A5</f>
        <v>US Hésingue</v>
      </c>
      <c r="D18" s="35"/>
      <c r="E18" s="36"/>
      <c r="F18" s="35"/>
      <c r="G18" s="36"/>
      <c r="H18" s="35"/>
      <c r="I18" s="36"/>
      <c r="J18" s="3">
        <v>11</v>
      </c>
      <c r="K18" s="28">
        <v>2</v>
      </c>
      <c r="L18" s="28" t="str">
        <f>A3</f>
        <v>FC Sierentz II</v>
      </c>
      <c r="M18" s="58">
        <f t="shared" ref="M18:M24" si="8">SUMPRODUCT((B$8:C$27=L18)*(H$8:I$27))</f>
        <v>0</v>
      </c>
      <c r="N18" s="19"/>
      <c r="O18" s="20"/>
      <c r="P18" s="7">
        <f t="shared" ref="P18:P24" si="9">SUM(M18:O18)</f>
        <v>0</v>
      </c>
      <c r="Q18" s="61"/>
      <c r="R18" s="61"/>
      <c r="S18" s="61"/>
      <c r="T18" s="61"/>
    </row>
    <row r="19" spans="1:20" ht="15.75" thickBot="1" x14ac:dyDescent="0.35">
      <c r="A19" s="54">
        <v>43316</v>
      </c>
      <c r="B19" s="37" t="str">
        <f>A3</f>
        <v>FC Sierentz II</v>
      </c>
      <c r="C19" s="39" t="str">
        <f>A4</f>
        <v>ASCCO Helfrantzkirch</v>
      </c>
      <c r="D19" s="37"/>
      <c r="E19" s="39"/>
      <c r="F19" s="37"/>
      <c r="G19" s="39"/>
      <c r="H19" s="37"/>
      <c r="I19" s="39"/>
      <c r="J19" s="3">
        <v>12</v>
      </c>
      <c r="K19" s="28">
        <v>3</v>
      </c>
      <c r="L19" s="28" t="str">
        <f>A4</f>
        <v>ASCCO Helfrantzkirch</v>
      </c>
      <c r="M19" s="58">
        <f t="shared" si="8"/>
        <v>0</v>
      </c>
      <c r="N19" s="24"/>
      <c r="O19" s="19"/>
      <c r="P19" s="7">
        <f t="shared" si="9"/>
        <v>0</v>
      </c>
      <c r="Q19" s="61"/>
      <c r="R19" s="61"/>
      <c r="S19" s="61"/>
      <c r="T19" s="61"/>
    </row>
    <row r="20" spans="1:20" x14ac:dyDescent="0.3">
      <c r="A20" s="55">
        <v>43319</v>
      </c>
      <c r="B20" s="1" t="s">
        <v>17</v>
      </c>
      <c r="C20" s="2" t="s">
        <v>18</v>
      </c>
      <c r="D20" s="1"/>
      <c r="E20" s="2"/>
      <c r="F20" s="1"/>
      <c r="G20" s="2"/>
      <c r="H20" s="1"/>
      <c r="I20" s="2"/>
      <c r="J20" s="3">
        <v>13</v>
      </c>
      <c r="K20" s="28">
        <v>4</v>
      </c>
      <c r="L20" s="28" t="str">
        <f>A5</f>
        <v>US Hésingue</v>
      </c>
      <c r="M20" s="58">
        <f t="shared" si="8"/>
        <v>0</v>
      </c>
      <c r="N20" s="19"/>
      <c r="O20" s="19"/>
      <c r="P20" s="7">
        <f t="shared" si="9"/>
        <v>0</v>
      </c>
      <c r="Q20" s="61"/>
      <c r="R20" s="61"/>
      <c r="S20" s="61"/>
      <c r="T20" s="61"/>
    </row>
    <row r="21" spans="1:20" x14ac:dyDescent="0.3">
      <c r="A21" s="11">
        <v>43319</v>
      </c>
      <c r="B21" s="9" t="s">
        <v>19</v>
      </c>
      <c r="C21" s="10" t="s">
        <v>20</v>
      </c>
      <c r="D21" s="9"/>
      <c r="E21" s="10"/>
      <c r="F21" s="9"/>
      <c r="G21" s="10"/>
      <c r="H21" s="9"/>
      <c r="I21" s="10"/>
      <c r="J21" s="3">
        <v>14</v>
      </c>
      <c r="K21" s="28">
        <v>5</v>
      </c>
      <c r="L21" s="28" t="str">
        <f>D2</f>
        <v>All. Folg/Muespach</v>
      </c>
      <c r="M21" s="58">
        <f t="shared" si="8"/>
        <v>0</v>
      </c>
      <c r="N21" s="19"/>
      <c r="O21" s="19"/>
      <c r="P21" s="7">
        <f t="shared" si="9"/>
        <v>0</v>
      </c>
      <c r="Q21" s="61"/>
      <c r="R21" s="61"/>
      <c r="S21" s="61"/>
      <c r="T21" s="61"/>
    </row>
    <row r="22" spans="1:20" x14ac:dyDescent="0.3">
      <c r="A22" s="11">
        <v>43320</v>
      </c>
      <c r="B22" s="9" t="s">
        <v>21</v>
      </c>
      <c r="C22" s="10" t="s">
        <v>22</v>
      </c>
      <c r="D22" s="9"/>
      <c r="E22" s="10"/>
      <c r="F22" s="9"/>
      <c r="G22" s="10"/>
      <c r="H22" s="9"/>
      <c r="I22" s="10"/>
      <c r="J22" s="3">
        <v>15</v>
      </c>
      <c r="K22" s="28">
        <v>6</v>
      </c>
      <c r="L22" s="28" t="str">
        <f>D3</f>
        <v>FC Kembs Réunis II</v>
      </c>
      <c r="M22" s="58">
        <f t="shared" si="8"/>
        <v>0</v>
      </c>
      <c r="N22" s="19"/>
      <c r="O22" s="19"/>
      <c r="P22" s="7">
        <f t="shared" si="9"/>
        <v>0</v>
      </c>
      <c r="Q22" s="61"/>
      <c r="R22" s="61"/>
      <c r="S22" s="61"/>
      <c r="T22" s="61"/>
    </row>
    <row r="23" spans="1:20" ht="15.75" thickBot="1" x14ac:dyDescent="0.35">
      <c r="A23" s="12">
        <v>43320</v>
      </c>
      <c r="B23" s="13" t="s">
        <v>23</v>
      </c>
      <c r="C23" s="14" t="s">
        <v>24</v>
      </c>
      <c r="D23" s="13"/>
      <c r="E23" s="14"/>
      <c r="F23" s="13"/>
      <c r="G23" s="14"/>
      <c r="H23" s="13"/>
      <c r="I23" s="14"/>
      <c r="J23" s="3">
        <v>16</v>
      </c>
      <c r="K23" s="28">
        <v>7</v>
      </c>
      <c r="L23" s="28" t="str">
        <f>D4</f>
        <v>FC Village-Neuf</v>
      </c>
      <c r="M23" s="58">
        <f t="shared" si="8"/>
        <v>0</v>
      </c>
      <c r="N23" s="19"/>
      <c r="O23" s="19"/>
      <c r="P23" s="7">
        <f t="shared" si="9"/>
        <v>0</v>
      </c>
      <c r="Q23" s="61"/>
      <c r="R23" s="61"/>
      <c r="S23" s="61"/>
      <c r="T23" s="61"/>
    </row>
    <row r="24" spans="1:20" ht="15.75" thickBot="1" x14ac:dyDescent="0.35">
      <c r="A24" s="55">
        <v>43323</v>
      </c>
      <c r="B24" s="1" t="s">
        <v>25</v>
      </c>
      <c r="C24" s="2" t="s">
        <v>26</v>
      </c>
      <c r="D24" s="1"/>
      <c r="E24" s="2"/>
      <c r="F24" s="1"/>
      <c r="G24" s="2"/>
      <c r="H24" s="1"/>
      <c r="I24" s="2"/>
      <c r="J24" s="3">
        <v>17</v>
      </c>
      <c r="K24" s="29">
        <v>8</v>
      </c>
      <c r="L24" s="29" t="str">
        <f>D5</f>
        <v>FC Hirtzbach</v>
      </c>
      <c r="M24" s="63">
        <f t="shared" si="8"/>
        <v>0</v>
      </c>
      <c r="N24" s="30"/>
      <c r="O24" s="30"/>
      <c r="P24" s="57">
        <f t="shared" si="9"/>
        <v>0</v>
      </c>
      <c r="Q24" s="61"/>
      <c r="R24" s="61"/>
      <c r="S24" s="61"/>
      <c r="T24" s="61"/>
    </row>
    <row r="25" spans="1:20" x14ac:dyDescent="0.3">
      <c r="A25" s="11">
        <v>43323</v>
      </c>
      <c r="B25" s="9" t="s">
        <v>27</v>
      </c>
      <c r="C25" s="10" t="s">
        <v>28</v>
      </c>
      <c r="D25" s="9"/>
      <c r="E25" s="10"/>
      <c r="F25" s="9"/>
      <c r="G25" s="10"/>
      <c r="H25" s="9"/>
      <c r="I25" s="10"/>
      <c r="J25" s="3">
        <v>18</v>
      </c>
    </row>
    <row r="26" spans="1:20" x14ac:dyDescent="0.3">
      <c r="A26" s="11">
        <v>43323</v>
      </c>
      <c r="B26" s="9" t="s">
        <v>29</v>
      </c>
      <c r="C26" s="10" t="s">
        <v>30</v>
      </c>
      <c r="D26" s="9"/>
      <c r="E26" s="10"/>
      <c r="F26" s="9"/>
      <c r="G26" s="10"/>
      <c r="H26" s="9"/>
      <c r="I26" s="10"/>
      <c r="J26" s="3">
        <v>19</v>
      </c>
    </row>
    <row r="27" spans="1:20" ht="15.75" thickBot="1" x14ac:dyDescent="0.35">
      <c r="A27" s="12">
        <v>43323</v>
      </c>
      <c r="B27" s="13" t="s">
        <v>31</v>
      </c>
      <c r="C27" s="14" t="s">
        <v>32</v>
      </c>
      <c r="D27" s="13"/>
      <c r="E27" s="14"/>
      <c r="F27" s="13"/>
      <c r="G27" s="14"/>
      <c r="H27" s="13"/>
      <c r="I27" s="14"/>
      <c r="J27" s="3">
        <v>20</v>
      </c>
    </row>
    <row r="30" spans="1:20" x14ac:dyDescent="0.3">
      <c r="B30" s="3">
        <v>3</v>
      </c>
      <c r="C30" s="4" t="s">
        <v>5</v>
      </c>
    </row>
    <row r="31" spans="1:20" x14ac:dyDescent="0.3">
      <c r="B31" s="3">
        <v>2</v>
      </c>
      <c r="C31" s="4" t="s">
        <v>6</v>
      </c>
    </row>
    <row r="32" spans="1:20" x14ac:dyDescent="0.3">
      <c r="B32" s="3">
        <v>1</v>
      </c>
      <c r="C32" s="4" t="s">
        <v>7</v>
      </c>
    </row>
    <row r="33" spans="2:3" x14ac:dyDescent="0.3">
      <c r="B33" s="3">
        <v>0</v>
      </c>
      <c r="C33" s="4" t="s">
        <v>8</v>
      </c>
    </row>
    <row r="34" spans="2:3" x14ac:dyDescent="0.3">
      <c r="B34" s="3">
        <v>-1</v>
      </c>
      <c r="C34" s="4" t="s">
        <v>9</v>
      </c>
    </row>
  </sheetData>
  <mergeCells count="17">
    <mergeCell ref="K1:T1"/>
    <mergeCell ref="A5:B5"/>
    <mergeCell ref="A4:B4"/>
    <mergeCell ref="A3:B3"/>
    <mergeCell ref="A2:B2"/>
    <mergeCell ref="A1:B1"/>
    <mergeCell ref="D5:I5"/>
    <mergeCell ref="D4:I4"/>
    <mergeCell ref="D3:I3"/>
    <mergeCell ref="D2:I2"/>
    <mergeCell ref="D1:I1"/>
    <mergeCell ref="K15:P15"/>
    <mergeCell ref="K8:T8"/>
    <mergeCell ref="B7:C7"/>
    <mergeCell ref="D7:E7"/>
    <mergeCell ref="F7:G7"/>
    <mergeCell ref="H7:I7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&amp;L&amp;8&amp;D&amp;R&amp;8&amp;P/&amp;N</oddFooter>
  </headerFooter>
  <ignoredErrors>
    <ignoredError sqref="B9:C9 B10:C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Victorinox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LAVALLEZ Pascal</cp:lastModifiedBy>
  <dcterms:created xsi:type="dcterms:W3CDTF">2013-11-06T16:59:07Z</dcterms:created>
  <dcterms:modified xsi:type="dcterms:W3CDTF">2018-07-19T07:44:53Z</dcterms:modified>
</cp:coreProperties>
</file>