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JNO" sheetId="3" r:id="rId1"/>
  </sheets>
  <definedNames>
    <definedName name="JFNO">JNO!$C$2:$C$14</definedName>
    <definedName name="PCP">JNO!$C$15:$C$22</definedName>
  </definedNames>
  <calcPr calcId="152511"/>
</workbook>
</file>

<file path=xl/calcChain.xml><?xml version="1.0" encoding="utf-8"?>
<calcChain xmlns="http://schemas.openxmlformats.org/spreadsheetml/2006/main">
  <c r="C14" i="3" l="1"/>
  <c r="C13" i="3"/>
  <c r="C12" i="3"/>
  <c r="C11" i="3"/>
  <c r="C10" i="3"/>
  <c r="C9" i="3"/>
  <c r="C7" i="3"/>
  <c r="C6" i="3"/>
  <c r="C5" i="3"/>
  <c r="C4" i="3"/>
  <c r="C3" i="3"/>
  <c r="C2" i="3"/>
  <c r="C8" i="3"/>
  <c r="B14" i="3" l="1"/>
  <c r="B3" i="3" l="1"/>
  <c r="B2" i="3"/>
  <c r="B13" i="3"/>
  <c r="B9" i="3"/>
  <c r="B8" i="3"/>
  <c r="B4" i="3"/>
  <c r="B5" i="3"/>
  <c r="B12" i="3"/>
  <c r="B11" i="3"/>
  <c r="B10" i="3"/>
  <c r="B6" i="3" l="1"/>
  <c r="C26" i="3" s="1"/>
  <c r="B7" i="3"/>
</calcChain>
</file>

<file path=xl/sharedStrings.xml><?xml version="1.0" encoding="utf-8"?>
<sst xmlns="http://schemas.openxmlformats.org/spreadsheetml/2006/main" count="23" uniqueCount="16">
  <si>
    <t>Toussaint</t>
  </si>
  <si>
    <t>Armistice 14/18</t>
  </si>
  <si>
    <t>Noël</t>
  </si>
  <si>
    <t>Jour de l'an</t>
  </si>
  <si>
    <t>Lundi de Pâques</t>
  </si>
  <si>
    <t>Fête du travail</t>
  </si>
  <si>
    <t>Armistice 39/45</t>
  </si>
  <si>
    <t>Ascension</t>
  </si>
  <si>
    <t>Lundi de Pentecôte</t>
  </si>
  <si>
    <t>Fête Nationale</t>
  </si>
  <si>
    <t>Assomption</t>
  </si>
  <si>
    <t>JOURS FERIES</t>
  </si>
  <si>
    <t>JOURS PRIS EN COMPTE</t>
  </si>
  <si>
    <t>Jour de l'an N+1</t>
  </si>
  <si>
    <t>Lundi de Pâques N+1</t>
  </si>
  <si>
    <t>Jours donnés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</si>
</sst>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3" borderId="1" xfId="0" applyFont="1" applyFill="1" applyBorder="1" applyAlignment="1">
      <alignment horizontal="center"/>
    </xf>
    <xf numFmtId="0" fontId="2" fillId="2" borderId="0" xfId="0" applyFont="1" applyFill="1" applyAlignment="1">
      <alignment horizontal="right"/>
    </xf>
    <xf numFmtId="164" fontId="0" fillId="4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164" fontId="1" fillId="7" borderId="0" xfId="0" applyNumberFormat="1" applyFont="1" applyFill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showZeros="0" tabSelected="1" workbookViewId="0">
      <selection activeCell="F18" sqref="F18"/>
    </sheetView>
  </sheetViews>
  <sheetFormatPr baseColWidth="10" defaultRowHeight="15" x14ac:dyDescent="0.25"/>
  <cols>
    <col min="1" max="1" width="30.7109375" customWidth="1"/>
    <col min="2" max="3" width="30.7109375" style="1" customWidth="1"/>
  </cols>
  <sheetData>
    <row r="1" spans="1:3" ht="15.75" thickBot="1" x14ac:dyDescent="0.3">
      <c r="A1" s="2">
        <v>2019</v>
      </c>
      <c r="B1" s="7" t="s">
        <v>11</v>
      </c>
      <c r="C1" s="7" t="s">
        <v>12</v>
      </c>
    </row>
    <row r="2" spans="1:3" x14ac:dyDescent="0.25">
      <c r="A2" s="3" t="s">
        <v>3</v>
      </c>
      <c r="B2" s="1">
        <f xml:space="preserve"> DATE($A$1,1,1)</f>
        <v>43466</v>
      </c>
      <c r="C2" s="5">
        <f t="shared" ref="C2:C7" si="0">IF(OR(WEEKDAY(B2,2)=6,WEEKDAY(B2,2)=7),0,B2)</f>
        <v>43466</v>
      </c>
    </row>
    <row r="3" spans="1:3" x14ac:dyDescent="0.25">
      <c r="A3" s="3" t="s">
        <v>4</v>
      </c>
      <c r="B3" s="1">
        <f xml:space="preserve"> FLOOR(DAY(MINUTE(($A$1)/38)/2+56)&amp;"/5/"&amp;($A$1),7)-33</f>
        <v>43577</v>
      </c>
      <c r="C3" s="5">
        <f t="shared" si="0"/>
        <v>43577</v>
      </c>
    </row>
    <row r="4" spans="1:3" x14ac:dyDescent="0.25">
      <c r="A4" s="3" t="s">
        <v>5</v>
      </c>
      <c r="B4" s="1">
        <f xml:space="preserve"> DATE($A$1,5,1)</f>
        <v>43586</v>
      </c>
      <c r="C4" s="5">
        <f t="shared" si="0"/>
        <v>43586</v>
      </c>
    </row>
    <row r="5" spans="1:3" x14ac:dyDescent="0.25">
      <c r="A5" s="3" t="s">
        <v>6</v>
      </c>
      <c r="B5" s="1">
        <f xml:space="preserve"> DATE($A$1,5,8)</f>
        <v>43593</v>
      </c>
      <c r="C5" s="5">
        <f t="shared" si="0"/>
        <v>43593</v>
      </c>
    </row>
    <row r="6" spans="1:3" x14ac:dyDescent="0.25">
      <c r="A6" s="3" t="s">
        <v>7</v>
      </c>
      <c r="B6" s="1">
        <f xml:space="preserve"> B3 + 39</f>
        <v>43616</v>
      </c>
      <c r="C6" s="5">
        <f t="shared" si="0"/>
        <v>43616</v>
      </c>
    </row>
    <row r="7" spans="1:3" x14ac:dyDescent="0.25">
      <c r="A7" s="3" t="s">
        <v>8</v>
      </c>
      <c r="B7" s="1">
        <f xml:space="preserve"> B3 + 50</f>
        <v>43627</v>
      </c>
      <c r="C7" s="5">
        <f t="shared" si="0"/>
        <v>43627</v>
      </c>
    </row>
    <row r="8" spans="1:3" x14ac:dyDescent="0.25">
      <c r="A8" s="3" t="s">
        <v>9</v>
      </c>
      <c r="B8" s="1">
        <f xml:space="preserve"> DATE($A$1,7,14)</f>
        <v>43660</v>
      </c>
      <c r="C8" s="5">
        <f>IF(OR(WEEKDAY(B8,2)=6,WEEKDAY(B8,2)=7),0,B8)</f>
        <v>0</v>
      </c>
    </row>
    <row r="9" spans="1:3" x14ac:dyDescent="0.25">
      <c r="A9" s="3" t="s">
        <v>10</v>
      </c>
      <c r="B9" s="1">
        <f xml:space="preserve"> DATE($A$1,8,15)</f>
        <v>43692</v>
      </c>
      <c r="C9" s="5">
        <f t="shared" ref="C9:C14" si="1">IF(OR(WEEKDAY(B9,2)=6,WEEKDAY(B9,2)=7),0,B9)</f>
        <v>43692</v>
      </c>
    </row>
    <row r="10" spans="1:3" x14ac:dyDescent="0.25">
      <c r="A10" s="3" t="s">
        <v>0</v>
      </c>
      <c r="B10" s="1">
        <f xml:space="preserve"> DATE($A$1,11,1)</f>
        <v>43770</v>
      </c>
      <c r="C10" s="5">
        <f t="shared" si="1"/>
        <v>43770</v>
      </c>
    </row>
    <row r="11" spans="1:3" x14ac:dyDescent="0.25">
      <c r="A11" s="3" t="s">
        <v>1</v>
      </c>
      <c r="B11" s="1">
        <f xml:space="preserve"> DATE($A$1,11,11)</f>
        <v>43780</v>
      </c>
      <c r="C11" s="5">
        <f t="shared" si="1"/>
        <v>43780</v>
      </c>
    </row>
    <row r="12" spans="1:3" x14ac:dyDescent="0.25">
      <c r="A12" s="3" t="s">
        <v>2</v>
      </c>
      <c r="B12" s="1">
        <f xml:space="preserve"> DATE($A$1,12,25)</f>
        <v>43824</v>
      </c>
      <c r="C12" s="5">
        <f t="shared" si="1"/>
        <v>43824</v>
      </c>
    </row>
    <row r="13" spans="1:3" x14ac:dyDescent="0.25">
      <c r="A13" s="3" t="s">
        <v>13</v>
      </c>
      <c r="B13" s="1">
        <f xml:space="preserve"> DATE($A$1+1,1,1)</f>
        <v>43831</v>
      </c>
      <c r="C13" s="5">
        <f t="shared" si="1"/>
        <v>43831</v>
      </c>
    </row>
    <row r="14" spans="1:3" x14ac:dyDescent="0.25">
      <c r="A14" s="3" t="s">
        <v>14</v>
      </c>
      <c r="B14" s="1">
        <f xml:space="preserve"> FLOOR(DAY(MINUTE(($A$1+1)/38)/2+56)&amp;"/5/"&amp;($A$1+1),7)-33</f>
        <v>43934</v>
      </c>
      <c r="C14" s="5">
        <f t="shared" si="1"/>
        <v>43934</v>
      </c>
    </row>
    <row r="15" spans="1:3" x14ac:dyDescent="0.25">
      <c r="A15" s="3" t="s">
        <v>15</v>
      </c>
      <c r="B15" s="4"/>
      <c r="C15" s="6">
        <v>43578</v>
      </c>
    </row>
    <row r="16" spans="1:3" x14ac:dyDescent="0.25">
      <c r="A16" s="3" t="s">
        <v>15</v>
      </c>
      <c r="B16" s="4"/>
      <c r="C16" s="6">
        <v>43467</v>
      </c>
    </row>
    <row r="17" spans="1:3" x14ac:dyDescent="0.25">
      <c r="A17" s="3" t="s">
        <v>15</v>
      </c>
      <c r="B17" s="4"/>
      <c r="C17" s="6">
        <v>43661</v>
      </c>
    </row>
    <row r="18" spans="1:3" x14ac:dyDescent="0.25">
      <c r="A18" s="3" t="s">
        <v>15</v>
      </c>
      <c r="B18" s="4"/>
      <c r="C18" s="6">
        <v>43738</v>
      </c>
    </row>
    <row r="19" spans="1:3" x14ac:dyDescent="0.25">
      <c r="A19" s="3" t="s">
        <v>15</v>
      </c>
      <c r="B19" s="4"/>
      <c r="C19" s="6"/>
    </row>
    <row r="20" spans="1:3" x14ac:dyDescent="0.25">
      <c r="A20" s="3" t="s">
        <v>15</v>
      </c>
      <c r="B20" s="4"/>
      <c r="C20" s="6"/>
    </row>
    <row r="21" spans="1:3" x14ac:dyDescent="0.25">
      <c r="A21" s="3" t="s">
        <v>15</v>
      </c>
      <c r="B21" s="4"/>
      <c r="C21" s="6"/>
    </row>
    <row r="22" spans="1:3" x14ac:dyDescent="0.25">
      <c r="A22" s="3" t="s">
        <v>15</v>
      </c>
      <c r="B22" s="4"/>
      <c r="C22" s="6"/>
    </row>
    <row r="26" spans="1:3" x14ac:dyDescent="0.25">
      <c r="A26" s="1">
        <v>43477</v>
      </c>
      <c r="B26" s="1">
        <v>43609</v>
      </c>
      <c r="C26" s="8">
        <f>NETWORKDAYS(A26,B26,C2:C22)</f>
        <v>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JNO</vt:lpstr>
      <vt:lpstr>JFNO</vt:lpstr>
      <vt:lpstr>PCP</vt:lpstr>
    </vt:vector>
  </TitlesOfParts>
  <Company>MINISTERE DE LA 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LAVALLEZ Pascal</cp:lastModifiedBy>
  <cp:lastPrinted>2019-07-12T08:56:13Z</cp:lastPrinted>
  <dcterms:created xsi:type="dcterms:W3CDTF">2019-07-09T08:31:05Z</dcterms:created>
  <dcterms:modified xsi:type="dcterms:W3CDTF">2019-07-15T14:09:56Z</dcterms:modified>
</cp:coreProperties>
</file>