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D-TBANCAIRE" sheetId="1" r:id="rId1"/>
    <sheet name="Prm" sheetId="2" r:id="rId2"/>
  </sheets>
  <externalReferences>
    <externalReference r:id="rId3"/>
  </externalReferences>
  <definedNames>
    <definedName name="_xlnm._FilterDatabase" localSheetId="0" hidden="1">'D-TBANCAIRE'!$A$8:$G$108</definedName>
    <definedName name="artic" localSheetId="0">#REF!</definedName>
    <definedName name="artic" localSheetId="1">#REF!</definedName>
    <definedName name="artic">#REF!</definedName>
    <definedName name="champ" localSheetId="0">#REF!</definedName>
    <definedName name="champ" localSheetId="1">#REF!</definedName>
    <definedName name="champ">#REF!</definedName>
    <definedName name="_xlnm.Criteria" localSheetId="0">'D-TBANCAIRE'!$B$5:$C$6</definedName>
    <definedName name="Décembre" localSheetId="0">#REF!</definedName>
    <definedName name="Décembre" localSheetId="1">#REF!</definedName>
    <definedName name="Décembre">#REF!</definedName>
    <definedName name="dliste" localSheetId="0">#REF!</definedName>
    <definedName name="dliste" localSheetId="1">#REF!</definedName>
    <definedName name="dliste">#REF!</definedName>
    <definedName name="list" localSheetId="0">#REF!</definedName>
    <definedName name="list" localSheetId="1">#REF!</definedName>
    <definedName name="list">#REF!</definedName>
    <definedName name="liste" localSheetId="0">#REF!</definedName>
    <definedName name="liste" localSheetId="1">#REF!</definedName>
    <definedName name="liste">#REF!</definedName>
    <definedName name="LMois">Prm!$A$1:$A$13</definedName>
    <definedName name="MMois">[1]Prm!$A$1:$A$13</definedName>
    <definedName name="Mois" localSheetId="0">#REF!</definedName>
    <definedName name="Mois" localSheetId="1">#REF!</definedName>
    <definedName name="Mois">#REF!</definedName>
    <definedName name="Novembre" localSheetId="0">#REF!</definedName>
    <definedName name="Novembre" localSheetId="1">#REF!</definedName>
    <definedName name="Novembre">#REF!</definedName>
    <definedName name="Octobre" localSheetId="0">#REF!</definedName>
    <definedName name="Octobre" localSheetId="1">#REF!</definedName>
    <definedName name="Octobre">#REF!</definedName>
    <definedName name="RACHID" localSheetId="1">#REF!</definedName>
    <definedName name="RACHID">#REF!</definedName>
    <definedName name="Septembre" localSheetId="0">#REF!</definedName>
    <definedName name="Septembre" localSheetId="1">#REF!</definedName>
    <definedName name="Septembre">#REF!</definedName>
    <definedName name="Text14_QuandClic" localSheetId="0">#REF!</definedName>
    <definedName name="Text14_QuandClic" localSheetId="1">#REF!</definedName>
    <definedName name="Text14_QuandClic">#REF!</definedName>
    <definedName name="_xlnm.Print_Area" localSheetId="0">'D-TBANCAIRE'!$A$1:$G$109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09" i="1" l="1"/>
  <c r="G108" i="1" l="1"/>
  <c r="A108" i="1"/>
  <c r="G107" i="1"/>
  <c r="A107" i="1"/>
  <c r="G106" i="1"/>
  <c r="A106" i="1"/>
  <c r="G105" i="1"/>
  <c r="A105" i="1"/>
  <c r="G104" i="1"/>
  <c r="A104" i="1"/>
  <c r="G103" i="1"/>
  <c r="A103" i="1"/>
  <c r="G102" i="1"/>
  <c r="A102" i="1"/>
  <c r="G101" i="1"/>
  <c r="A101" i="1"/>
  <c r="G100" i="1"/>
  <c r="A100" i="1"/>
  <c r="G99" i="1"/>
  <c r="A99" i="1"/>
  <c r="G98" i="1"/>
  <c r="A98" i="1"/>
  <c r="G97" i="1"/>
  <c r="A97" i="1"/>
  <c r="G96" i="1"/>
  <c r="A96" i="1"/>
  <c r="G95" i="1"/>
  <c r="A95" i="1"/>
  <c r="G94" i="1"/>
  <c r="A94" i="1"/>
  <c r="G93" i="1"/>
  <c r="A93" i="1"/>
  <c r="G92" i="1"/>
  <c r="A92" i="1"/>
  <c r="G91" i="1"/>
  <c r="A91" i="1"/>
  <c r="G90" i="1"/>
  <c r="A90" i="1"/>
  <c r="G89" i="1"/>
  <c r="A89" i="1"/>
  <c r="G88" i="1"/>
  <c r="A88" i="1"/>
  <c r="G87" i="1"/>
  <c r="A87" i="1"/>
  <c r="G86" i="1"/>
  <c r="A86" i="1"/>
  <c r="G85" i="1"/>
  <c r="A85" i="1"/>
  <c r="G84" i="1"/>
  <c r="A84" i="1"/>
  <c r="G83" i="1"/>
  <c r="A83" i="1"/>
  <c r="G82" i="1"/>
  <c r="A82" i="1"/>
  <c r="G81" i="1"/>
  <c r="A81" i="1"/>
  <c r="G80" i="1"/>
  <c r="A80" i="1"/>
  <c r="G79" i="1"/>
  <c r="A79" i="1"/>
  <c r="G78" i="1"/>
  <c r="A78" i="1"/>
  <c r="G77" i="1"/>
  <c r="A77" i="1"/>
  <c r="G76" i="1"/>
  <c r="A76" i="1"/>
  <c r="G75" i="1"/>
  <c r="A75" i="1"/>
  <c r="G74" i="1"/>
  <c r="A74" i="1"/>
  <c r="G73" i="1"/>
  <c r="A73" i="1"/>
  <c r="G72" i="1"/>
  <c r="A72" i="1"/>
  <c r="G71" i="1"/>
  <c r="A71" i="1"/>
  <c r="G70" i="1"/>
  <c r="A70" i="1"/>
  <c r="G69" i="1"/>
  <c r="A69" i="1"/>
  <c r="G68" i="1"/>
  <c r="A68" i="1"/>
  <c r="G67" i="1"/>
  <c r="A67" i="1"/>
  <c r="G66" i="1"/>
  <c r="A66" i="1"/>
  <c r="G65" i="1"/>
  <c r="A65" i="1"/>
  <c r="G64" i="1"/>
  <c r="A64" i="1"/>
  <c r="G63" i="1"/>
  <c r="A63" i="1"/>
  <c r="G62" i="1"/>
  <c r="A62" i="1"/>
  <c r="G61" i="1"/>
  <c r="A61" i="1"/>
  <c r="G60" i="1"/>
  <c r="A60" i="1"/>
  <c r="G59" i="1"/>
  <c r="A59" i="1"/>
  <c r="G58" i="1"/>
  <c r="A58" i="1"/>
  <c r="G57" i="1"/>
  <c r="A57" i="1"/>
  <c r="G56" i="1"/>
  <c r="A56" i="1"/>
  <c r="G55" i="1"/>
  <c r="A55" i="1"/>
  <c r="G54" i="1"/>
  <c r="A54" i="1"/>
  <c r="G53" i="1"/>
  <c r="A53" i="1"/>
  <c r="G52" i="1"/>
  <c r="A52" i="1"/>
  <c r="G51" i="1"/>
  <c r="A51" i="1"/>
  <c r="G50" i="1"/>
  <c r="A50" i="1"/>
  <c r="G49" i="1"/>
  <c r="A49" i="1"/>
  <c r="G48" i="1"/>
  <c r="A48" i="1"/>
  <c r="G47" i="1"/>
  <c r="A47" i="1"/>
  <c r="G46" i="1"/>
  <c r="A46" i="1"/>
  <c r="G45" i="1"/>
  <c r="A45" i="1"/>
  <c r="G44" i="1"/>
  <c r="A44" i="1"/>
  <c r="G43" i="1"/>
  <c r="A43" i="1"/>
  <c r="G42" i="1"/>
  <c r="A42" i="1"/>
  <c r="G41" i="1"/>
  <c r="A41" i="1"/>
  <c r="G40" i="1"/>
  <c r="A40" i="1"/>
  <c r="G39" i="1"/>
  <c r="A39" i="1"/>
  <c r="G38" i="1"/>
  <c r="A38" i="1"/>
  <c r="G37" i="1"/>
  <c r="A37" i="1"/>
  <c r="G36" i="1"/>
  <c r="A36" i="1"/>
  <c r="G35" i="1"/>
  <c r="A35" i="1"/>
  <c r="G34" i="1"/>
  <c r="A34" i="1"/>
  <c r="G33" i="1"/>
  <c r="A33" i="1"/>
  <c r="G32" i="1"/>
  <c r="A32" i="1"/>
  <c r="G31" i="1"/>
  <c r="A31" i="1"/>
  <c r="G30" i="1"/>
  <c r="A30" i="1"/>
  <c r="G29" i="1"/>
  <c r="A29" i="1"/>
  <c r="G28" i="1"/>
  <c r="A28" i="1"/>
  <c r="G27" i="1"/>
  <c r="A27" i="1"/>
  <c r="G26" i="1"/>
  <c r="A26" i="1"/>
  <c r="G25" i="1"/>
  <c r="A25" i="1"/>
  <c r="G24" i="1"/>
  <c r="A24" i="1"/>
  <c r="G23" i="1"/>
  <c r="A23" i="1"/>
  <c r="G22" i="1"/>
  <c r="A22" i="1"/>
  <c r="G21" i="1"/>
  <c r="A21" i="1"/>
  <c r="G20" i="1"/>
  <c r="A20" i="1"/>
  <c r="G19" i="1"/>
  <c r="A19" i="1"/>
  <c r="G18" i="1"/>
  <c r="A18" i="1"/>
  <c r="G17" i="1"/>
  <c r="A17" i="1"/>
  <c r="G16" i="1"/>
  <c r="A16" i="1"/>
  <c r="G15" i="1"/>
  <c r="A15" i="1"/>
  <c r="G14" i="1"/>
  <c r="A14" i="1"/>
  <c r="G13" i="1"/>
  <c r="A13" i="1"/>
  <c r="G12" i="1"/>
  <c r="A12" i="1"/>
  <c r="G11" i="1"/>
  <c r="A11" i="1"/>
  <c r="G10" i="1"/>
  <c r="A10" i="1"/>
  <c r="G9" i="1"/>
  <c r="A9" i="1"/>
</calcChain>
</file>

<file path=xl/sharedStrings.xml><?xml version="1.0" encoding="utf-8"?>
<sst xmlns="http://schemas.openxmlformats.org/spreadsheetml/2006/main" count="42" uniqueCount="32">
  <si>
    <t>#</t>
  </si>
  <si>
    <t>TRANSFERT
 EFFECTUE PAR</t>
  </si>
  <si>
    <t>TRANSFERT 
EFFECTUE POUR</t>
  </si>
  <si>
    <t>DATE</t>
  </si>
  <si>
    <t>SOMME 
ESPÈCE</t>
  </si>
  <si>
    <t>SOMME 
CHEQUE</t>
  </si>
  <si>
    <t>SOMME 
TRANSFERT</t>
  </si>
  <si>
    <t>G1</t>
  </si>
  <si>
    <t>G3</t>
  </si>
  <si>
    <t>G4</t>
  </si>
  <si>
    <t>G5</t>
  </si>
  <si>
    <t>A1</t>
  </si>
  <si>
    <t>G6</t>
  </si>
  <si>
    <t>G7</t>
  </si>
  <si>
    <t>G8</t>
  </si>
  <si>
    <t>G9</t>
  </si>
  <si>
    <t>G10</t>
  </si>
  <si>
    <t>G11</t>
  </si>
  <si>
    <t>G12</t>
  </si>
  <si>
    <t>. . 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</si>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</sst>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3</xdr:row>
          <xdr:rowOff>9525</xdr:rowOff>
        </xdr:from>
        <xdr:to>
          <xdr:col>9</xdr:col>
          <xdr:colOff>523875</xdr:colOff>
          <xdr:row>4</xdr:row>
          <xdr:rowOff>142875</xdr:rowOff>
        </xdr:to>
        <xdr:sp macro="" textlink="">
          <xdr:nvSpPr>
            <xdr:cNvPr id="1025" name="cbMoi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ream/Desktop/PROF%20V2%2016-07-2019%20-%20Copie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'accueil"/>
      <sheetName val="Admin-P"/>
      <sheetName val="Prof-P1"/>
      <sheetName val="SALARIE Tr"/>
      <sheetName val="SALARIE G-M-C"/>
      <sheetName val="Prof-C1"/>
      <sheetName val="Prof-L1"/>
      <sheetName val="Menu A1"/>
      <sheetName val="Menu A2"/>
      <sheetName val="Menu A3"/>
      <sheetName val="D-TBANCAIRE"/>
      <sheetName val="D-CANTINE"/>
      <sheetName val="D-FOURNITURE"/>
      <sheetName val="D-TIEE"/>
      <sheetName val="D-ASS-VIGN"/>
      <sheetName val="D-PIECE - RECHANGE"/>
      <sheetName val="Prm"/>
      <sheetName val="VÉHICULE"/>
      <sheetName val="BaseV"/>
      <sheetName val="Menu A4"/>
      <sheetName val="Menu A5"/>
      <sheetName val="Menu D'accueil1"/>
      <sheetName val="PARAMETRAGE CNSS et AMO"/>
      <sheetName val="IR"/>
      <sheetName val="INFORMATION SOCIETE"/>
      <sheetName val="Calendrier (2)"/>
      <sheetName val="DONNEE ADMINPROFCL"/>
      <sheetName val="DONNEE PROF P"/>
      <sheetName val="DONNEE SALARIE Tr"/>
      <sheetName val="DONNEE SALARIE G-M-C"/>
      <sheetName val="DONNEE PROF C"/>
      <sheetName val="DONNEE PROF L"/>
      <sheetName val="Fiche de paie"/>
      <sheetName val="Attestation Travail"/>
      <sheetName val="Attestation Congé"/>
      <sheetName val="Reçu de paiement ADMIN"/>
      <sheetName val="Reçu de paiement pro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. . .</v>
          </cell>
        </row>
        <row r="2">
          <cell r="A2" t="str">
            <v>Janvier</v>
          </cell>
        </row>
        <row r="3">
          <cell r="A3" t="str">
            <v>Février</v>
          </cell>
        </row>
        <row r="4">
          <cell r="A4" t="str">
            <v>Mars</v>
          </cell>
        </row>
        <row r="5">
          <cell r="A5" t="str">
            <v>Avril</v>
          </cell>
        </row>
        <row r="6">
          <cell r="A6" t="str">
            <v>Mai</v>
          </cell>
        </row>
        <row r="7">
          <cell r="A7" t="str">
            <v>Juin</v>
          </cell>
        </row>
        <row r="8">
          <cell r="A8" t="str">
            <v>Juillet</v>
          </cell>
        </row>
        <row r="9">
          <cell r="A9" t="str">
            <v>Août</v>
          </cell>
        </row>
        <row r="10">
          <cell r="A10" t="str">
            <v>Septembre</v>
          </cell>
        </row>
        <row r="11">
          <cell r="A11" t="str">
            <v>Octobre</v>
          </cell>
        </row>
        <row r="12">
          <cell r="A12" t="str">
            <v>Novembre</v>
          </cell>
        </row>
        <row r="13">
          <cell r="A13" t="str">
            <v>Décembre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ables/table1.xml><?xml version="1.0" encoding="utf-8"?>
<table xmlns="http://schemas.openxmlformats.org/spreadsheetml/2006/main" id="1" name="Tableau1" displayName="Tableau1" ref="A8:G109" totalsRowCount="1" headerRowDxfId="17" headerRowBorderDxfId="16" tableBorderDxfId="15" totalsRowBorderDxfId="14">
  <tableColumns count="7">
    <tableColumn id="1" name="#" dataDxfId="13" totalsRowDxfId="6"/>
    <tableColumn id="2" name="TRANSFERT_x000a_ EFFECTUE PAR" dataDxfId="12" totalsRowDxfId="5"/>
    <tableColumn id="3" name="TRANSFERT _x000a_EFFECTUE POUR" dataDxfId="11" totalsRowDxfId="4"/>
    <tableColumn id="4" name="DATE" dataDxfId="10" totalsRowDxfId="3"/>
    <tableColumn id="5" name="SOMME _x000a_ESPÈCE" dataDxfId="9" totalsRowDxfId="2"/>
    <tableColumn id="6" name="SOMME _x000a_CHEQUE" dataDxfId="8" totalsRowDxfId="1"/>
    <tableColumn id="7" name="SOMME _x000a_TRANSFERT" totalsRowFunction="custom" dataDxfId="7" totalsRowDxfId="0">
      <calculatedColumnFormula>IF(B9="","",SUM(E9+F9))</calculatedColumnFormula>
      <totalsRowFormula>SUBTOTAL(109,(G9:G108))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DTB"/>
  <dimension ref="A2:G109"/>
  <sheetViews>
    <sheetView tabSelected="1" showRuler="0" view="pageBreakPreview" zoomScaleNormal="100" zoomScaleSheetLayoutView="100" workbookViewId="0">
      <selection activeCell="B122" sqref="B122"/>
    </sheetView>
  </sheetViews>
  <sheetFormatPr baseColWidth="10" defaultColWidth="11.42578125" defaultRowHeight="15" x14ac:dyDescent="0.25"/>
  <cols>
    <col min="1" max="1" width="6.28515625" style="1" customWidth="1"/>
    <col min="2" max="2" width="33.140625" style="2" customWidth="1"/>
    <col min="3" max="3" width="35.140625" style="2" customWidth="1"/>
    <col min="4" max="4" width="17.7109375" style="1" customWidth="1"/>
    <col min="5" max="7" width="20.7109375" style="1" customWidth="1"/>
    <col min="8" max="16384" width="11.42578125" style="1"/>
  </cols>
  <sheetData>
    <row r="2" spans="1:7" ht="15" customHeight="1" x14ac:dyDescent="0.25"/>
    <row r="3" spans="1:7" ht="15" customHeight="1" x14ac:dyDescent="0.25"/>
    <row r="4" spans="1:7" x14ac:dyDescent="0.25">
      <c r="D4" s="3"/>
    </row>
    <row r="5" spans="1:7" x14ac:dyDescent="0.25">
      <c r="B5" s="1"/>
      <c r="C5" s="1"/>
      <c r="D5" s="3"/>
    </row>
    <row r="6" spans="1:7" x14ac:dyDescent="0.25">
      <c r="B6" s="1"/>
      <c r="C6" s="1"/>
      <c r="D6" s="3"/>
    </row>
    <row r="7" spans="1:7" x14ac:dyDescent="0.25">
      <c r="D7" s="3"/>
    </row>
    <row r="8" spans="1:7" ht="42.75" customHeight="1" thickBot="1" x14ac:dyDescent="0.3">
      <c r="A8" s="4" t="s">
        <v>0</v>
      </c>
      <c r="B8" s="5" t="s">
        <v>1</v>
      </c>
      <c r="C8" s="5" t="s">
        <v>2</v>
      </c>
      <c r="D8" s="5" t="s">
        <v>3</v>
      </c>
      <c r="E8" s="5" t="s">
        <v>4</v>
      </c>
      <c r="F8" s="5" t="s">
        <v>5</v>
      </c>
      <c r="G8" s="6" t="s">
        <v>6</v>
      </c>
    </row>
    <row r="9" spans="1:7" ht="19.5" customHeight="1" thickBot="1" x14ac:dyDescent="0.3">
      <c r="A9" s="7">
        <f>IF(B9="","",1)</f>
        <v>1</v>
      </c>
      <c r="B9" s="8" t="s">
        <v>11</v>
      </c>
      <c r="C9" s="8" t="s">
        <v>7</v>
      </c>
      <c r="D9" s="9">
        <v>43674</v>
      </c>
      <c r="E9" s="10">
        <v>1234</v>
      </c>
      <c r="F9" s="10"/>
      <c r="G9" s="11">
        <f t="shared" ref="G9:G40" si="0">IF(B9="","",SUM(E9+F9))</f>
        <v>1234</v>
      </c>
    </row>
    <row r="10" spans="1:7" ht="19.5" thickBot="1" x14ac:dyDescent="0.3">
      <c r="A10" s="7">
        <f>IF(B10="","",2)</f>
        <v>2</v>
      </c>
      <c r="B10" s="8" t="s">
        <v>11</v>
      </c>
      <c r="C10" s="8" t="s">
        <v>8</v>
      </c>
      <c r="D10" s="9">
        <v>43674</v>
      </c>
      <c r="E10" s="10"/>
      <c r="F10" s="10">
        <v>4345</v>
      </c>
      <c r="G10" s="11">
        <f t="shared" si="0"/>
        <v>4345</v>
      </c>
    </row>
    <row r="11" spans="1:7" ht="19.5" thickBot="1" x14ac:dyDescent="0.3">
      <c r="A11" s="7">
        <f>IF(B11="","",3)</f>
        <v>3</v>
      </c>
      <c r="B11" s="8" t="s">
        <v>11</v>
      </c>
      <c r="C11" s="8" t="s">
        <v>9</v>
      </c>
      <c r="D11" s="9">
        <v>43674</v>
      </c>
      <c r="E11" s="10">
        <v>2543</v>
      </c>
      <c r="F11" s="10"/>
      <c r="G11" s="11">
        <f t="shared" si="0"/>
        <v>2543</v>
      </c>
    </row>
    <row r="12" spans="1:7" ht="19.5" thickBot="1" x14ac:dyDescent="0.3">
      <c r="A12" s="7">
        <f>IF(B12="","",4)</f>
        <v>4</v>
      </c>
      <c r="B12" s="8" t="s">
        <v>11</v>
      </c>
      <c r="C12" s="8" t="s">
        <v>10</v>
      </c>
      <c r="D12" s="9">
        <v>43674</v>
      </c>
      <c r="E12" s="10">
        <v>5567</v>
      </c>
      <c r="F12" s="10"/>
      <c r="G12" s="11">
        <f t="shared" si="0"/>
        <v>5567</v>
      </c>
    </row>
    <row r="13" spans="1:7" ht="19.5" hidden="1" thickBot="1" x14ac:dyDescent="0.3">
      <c r="A13" s="7">
        <f>IF(B13="","",5)</f>
        <v>5</v>
      </c>
      <c r="B13" s="8" t="s">
        <v>11</v>
      </c>
      <c r="C13" s="8" t="s">
        <v>12</v>
      </c>
      <c r="D13" s="9">
        <v>43705</v>
      </c>
      <c r="E13" s="10"/>
      <c r="F13" s="10">
        <v>3421</v>
      </c>
      <c r="G13" s="11">
        <f t="shared" si="0"/>
        <v>3421</v>
      </c>
    </row>
    <row r="14" spans="1:7" ht="19.5" hidden="1" thickBot="1" x14ac:dyDescent="0.3">
      <c r="A14" s="7">
        <f>IF(B14="","",6)</f>
        <v>6</v>
      </c>
      <c r="B14" s="8" t="s">
        <v>11</v>
      </c>
      <c r="C14" s="8" t="s">
        <v>13</v>
      </c>
      <c r="D14" s="9">
        <v>43706</v>
      </c>
      <c r="E14" s="10">
        <v>2232</v>
      </c>
      <c r="F14" s="10"/>
      <c r="G14" s="11">
        <f t="shared" si="0"/>
        <v>2232</v>
      </c>
    </row>
    <row r="15" spans="1:7" ht="19.5" hidden="1" customHeight="1" thickBot="1" x14ac:dyDescent="0.3">
      <c r="A15" s="7">
        <f>IF(B15="","",7)</f>
        <v>7</v>
      </c>
      <c r="B15" s="8" t="s">
        <v>11</v>
      </c>
      <c r="C15" s="8" t="s">
        <v>14</v>
      </c>
      <c r="D15" s="9">
        <v>43707</v>
      </c>
      <c r="E15" s="10">
        <v>3456</v>
      </c>
      <c r="F15" s="10">
        <v>4532</v>
      </c>
      <c r="G15" s="11">
        <f t="shared" si="0"/>
        <v>7988</v>
      </c>
    </row>
    <row r="16" spans="1:7" ht="19.5" hidden="1" thickBot="1" x14ac:dyDescent="0.3">
      <c r="A16" s="7">
        <f>IF(B16="","",8)</f>
        <v>8</v>
      </c>
      <c r="B16" s="8" t="s">
        <v>11</v>
      </c>
      <c r="C16" s="8" t="s">
        <v>15</v>
      </c>
      <c r="D16" s="9">
        <v>43708</v>
      </c>
      <c r="E16" s="10">
        <v>5468</v>
      </c>
      <c r="F16" s="10">
        <v>1211</v>
      </c>
      <c r="G16" s="11">
        <f t="shared" si="0"/>
        <v>6679</v>
      </c>
    </row>
    <row r="17" spans="1:7" ht="19.5" hidden="1" thickBot="1" x14ac:dyDescent="0.3">
      <c r="A17" s="7">
        <f>IF(B17="","",9)</f>
        <v>9</v>
      </c>
      <c r="B17" s="8" t="s">
        <v>11</v>
      </c>
      <c r="C17" s="8" t="s">
        <v>16</v>
      </c>
      <c r="D17" s="9">
        <v>43709</v>
      </c>
      <c r="E17" s="10">
        <v>6544</v>
      </c>
      <c r="F17" s="10"/>
      <c r="G17" s="11">
        <f t="shared" si="0"/>
        <v>6544</v>
      </c>
    </row>
    <row r="18" spans="1:7" ht="19.5" hidden="1" thickBot="1" x14ac:dyDescent="0.3">
      <c r="A18" s="7">
        <f>IF(B18="","",10)</f>
        <v>10</v>
      </c>
      <c r="B18" s="8" t="s">
        <v>11</v>
      </c>
      <c r="C18" s="8" t="s">
        <v>17</v>
      </c>
      <c r="D18" s="9">
        <v>43710</v>
      </c>
      <c r="E18" s="10"/>
      <c r="F18" s="10">
        <v>5477</v>
      </c>
      <c r="G18" s="11">
        <f t="shared" si="0"/>
        <v>5477</v>
      </c>
    </row>
    <row r="19" spans="1:7" ht="19.5" hidden="1" thickBot="1" x14ac:dyDescent="0.3">
      <c r="A19" s="7">
        <f>IF(B19="","",11)</f>
        <v>11</v>
      </c>
      <c r="B19" s="8" t="s">
        <v>11</v>
      </c>
      <c r="C19" s="8" t="s">
        <v>18</v>
      </c>
      <c r="D19" s="9">
        <v>43711</v>
      </c>
      <c r="E19" s="10">
        <v>2333</v>
      </c>
      <c r="F19" s="10">
        <v>2599</v>
      </c>
      <c r="G19" s="11">
        <f t="shared" si="0"/>
        <v>4932</v>
      </c>
    </row>
    <row r="20" spans="1:7" ht="19.5" hidden="1" thickBot="1" x14ac:dyDescent="0.3">
      <c r="A20" s="7" t="str">
        <f>IF(B20="","",12)</f>
        <v/>
      </c>
      <c r="B20" s="8"/>
      <c r="C20" s="8"/>
      <c r="D20" s="9"/>
      <c r="E20" s="10"/>
      <c r="F20" s="10"/>
      <c r="G20" s="11" t="str">
        <f t="shared" si="0"/>
        <v/>
      </c>
    </row>
    <row r="21" spans="1:7" ht="19.5" hidden="1" customHeight="1" thickBot="1" x14ac:dyDescent="0.3">
      <c r="A21" s="7" t="str">
        <f>IF(B21="","",13)</f>
        <v/>
      </c>
      <c r="B21" s="8"/>
      <c r="C21" s="8"/>
      <c r="D21" s="9"/>
      <c r="E21" s="10"/>
      <c r="F21" s="10"/>
      <c r="G21" s="11" t="str">
        <f t="shared" si="0"/>
        <v/>
      </c>
    </row>
    <row r="22" spans="1:7" s="2" customFormat="1" ht="19.5" hidden="1" thickBot="1" x14ac:dyDescent="0.3">
      <c r="A22" s="7" t="str">
        <f>IF(B22="","",14)</f>
        <v/>
      </c>
      <c r="B22" s="8"/>
      <c r="C22" s="8"/>
      <c r="D22" s="9"/>
      <c r="E22" s="10"/>
      <c r="F22" s="10"/>
      <c r="G22" s="11" t="str">
        <f t="shared" si="0"/>
        <v/>
      </c>
    </row>
    <row r="23" spans="1:7" ht="19.5" hidden="1" thickBot="1" x14ac:dyDescent="0.3">
      <c r="A23" s="7" t="str">
        <f>IF(B23="","",15)</f>
        <v/>
      </c>
      <c r="B23" s="8"/>
      <c r="C23" s="8"/>
      <c r="D23" s="9"/>
      <c r="E23" s="10"/>
      <c r="F23" s="10"/>
      <c r="G23" s="11" t="str">
        <f t="shared" si="0"/>
        <v/>
      </c>
    </row>
    <row r="24" spans="1:7" ht="19.5" hidden="1" thickBot="1" x14ac:dyDescent="0.3">
      <c r="A24" s="7" t="str">
        <f>IF(B24="","",16)</f>
        <v/>
      </c>
      <c r="B24" s="8"/>
      <c r="C24" s="8"/>
      <c r="D24" s="9"/>
      <c r="E24" s="10"/>
      <c r="F24" s="10"/>
      <c r="G24" s="11" t="str">
        <f t="shared" si="0"/>
        <v/>
      </c>
    </row>
    <row r="25" spans="1:7" ht="19.5" hidden="1" thickBot="1" x14ac:dyDescent="0.3">
      <c r="A25" s="7" t="str">
        <f>IF(B25="","",17)</f>
        <v/>
      </c>
      <c r="B25" s="8"/>
      <c r="C25" s="8"/>
      <c r="D25" s="9"/>
      <c r="E25" s="10"/>
      <c r="F25" s="10"/>
      <c r="G25" s="11" t="str">
        <f t="shared" si="0"/>
        <v/>
      </c>
    </row>
    <row r="26" spans="1:7" ht="19.5" hidden="1" thickBot="1" x14ac:dyDescent="0.3">
      <c r="A26" s="7" t="str">
        <f>IF(B26="","",18)</f>
        <v/>
      </c>
      <c r="B26" s="8"/>
      <c r="C26" s="8"/>
      <c r="D26" s="9"/>
      <c r="E26" s="10"/>
      <c r="F26" s="10"/>
      <c r="G26" s="11" t="str">
        <f t="shared" si="0"/>
        <v/>
      </c>
    </row>
    <row r="27" spans="1:7" ht="19.5" hidden="1" thickBot="1" x14ac:dyDescent="0.3">
      <c r="A27" s="7" t="str">
        <f>IF(B27="","",19)</f>
        <v/>
      </c>
      <c r="B27" s="8"/>
      <c r="C27" s="8"/>
      <c r="D27" s="9"/>
      <c r="E27" s="10"/>
      <c r="F27" s="10"/>
      <c r="G27" s="11" t="str">
        <f t="shared" si="0"/>
        <v/>
      </c>
    </row>
    <row r="28" spans="1:7" ht="19.5" hidden="1" thickBot="1" x14ac:dyDescent="0.3">
      <c r="A28" s="7" t="str">
        <f>IF(B28="","",20)</f>
        <v/>
      </c>
      <c r="B28" s="8"/>
      <c r="C28" s="8"/>
      <c r="D28" s="9"/>
      <c r="E28" s="10"/>
      <c r="F28" s="10"/>
      <c r="G28" s="11" t="str">
        <f t="shared" si="0"/>
        <v/>
      </c>
    </row>
    <row r="29" spans="1:7" ht="19.5" hidden="1" thickBot="1" x14ac:dyDescent="0.3">
      <c r="A29" s="7" t="str">
        <f>IF(B29="","",21)</f>
        <v/>
      </c>
      <c r="B29" s="8"/>
      <c r="C29" s="8"/>
      <c r="D29" s="9"/>
      <c r="E29" s="10"/>
      <c r="F29" s="10"/>
      <c r="G29" s="11" t="str">
        <f t="shared" si="0"/>
        <v/>
      </c>
    </row>
    <row r="30" spans="1:7" ht="19.5" hidden="1" thickBot="1" x14ac:dyDescent="0.3">
      <c r="A30" s="7" t="str">
        <f>IF(B30="","",22)</f>
        <v/>
      </c>
      <c r="B30" s="8"/>
      <c r="C30" s="8"/>
      <c r="D30" s="9"/>
      <c r="E30" s="10"/>
      <c r="F30" s="10"/>
      <c r="G30" s="11" t="str">
        <f t="shared" si="0"/>
        <v/>
      </c>
    </row>
    <row r="31" spans="1:7" ht="19.5" hidden="1" thickBot="1" x14ac:dyDescent="0.3">
      <c r="A31" s="7" t="str">
        <f>IF(B31="","",23)</f>
        <v/>
      </c>
      <c r="B31" s="8"/>
      <c r="C31" s="8"/>
      <c r="D31" s="9"/>
      <c r="E31" s="10"/>
      <c r="F31" s="10"/>
      <c r="G31" s="11" t="str">
        <f t="shared" si="0"/>
        <v/>
      </c>
    </row>
    <row r="32" spans="1:7" ht="19.5" hidden="1" thickBot="1" x14ac:dyDescent="0.3">
      <c r="A32" s="7" t="str">
        <f>IF(B32="","",24)</f>
        <v/>
      </c>
      <c r="B32" s="8"/>
      <c r="C32" s="8"/>
      <c r="D32" s="9"/>
      <c r="E32" s="10"/>
      <c r="F32" s="10"/>
      <c r="G32" s="11" t="str">
        <f t="shared" si="0"/>
        <v/>
      </c>
    </row>
    <row r="33" spans="1:7" ht="19.5" hidden="1" thickBot="1" x14ac:dyDescent="0.3">
      <c r="A33" s="7" t="str">
        <f>IF(B33="","",25)</f>
        <v/>
      </c>
      <c r="B33" s="8"/>
      <c r="C33" s="8"/>
      <c r="D33" s="9"/>
      <c r="E33" s="10"/>
      <c r="F33" s="10"/>
      <c r="G33" s="11" t="str">
        <f t="shared" si="0"/>
        <v/>
      </c>
    </row>
    <row r="34" spans="1:7" ht="19.5" hidden="1" thickBot="1" x14ac:dyDescent="0.3">
      <c r="A34" s="7" t="str">
        <f>IF(B34="","",26)</f>
        <v/>
      </c>
      <c r="B34" s="8"/>
      <c r="C34" s="8"/>
      <c r="D34" s="9"/>
      <c r="E34" s="10"/>
      <c r="F34" s="10"/>
      <c r="G34" s="11" t="str">
        <f t="shared" si="0"/>
        <v/>
      </c>
    </row>
    <row r="35" spans="1:7" ht="19.5" hidden="1" thickBot="1" x14ac:dyDescent="0.3">
      <c r="A35" s="7" t="str">
        <f>IF(B35="","",27)</f>
        <v/>
      </c>
      <c r="B35" s="8"/>
      <c r="C35" s="8"/>
      <c r="D35" s="9"/>
      <c r="E35" s="10"/>
      <c r="F35" s="10"/>
      <c r="G35" s="11" t="str">
        <f t="shared" si="0"/>
        <v/>
      </c>
    </row>
    <row r="36" spans="1:7" ht="19.5" hidden="1" thickBot="1" x14ac:dyDescent="0.3">
      <c r="A36" s="7" t="str">
        <f>IF(B36="","",28)</f>
        <v/>
      </c>
      <c r="B36" s="8"/>
      <c r="C36" s="8"/>
      <c r="D36" s="9"/>
      <c r="E36" s="10"/>
      <c r="F36" s="10"/>
      <c r="G36" s="11" t="str">
        <f t="shared" si="0"/>
        <v/>
      </c>
    </row>
    <row r="37" spans="1:7" ht="19.5" hidden="1" thickBot="1" x14ac:dyDescent="0.3">
      <c r="A37" s="7" t="str">
        <f>IF(B37="","",29)</f>
        <v/>
      </c>
      <c r="B37" s="8"/>
      <c r="C37" s="8"/>
      <c r="D37" s="9"/>
      <c r="E37" s="10"/>
      <c r="F37" s="10"/>
      <c r="G37" s="11" t="str">
        <f t="shared" si="0"/>
        <v/>
      </c>
    </row>
    <row r="38" spans="1:7" ht="19.5" hidden="1" thickBot="1" x14ac:dyDescent="0.3">
      <c r="A38" s="7" t="str">
        <f>IF(B38="","",30)</f>
        <v/>
      </c>
      <c r="B38" s="8"/>
      <c r="C38" s="8"/>
      <c r="D38" s="9"/>
      <c r="E38" s="10"/>
      <c r="F38" s="10"/>
      <c r="G38" s="11" t="str">
        <f t="shared" si="0"/>
        <v/>
      </c>
    </row>
    <row r="39" spans="1:7" ht="19.5" hidden="1" thickBot="1" x14ac:dyDescent="0.3">
      <c r="A39" s="7" t="str">
        <f>IF(B39="","",31)</f>
        <v/>
      </c>
      <c r="B39" s="8"/>
      <c r="C39" s="8"/>
      <c r="D39" s="9"/>
      <c r="E39" s="10"/>
      <c r="F39" s="10"/>
      <c r="G39" s="11" t="str">
        <f t="shared" si="0"/>
        <v/>
      </c>
    </row>
    <row r="40" spans="1:7" ht="19.5" hidden="1" thickBot="1" x14ac:dyDescent="0.3">
      <c r="A40" s="7" t="str">
        <f>IF(B40="","",32)</f>
        <v/>
      </c>
      <c r="B40" s="8"/>
      <c r="C40" s="8"/>
      <c r="D40" s="9"/>
      <c r="E40" s="10"/>
      <c r="F40" s="10"/>
      <c r="G40" s="11" t="str">
        <f t="shared" si="0"/>
        <v/>
      </c>
    </row>
    <row r="41" spans="1:7" ht="19.5" hidden="1" thickBot="1" x14ac:dyDescent="0.3">
      <c r="A41" s="7" t="str">
        <f>IF(B41="","",33)</f>
        <v/>
      </c>
      <c r="B41" s="8"/>
      <c r="C41" s="8"/>
      <c r="D41" s="9"/>
      <c r="E41" s="10"/>
      <c r="F41" s="10"/>
      <c r="G41" s="11" t="str">
        <f t="shared" ref="G41:G104" si="1">IF(B41="","",SUM(E41+F41))</f>
        <v/>
      </c>
    </row>
    <row r="42" spans="1:7" ht="19.5" hidden="1" thickBot="1" x14ac:dyDescent="0.3">
      <c r="A42" s="7" t="str">
        <f>IF(B42="","",34)</f>
        <v/>
      </c>
      <c r="B42" s="8"/>
      <c r="C42" s="8"/>
      <c r="D42" s="9"/>
      <c r="E42" s="10"/>
      <c r="F42" s="10"/>
      <c r="G42" s="11" t="str">
        <f t="shared" si="1"/>
        <v/>
      </c>
    </row>
    <row r="43" spans="1:7" ht="19.5" hidden="1" thickBot="1" x14ac:dyDescent="0.3">
      <c r="A43" s="7" t="str">
        <f>IF(B43="","",35)</f>
        <v/>
      </c>
      <c r="B43" s="8"/>
      <c r="C43" s="8"/>
      <c r="D43" s="9"/>
      <c r="E43" s="10"/>
      <c r="F43" s="10"/>
      <c r="G43" s="11" t="str">
        <f t="shared" si="1"/>
        <v/>
      </c>
    </row>
    <row r="44" spans="1:7" ht="19.5" hidden="1" thickBot="1" x14ac:dyDescent="0.3">
      <c r="A44" s="7" t="str">
        <f>IF(B44="","",36)</f>
        <v/>
      </c>
      <c r="B44" s="8"/>
      <c r="C44" s="8"/>
      <c r="D44" s="9"/>
      <c r="E44" s="10"/>
      <c r="F44" s="10"/>
      <c r="G44" s="11" t="str">
        <f t="shared" si="1"/>
        <v/>
      </c>
    </row>
    <row r="45" spans="1:7" ht="19.5" hidden="1" thickBot="1" x14ac:dyDescent="0.3">
      <c r="A45" s="7" t="str">
        <f>IF(B45="","",37)</f>
        <v/>
      </c>
      <c r="B45" s="8"/>
      <c r="C45" s="8"/>
      <c r="D45" s="9"/>
      <c r="E45" s="10"/>
      <c r="F45" s="10"/>
      <c r="G45" s="11" t="str">
        <f t="shared" si="1"/>
        <v/>
      </c>
    </row>
    <row r="46" spans="1:7" ht="19.5" hidden="1" thickBot="1" x14ac:dyDescent="0.3">
      <c r="A46" s="7" t="str">
        <f>IF(B46="","",38)</f>
        <v/>
      </c>
      <c r="B46" s="8"/>
      <c r="C46" s="8"/>
      <c r="D46" s="9"/>
      <c r="E46" s="10"/>
      <c r="F46" s="10"/>
      <c r="G46" s="11" t="str">
        <f t="shared" si="1"/>
        <v/>
      </c>
    </row>
    <row r="47" spans="1:7" ht="19.5" hidden="1" thickBot="1" x14ac:dyDescent="0.3">
      <c r="A47" s="7" t="str">
        <f>IF(B47="","",39)</f>
        <v/>
      </c>
      <c r="B47" s="8"/>
      <c r="C47" s="8"/>
      <c r="D47" s="9"/>
      <c r="E47" s="10"/>
      <c r="F47" s="10"/>
      <c r="G47" s="11" t="str">
        <f t="shared" si="1"/>
        <v/>
      </c>
    </row>
    <row r="48" spans="1:7" ht="19.5" hidden="1" thickBot="1" x14ac:dyDescent="0.3">
      <c r="A48" s="7" t="str">
        <f>IF(B48="","",40)</f>
        <v/>
      </c>
      <c r="B48" s="8"/>
      <c r="C48" s="8"/>
      <c r="D48" s="9"/>
      <c r="E48" s="10"/>
      <c r="F48" s="10"/>
      <c r="G48" s="11" t="str">
        <f t="shared" si="1"/>
        <v/>
      </c>
    </row>
    <row r="49" spans="1:7" ht="19.5" hidden="1" thickBot="1" x14ac:dyDescent="0.3">
      <c r="A49" s="7" t="str">
        <f>IF(B49="","",41)</f>
        <v/>
      </c>
      <c r="B49" s="8"/>
      <c r="C49" s="8"/>
      <c r="D49" s="9"/>
      <c r="E49" s="10"/>
      <c r="F49" s="10"/>
      <c r="G49" s="11" t="str">
        <f t="shared" si="1"/>
        <v/>
      </c>
    </row>
    <row r="50" spans="1:7" ht="19.5" hidden="1" thickBot="1" x14ac:dyDescent="0.3">
      <c r="A50" s="7" t="str">
        <f>IF(B50="","",42)</f>
        <v/>
      </c>
      <c r="B50" s="8"/>
      <c r="C50" s="8"/>
      <c r="D50" s="9"/>
      <c r="E50" s="10"/>
      <c r="F50" s="10"/>
      <c r="G50" s="11" t="str">
        <f t="shared" si="1"/>
        <v/>
      </c>
    </row>
    <row r="51" spans="1:7" ht="19.5" hidden="1" thickBot="1" x14ac:dyDescent="0.3">
      <c r="A51" s="7" t="str">
        <f>IF(B51="","",43)</f>
        <v/>
      </c>
      <c r="B51" s="8"/>
      <c r="C51" s="8"/>
      <c r="D51" s="9"/>
      <c r="E51" s="10"/>
      <c r="F51" s="10"/>
      <c r="G51" s="11" t="str">
        <f t="shared" si="1"/>
        <v/>
      </c>
    </row>
    <row r="52" spans="1:7" ht="19.5" hidden="1" thickBot="1" x14ac:dyDescent="0.3">
      <c r="A52" s="7" t="str">
        <f>IF(B52="","",44)</f>
        <v/>
      </c>
      <c r="B52" s="8"/>
      <c r="C52" s="8"/>
      <c r="D52" s="9"/>
      <c r="E52" s="10"/>
      <c r="F52" s="10"/>
      <c r="G52" s="11" t="str">
        <f t="shared" si="1"/>
        <v/>
      </c>
    </row>
    <row r="53" spans="1:7" ht="19.5" hidden="1" thickBot="1" x14ac:dyDescent="0.3">
      <c r="A53" s="7" t="str">
        <f>IF(B53="","",45)</f>
        <v/>
      </c>
      <c r="B53" s="8"/>
      <c r="C53" s="8"/>
      <c r="D53" s="9"/>
      <c r="E53" s="10"/>
      <c r="F53" s="10"/>
      <c r="G53" s="11" t="str">
        <f t="shared" si="1"/>
        <v/>
      </c>
    </row>
    <row r="54" spans="1:7" ht="19.5" hidden="1" thickBot="1" x14ac:dyDescent="0.3">
      <c r="A54" s="7" t="str">
        <f>IF(B54="","",46)</f>
        <v/>
      </c>
      <c r="B54" s="8"/>
      <c r="C54" s="8"/>
      <c r="D54" s="9"/>
      <c r="E54" s="10"/>
      <c r="F54" s="10"/>
      <c r="G54" s="11" t="str">
        <f t="shared" si="1"/>
        <v/>
      </c>
    </row>
    <row r="55" spans="1:7" ht="19.5" hidden="1" thickBot="1" x14ac:dyDescent="0.3">
      <c r="A55" s="7" t="str">
        <f>IF(B55="","",47)</f>
        <v/>
      </c>
      <c r="B55" s="8"/>
      <c r="C55" s="8"/>
      <c r="D55" s="9"/>
      <c r="E55" s="10"/>
      <c r="F55" s="10"/>
      <c r="G55" s="11" t="str">
        <f t="shared" si="1"/>
        <v/>
      </c>
    </row>
    <row r="56" spans="1:7" ht="19.5" hidden="1" thickBot="1" x14ac:dyDescent="0.3">
      <c r="A56" s="7" t="str">
        <f>IF(B56="","",48)</f>
        <v/>
      </c>
      <c r="B56" s="8"/>
      <c r="C56" s="8"/>
      <c r="D56" s="9"/>
      <c r="E56" s="10"/>
      <c r="F56" s="10"/>
      <c r="G56" s="11" t="str">
        <f t="shared" si="1"/>
        <v/>
      </c>
    </row>
    <row r="57" spans="1:7" ht="19.5" hidden="1" thickBot="1" x14ac:dyDescent="0.3">
      <c r="A57" s="7" t="str">
        <f>IF(B57="","",49)</f>
        <v/>
      </c>
      <c r="B57" s="8"/>
      <c r="C57" s="8"/>
      <c r="D57" s="9"/>
      <c r="E57" s="10"/>
      <c r="F57" s="10"/>
      <c r="G57" s="11" t="str">
        <f t="shared" si="1"/>
        <v/>
      </c>
    </row>
    <row r="58" spans="1:7" ht="19.5" hidden="1" thickBot="1" x14ac:dyDescent="0.3">
      <c r="A58" s="7" t="str">
        <f>IF(B58="","",50)</f>
        <v/>
      </c>
      <c r="B58" s="8"/>
      <c r="C58" s="8"/>
      <c r="D58" s="9"/>
      <c r="E58" s="10"/>
      <c r="F58" s="10"/>
      <c r="G58" s="11" t="str">
        <f t="shared" si="1"/>
        <v/>
      </c>
    </row>
    <row r="59" spans="1:7" ht="19.5" hidden="1" thickBot="1" x14ac:dyDescent="0.3">
      <c r="A59" s="7" t="str">
        <f>IF(B59="","",51)</f>
        <v/>
      </c>
      <c r="B59" s="8"/>
      <c r="C59" s="8"/>
      <c r="D59" s="9"/>
      <c r="E59" s="10"/>
      <c r="F59" s="10"/>
      <c r="G59" s="11" t="str">
        <f t="shared" si="1"/>
        <v/>
      </c>
    </row>
    <row r="60" spans="1:7" ht="19.5" hidden="1" thickBot="1" x14ac:dyDescent="0.3">
      <c r="A60" s="7" t="str">
        <f>IF(B60="","",52)</f>
        <v/>
      </c>
      <c r="B60" s="8"/>
      <c r="C60" s="8"/>
      <c r="D60" s="9"/>
      <c r="E60" s="10"/>
      <c r="F60" s="10"/>
      <c r="G60" s="11" t="str">
        <f t="shared" si="1"/>
        <v/>
      </c>
    </row>
    <row r="61" spans="1:7" ht="19.5" hidden="1" thickBot="1" x14ac:dyDescent="0.3">
      <c r="A61" s="7" t="str">
        <f>IF(B61="","",53)</f>
        <v/>
      </c>
      <c r="B61" s="8"/>
      <c r="C61" s="8"/>
      <c r="D61" s="9"/>
      <c r="E61" s="10"/>
      <c r="F61" s="10"/>
      <c r="G61" s="11" t="str">
        <f t="shared" si="1"/>
        <v/>
      </c>
    </row>
    <row r="62" spans="1:7" ht="19.5" hidden="1" thickBot="1" x14ac:dyDescent="0.3">
      <c r="A62" s="7" t="str">
        <f>IF(B62="","",54)</f>
        <v/>
      </c>
      <c r="B62" s="8"/>
      <c r="C62" s="8"/>
      <c r="D62" s="9"/>
      <c r="E62" s="10"/>
      <c r="F62" s="10"/>
      <c r="G62" s="11" t="str">
        <f t="shared" si="1"/>
        <v/>
      </c>
    </row>
    <row r="63" spans="1:7" ht="19.5" hidden="1" thickBot="1" x14ac:dyDescent="0.3">
      <c r="A63" s="7" t="str">
        <f>IF(B63="","",55)</f>
        <v/>
      </c>
      <c r="B63" s="8"/>
      <c r="C63" s="8"/>
      <c r="D63" s="9"/>
      <c r="E63" s="10"/>
      <c r="F63" s="10"/>
      <c r="G63" s="11" t="str">
        <f t="shared" si="1"/>
        <v/>
      </c>
    </row>
    <row r="64" spans="1:7" ht="19.5" hidden="1" thickBot="1" x14ac:dyDescent="0.3">
      <c r="A64" s="7" t="str">
        <f>IF(B64="","",56)</f>
        <v/>
      </c>
      <c r="B64" s="8"/>
      <c r="C64" s="8"/>
      <c r="D64" s="9"/>
      <c r="E64" s="10"/>
      <c r="F64" s="10"/>
      <c r="G64" s="11" t="str">
        <f t="shared" si="1"/>
        <v/>
      </c>
    </row>
    <row r="65" spans="1:7" ht="19.5" hidden="1" thickBot="1" x14ac:dyDescent="0.3">
      <c r="A65" s="7" t="str">
        <f>IF(B65="","",57)</f>
        <v/>
      </c>
      <c r="B65" s="8"/>
      <c r="C65" s="8"/>
      <c r="D65" s="9"/>
      <c r="E65" s="10"/>
      <c r="F65" s="10"/>
      <c r="G65" s="11" t="str">
        <f t="shared" si="1"/>
        <v/>
      </c>
    </row>
    <row r="66" spans="1:7" ht="19.5" hidden="1" thickBot="1" x14ac:dyDescent="0.3">
      <c r="A66" s="7" t="str">
        <f>IF(B66="","",58)</f>
        <v/>
      </c>
      <c r="B66" s="8"/>
      <c r="C66" s="8"/>
      <c r="D66" s="9"/>
      <c r="E66" s="10"/>
      <c r="F66" s="10"/>
      <c r="G66" s="11" t="str">
        <f t="shared" si="1"/>
        <v/>
      </c>
    </row>
    <row r="67" spans="1:7" ht="19.5" hidden="1" thickBot="1" x14ac:dyDescent="0.3">
      <c r="A67" s="7" t="str">
        <f>IF(B67="","",59)</f>
        <v/>
      </c>
      <c r="B67" s="8"/>
      <c r="C67" s="8"/>
      <c r="D67" s="9"/>
      <c r="E67" s="10"/>
      <c r="F67" s="10"/>
      <c r="G67" s="11" t="str">
        <f t="shared" si="1"/>
        <v/>
      </c>
    </row>
    <row r="68" spans="1:7" ht="19.5" hidden="1" thickBot="1" x14ac:dyDescent="0.3">
      <c r="A68" s="7" t="str">
        <f>IF(B68="","",60)</f>
        <v/>
      </c>
      <c r="B68" s="8"/>
      <c r="C68" s="8"/>
      <c r="D68" s="9"/>
      <c r="E68" s="10"/>
      <c r="F68" s="10"/>
      <c r="G68" s="11" t="str">
        <f t="shared" si="1"/>
        <v/>
      </c>
    </row>
    <row r="69" spans="1:7" ht="19.5" hidden="1" thickBot="1" x14ac:dyDescent="0.3">
      <c r="A69" s="7" t="str">
        <f>IF(B69="","",61)</f>
        <v/>
      </c>
      <c r="B69" s="8"/>
      <c r="C69" s="8"/>
      <c r="D69" s="9"/>
      <c r="E69" s="10"/>
      <c r="F69" s="10"/>
      <c r="G69" s="11" t="str">
        <f t="shared" si="1"/>
        <v/>
      </c>
    </row>
    <row r="70" spans="1:7" ht="19.5" hidden="1" thickBot="1" x14ac:dyDescent="0.3">
      <c r="A70" s="7" t="str">
        <f>IF(B70="","",62)</f>
        <v/>
      </c>
      <c r="B70" s="8"/>
      <c r="C70" s="8"/>
      <c r="D70" s="9"/>
      <c r="E70" s="10"/>
      <c r="F70" s="10"/>
      <c r="G70" s="11" t="str">
        <f t="shared" si="1"/>
        <v/>
      </c>
    </row>
    <row r="71" spans="1:7" ht="19.5" hidden="1" thickBot="1" x14ac:dyDescent="0.3">
      <c r="A71" s="7" t="str">
        <f>IF(B71="","",63)</f>
        <v/>
      </c>
      <c r="B71" s="8"/>
      <c r="C71" s="8"/>
      <c r="D71" s="9"/>
      <c r="E71" s="10"/>
      <c r="F71" s="10"/>
      <c r="G71" s="11" t="str">
        <f t="shared" si="1"/>
        <v/>
      </c>
    </row>
    <row r="72" spans="1:7" ht="19.5" hidden="1" thickBot="1" x14ac:dyDescent="0.3">
      <c r="A72" s="7" t="str">
        <f>IF(B72="","",64)</f>
        <v/>
      </c>
      <c r="B72" s="8"/>
      <c r="C72" s="8"/>
      <c r="D72" s="9"/>
      <c r="E72" s="10"/>
      <c r="F72" s="10"/>
      <c r="G72" s="11" t="str">
        <f t="shared" si="1"/>
        <v/>
      </c>
    </row>
    <row r="73" spans="1:7" ht="19.5" hidden="1" thickBot="1" x14ac:dyDescent="0.3">
      <c r="A73" s="7" t="str">
        <f>IF(B73="","",65)</f>
        <v/>
      </c>
      <c r="B73" s="8"/>
      <c r="C73" s="8"/>
      <c r="D73" s="9"/>
      <c r="E73" s="10"/>
      <c r="F73" s="10"/>
      <c r="G73" s="11" t="str">
        <f t="shared" si="1"/>
        <v/>
      </c>
    </row>
    <row r="74" spans="1:7" ht="19.5" hidden="1" thickBot="1" x14ac:dyDescent="0.3">
      <c r="A74" s="7" t="str">
        <f>IF(B74="","",66)</f>
        <v/>
      </c>
      <c r="B74" s="8"/>
      <c r="C74" s="8"/>
      <c r="D74" s="9"/>
      <c r="E74" s="10"/>
      <c r="F74" s="10"/>
      <c r="G74" s="11" t="str">
        <f t="shared" si="1"/>
        <v/>
      </c>
    </row>
    <row r="75" spans="1:7" ht="19.5" hidden="1" thickBot="1" x14ac:dyDescent="0.3">
      <c r="A75" s="7" t="str">
        <f>IF(B75="","",67)</f>
        <v/>
      </c>
      <c r="B75" s="8"/>
      <c r="C75" s="8"/>
      <c r="D75" s="9"/>
      <c r="E75" s="10"/>
      <c r="F75" s="10"/>
      <c r="G75" s="11" t="str">
        <f t="shared" si="1"/>
        <v/>
      </c>
    </row>
    <row r="76" spans="1:7" ht="19.5" hidden="1" thickBot="1" x14ac:dyDescent="0.3">
      <c r="A76" s="7" t="str">
        <f>IF(B76="","",68)</f>
        <v/>
      </c>
      <c r="B76" s="8"/>
      <c r="C76" s="8"/>
      <c r="D76" s="9"/>
      <c r="E76" s="10"/>
      <c r="F76" s="10"/>
      <c r="G76" s="11" t="str">
        <f t="shared" si="1"/>
        <v/>
      </c>
    </row>
    <row r="77" spans="1:7" ht="19.5" hidden="1" thickBot="1" x14ac:dyDescent="0.3">
      <c r="A77" s="7" t="str">
        <f>IF(B77="","",69)</f>
        <v/>
      </c>
      <c r="B77" s="8"/>
      <c r="C77" s="8"/>
      <c r="D77" s="9"/>
      <c r="E77" s="10"/>
      <c r="F77" s="10"/>
      <c r="G77" s="11" t="str">
        <f t="shared" si="1"/>
        <v/>
      </c>
    </row>
    <row r="78" spans="1:7" ht="19.5" hidden="1" thickBot="1" x14ac:dyDescent="0.3">
      <c r="A78" s="7" t="str">
        <f>IF(B78="","",70)</f>
        <v/>
      </c>
      <c r="B78" s="8"/>
      <c r="C78" s="8"/>
      <c r="D78" s="9"/>
      <c r="E78" s="10"/>
      <c r="F78" s="10"/>
      <c r="G78" s="11" t="str">
        <f t="shared" si="1"/>
        <v/>
      </c>
    </row>
    <row r="79" spans="1:7" ht="19.5" hidden="1" thickBot="1" x14ac:dyDescent="0.3">
      <c r="A79" s="12" t="str">
        <f>IF(B79="","",71)</f>
        <v/>
      </c>
      <c r="B79" s="13"/>
      <c r="C79" s="13"/>
      <c r="D79" s="14"/>
      <c r="E79" s="15"/>
      <c r="F79" s="15"/>
      <c r="G79" s="16" t="str">
        <f t="shared" si="1"/>
        <v/>
      </c>
    </row>
    <row r="80" spans="1:7" ht="19.5" hidden="1" thickBot="1" x14ac:dyDescent="0.3">
      <c r="A80" s="12" t="str">
        <f>IF(B80="","",72)</f>
        <v/>
      </c>
      <c r="B80" s="13"/>
      <c r="C80" s="13"/>
      <c r="D80" s="14"/>
      <c r="E80" s="15"/>
      <c r="F80" s="15"/>
      <c r="G80" s="16" t="str">
        <f t="shared" si="1"/>
        <v/>
      </c>
    </row>
    <row r="81" spans="1:7" ht="19.5" hidden="1" thickBot="1" x14ac:dyDescent="0.3">
      <c r="A81" s="12" t="str">
        <f>IF(B81="","",73)</f>
        <v/>
      </c>
      <c r="B81" s="13"/>
      <c r="C81" s="13"/>
      <c r="D81" s="14"/>
      <c r="E81" s="15"/>
      <c r="F81" s="15"/>
      <c r="G81" s="16" t="str">
        <f t="shared" si="1"/>
        <v/>
      </c>
    </row>
    <row r="82" spans="1:7" ht="19.5" hidden="1" thickBot="1" x14ac:dyDescent="0.3">
      <c r="A82" s="12" t="str">
        <f>IF(B82="","",74)</f>
        <v/>
      </c>
      <c r="B82" s="13"/>
      <c r="C82" s="13"/>
      <c r="D82" s="14"/>
      <c r="E82" s="15"/>
      <c r="F82" s="15"/>
      <c r="G82" s="16" t="str">
        <f t="shared" si="1"/>
        <v/>
      </c>
    </row>
    <row r="83" spans="1:7" ht="19.5" hidden="1" thickBot="1" x14ac:dyDescent="0.3">
      <c r="A83" s="12" t="str">
        <f>IF(B83="","",75)</f>
        <v/>
      </c>
      <c r="B83" s="13"/>
      <c r="C83" s="13"/>
      <c r="D83" s="14"/>
      <c r="E83" s="15"/>
      <c r="F83" s="15"/>
      <c r="G83" s="16" t="str">
        <f t="shared" si="1"/>
        <v/>
      </c>
    </row>
    <row r="84" spans="1:7" ht="19.5" hidden="1" thickBot="1" x14ac:dyDescent="0.3">
      <c r="A84" s="12" t="str">
        <f>IF(B84="","",76)</f>
        <v/>
      </c>
      <c r="B84" s="13"/>
      <c r="C84" s="13"/>
      <c r="D84" s="14"/>
      <c r="E84" s="15"/>
      <c r="F84" s="15"/>
      <c r="G84" s="16" t="str">
        <f t="shared" si="1"/>
        <v/>
      </c>
    </row>
    <row r="85" spans="1:7" ht="19.5" hidden="1" thickBot="1" x14ac:dyDescent="0.3">
      <c r="A85" s="12" t="str">
        <f>IF(B85="","",77)</f>
        <v/>
      </c>
      <c r="B85" s="13"/>
      <c r="C85" s="13"/>
      <c r="D85" s="14"/>
      <c r="E85" s="15"/>
      <c r="F85" s="15"/>
      <c r="G85" s="16" t="str">
        <f t="shared" si="1"/>
        <v/>
      </c>
    </row>
    <row r="86" spans="1:7" ht="19.5" hidden="1" thickBot="1" x14ac:dyDescent="0.3">
      <c r="A86" s="12" t="str">
        <f>IF(B86="","",78)</f>
        <v/>
      </c>
      <c r="B86" s="13"/>
      <c r="C86" s="13"/>
      <c r="D86" s="14"/>
      <c r="E86" s="15"/>
      <c r="F86" s="15"/>
      <c r="G86" s="16" t="str">
        <f t="shared" si="1"/>
        <v/>
      </c>
    </row>
    <row r="87" spans="1:7" ht="19.5" hidden="1" thickBot="1" x14ac:dyDescent="0.3">
      <c r="A87" s="12" t="str">
        <f>IF(B87="","",79)</f>
        <v/>
      </c>
      <c r="B87" s="13"/>
      <c r="C87" s="13"/>
      <c r="D87" s="14"/>
      <c r="E87" s="15"/>
      <c r="F87" s="15"/>
      <c r="G87" s="16" t="str">
        <f t="shared" si="1"/>
        <v/>
      </c>
    </row>
    <row r="88" spans="1:7" ht="19.5" hidden="1" thickBot="1" x14ac:dyDescent="0.3">
      <c r="A88" s="12" t="str">
        <f>IF(B88="","",80)</f>
        <v/>
      </c>
      <c r="B88" s="13"/>
      <c r="C88" s="13"/>
      <c r="D88" s="14"/>
      <c r="E88" s="15"/>
      <c r="F88" s="15"/>
      <c r="G88" s="16" t="str">
        <f t="shared" si="1"/>
        <v/>
      </c>
    </row>
    <row r="89" spans="1:7" ht="19.5" hidden="1" thickBot="1" x14ac:dyDescent="0.3">
      <c r="A89" s="12" t="str">
        <f>IF(B89="","",81)</f>
        <v/>
      </c>
      <c r="B89" s="13"/>
      <c r="C89" s="13"/>
      <c r="D89" s="14"/>
      <c r="E89" s="15"/>
      <c r="F89" s="15"/>
      <c r="G89" s="16" t="str">
        <f t="shared" si="1"/>
        <v/>
      </c>
    </row>
    <row r="90" spans="1:7" ht="19.5" hidden="1" thickBot="1" x14ac:dyDescent="0.3">
      <c r="A90" s="12" t="str">
        <f>IF(B90="","",82)</f>
        <v/>
      </c>
      <c r="B90" s="13"/>
      <c r="C90" s="13"/>
      <c r="D90" s="14"/>
      <c r="E90" s="15"/>
      <c r="F90" s="15"/>
      <c r="G90" s="16" t="str">
        <f t="shared" si="1"/>
        <v/>
      </c>
    </row>
    <row r="91" spans="1:7" ht="19.5" hidden="1" thickBot="1" x14ac:dyDescent="0.3">
      <c r="A91" s="12" t="str">
        <f>IF(B91="","",83)</f>
        <v/>
      </c>
      <c r="B91" s="13"/>
      <c r="C91" s="13"/>
      <c r="D91" s="14"/>
      <c r="E91" s="15"/>
      <c r="F91" s="15"/>
      <c r="G91" s="16" t="str">
        <f t="shared" si="1"/>
        <v/>
      </c>
    </row>
    <row r="92" spans="1:7" ht="19.5" hidden="1" thickBot="1" x14ac:dyDescent="0.3">
      <c r="A92" s="12" t="str">
        <f>IF(B92="","",84)</f>
        <v/>
      </c>
      <c r="B92" s="13"/>
      <c r="C92" s="13"/>
      <c r="D92" s="14"/>
      <c r="E92" s="15"/>
      <c r="F92" s="15"/>
      <c r="G92" s="16" t="str">
        <f t="shared" si="1"/>
        <v/>
      </c>
    </row>
    <row r="93" spans="1:7" ht="19.5" hidden="1" thickBot="1" x14ac:dyDescent="0.3">
      <c r="A93" s="12" t="str">
        <f>IF(B93="","",85)</f>
        <v/>
      </c>
      <c r="B93" s="13"/>
      <c r="C93" s="13"/>
      <c r="D93" s="14"/>
      <c r="E93" s="15"/>
      <c r="F93" s="15"/>
      <c r="G93" s="16" t="str">
        <f t="shared" si="1"/>
        <v/>
      </c>
    </row>
    <row r="94" spans="1:7" ht="19.5" hidden="1" thickBot="1" x14ac:dyDescent="0.3">
      <c r="A94" s="12" t="str">
        <f>IF(B94="","",86)</f>
        <v/>
      </c>
      <c r="B94" s="13"/>
      <c r="C94" s="13"/>
      <c r="D94" s="14"/>
      <c r="E94" s="15"/>
      <c r="F94" s="15"/>
      <c r="G94" s="16" t="str">
        <f t="shared" si="1"/>
        <v/>
      </c>
    </row>
    <row r="95" spans="1:7" ht="19.5" hidden="1" thickBot="1" x14ac:dyDescent="0.3">
      <c r="A95" s="12" t="str">
        <f>IF(B95="","",87)</f>
        <v/>
      </c>
      <c r="B95" s="13"/>
      <c r="C95" s="13"/>
      <c r="D95" s="14"/>
      <c r="E95" s="15"/>
      <c r="F95" s="15"/>
      <c r="G95" s="16" t="str">
        <f t="shared" si="1"/>
        <v/>
      </c>
    </row>
    <row r="96" spans="1:7" ht="19.5" hidden="1" thickBot="1" x14ac:dyDescent="0.3">
      <c r="A96" s="12" t="str">
        <f>IF(B96="","",88)</f>
        <v/>
      </c>
      <c r="B96" s="13"/>
      <c r="C96" s="13"/>
      <c r="D96" s="14"/>
      <c r="E96" s="15"/>
      <c r="F96" s="15"/>
      <c r="G96" s="16" t="str">
        <f t="shared" si="1"/>
        <v/>
      </c>
    </row>
    <row r="97" spans="1:7" ht="19.5" hidden="1" thickBot="1" x14ac:dyDescent="0.3">
      <c r="A97" s="12" t="str">
        <f>IF(B97="","",89)</f>
        <v/>
      </c>
      <c r="B97" s="13"/>
      <c r="C97" s="13"/>
      <c r="D97" s="14"/>
      <c r="E97" s="15"/>
      <c r="F97" s="15"/>
      <c r="G97" s="16" t="str">
        <f t="shared" si="1"/>
        <v/>
      </c>
    </row>
    <row r="98" spans="1:7" ht="19.5" hidden="1" thickBot="1" x14ac:dyDescent="0.3">
      <c r="A98" s="12" t="str">
        <f>IF(B98="","",90)</f>
        <v/>
      </c>
      <c r="B98" s="13"/>
      <c r="C98" s="13"/>
      <c r="D98" s="14"/>
      <c r="E98" s="15"/>
      <c r="F98" s="15"/>
      <c r="G98" s="16" t="str">
        <f t="shared" si="1"/>
        <v/>
      </c>
    </row>
    <row r="99" spans="1:7" ht="19.5" hidden="1" thickBot="1" x14ac:dyDescent="0.3">
      <c r="A99" s="12" t="str">
        <f>IF(B99="","",91)</f>
        <v/>
      </c>
      <c r="B99" s="13"/>
      <c r="C99" s="13"/>
      <c r="D99" s="14"/>
      <c r="E99" s="15"/>
      <c r="F99" s="15"/>
      <c r="G99" s="16" t="str">
        <f t="shared" si="1"/>
        <v/>
      </c>
    </row>
    <row r="100" spans="1:7" ht="19.5" hidden="1" thickBot="1" x14ac:dyDescent="0.3">
      <c r="A100" s="12" t="str">
        <f>IF(B100="","",92)</f>
        <v/>
      </c>
      <c r="B100" s="13"/>
      <c r="C100" s="13"/>
      <c r="D100" s="14"/>
      <c r="E100" s="15"/>
      <c r="F100" s="15"/>
      <c r="G100" s="16" t="str">
        <f t="shared" si="1"/>
        <v/>
      </c>
    </row>
    <row r="101" spans="1:7" ht="19.5" hidden="1" thickBot="1" x14ac:dyDescent="0.3">
      <c r="A101" s="12" t="str">
        <f>IF(B101="","",93)</f>
        <v/>
      </c>
      <c r="B101" s="13"/>
      <c r="C101" s="13"/>
      <c r="D101" s="14"/>
      <c r="E101" s="15"/>
      <c r="F101" s="15"/>
      <c r="G101" s="16" t="str">
        <f t="shared" si="1"/>
        <v/>
      </c>
    </row>
    <row r="102" spans="1:7" ht="19.5" hidden="1" thickBot="1" x14ac:dyDescent="0.3">
      <c r="A102" s="12" t="str">
        <f>IF(B102="","",94)</f>
        <v/>
      </c>
      <c r="B102" s="13"/>
      <c r="C102" s="13"/>
      <c r="D102" s="14"/>
      <c r="E102" s="15"/>
      <c r="F102" s="15"/>
      <c r="G102" s="16" t="str">
        <f t="shared" si="1"/>
        <v/>
      </c>
    </row>
    <row r="103" spans="1:7" ht="19.5" hidden="1" thickBot="1" x14ac:dyDescent="0.3">
      <c r="A103" s="12" t="str">
        <f>IF(B103="","",95)</f>
        <v/>
      </c>
      <c r="B103" s="13"/>
      <c r="C103" s="13"/>
      <c r="D103" s="14"/>
      <c r="E103" s="15"/>
      <c r="F103" s="15"/>
      <c r="G103" s="16" t="str">
        <f t="shared" si="1"/>
        <v/>
      </c>
    </row>
    <row r="104" spans="1:7" ht="19.5" hidden="1" thickBot="1" x14ac:dyDescent="0.3">
      <c r="A104" s="12" t="str">
        <f>IF(B104="","",96)</f>
        <v/>
      </c>
      <c r="B104" s="13"/>
      <c r="C104" s="13"/>
      <c r="D104" s="14"/>
      <c r="E104" s="15"/>
      <c r="F104" s="15"/>
      <c r="G104" s="16" t="str">
        <f t="shared" si="1"/>
        <v/>
      </c>
    </row>
    <row r="105" spans="1:7" ht="19.5" hidden="1" thickBot="1" x14ac:dyDescent="0.3">
      <c r="A105" s="12" t="str">
        <f>IF(B105="","",97)</f>
        <v/>
      </c>
      <c r="B105" s="13"/>
      <c r="C105" s="13"/>
      <c r="D105" s="14"/>
      <c r="E105" s="15"/>
      <c r="F105" s="15"/>
      <c r="G105" s="16" t="str">
        <f t="shared" ref="G105:G108" si="2">IF(B105="","",SUM(E105+F105))</f>
        <v/>
      </c>
    </row>
    <row r="106" spans="1:7" ht="19.5" hidden="1" thickBot="1" x14ac:dyDescent="0.3">
      <c r="A106" s="12" t="str">
        <f>IF(B106="","",98)</f>
        <v/>
      </c>
      <c r="B106" s="13"/>
      <c r="C106" s="13"/>
      <c r="D106" s="14"/>
      <c r="E106" s="15"/>
      <c r="F106" s="15"/>
      <c r="G106" s="16" t="str">
        <f t="shared" si="2"/>
        <v/>
      </c>
    </row>
    <row r="107" spans="1:7" ht="19.5" hidden="1" thickBot="1" x14ac:dyDescent="0.3">
      <c r="A107" s="17" t="str">
        <f>IF(B107="","",99)</f>
        <v/>
      </c>
      <c r="B107" s="13"/>
      <c r="C107" s="13"/>
      <c r="D107" s="14"/>
      <c r="E107" s="15"/>
      <c r="F107" s="15"/>
      <c r="G107" s="18" t="str">
        <f t="shared" si="2"/>
        <v/>
      </c>
    </row>
    <row r="108" spans="1:7" ht="19.5" hidden="1" thickBot="1" x14ac:dyDescent="0.3">
      <c r="A108" s="19" t="str">
        <f>IF(B108="","",100)</f>
        <v/>
      </c>
      <c r="B108" s="20"/>
      <c r="C108" s="20"/>
      <c r="D108" s="21"/>
      <c r="E108" s="22"/>
      <c r="F108" s="22"/>
      <c r="G108" s="23" t="str">
        <f t="shared" si="2"/>
        <v/>
      </c>
    </row>
    <row r="109" spans="1:7" ht="18.75" x14ac:dyDescent="0.25">
      <c r="A109" s="12"/>
      <c r="B109" s="13"/>
      <c r="C109" s="13"/>
      <c r="D109" s="14"/>
      <c r="E109" s="15"/>
      <c r="F109" s="15"/>
      <c r="G109" s="16">
        <f>SUBTOTAL(109,(G9:G108))</f>
        <v>13689</v>
      </c>
    </row>
  </sheetData>
  <phoneticPr fontId="4" type="noConversion"/>
  <dataValidations count="1">
    <dataValidation type="decimal" allowBlank="1" showInputMessage="1" showErrorMessage="1" errorTitle="Info" error="Cette cellule doit contenir que les chiffres." sqref="E9:F108">
      <formula1>0</formula1>
      <formula2>999999999999</formula2>
    </dataValidation>
  </dataValidations>
  <pageMargins left="0.19685039370078741" right="0.19685039370078741" top="0.19685039370078741" bottom="0.19685039370078741" header="0.31496062992125984" footer="0.31496062992125984"/>
  <pageSetup paperSize="9" scale="57" orientation="portrait" r:id="rId1"/>
  <rowBreaks count="1" manualBreakCount="1">
    <brk id="50" max="6" man="1"/>
  </rowBreaks>
  <drawing r:id="rId2"/>
  <legacyDrawing r:id="rId3"/>
  <controls>
    <mc:AlternateContent xmlns:mc="http://schemas.openxmlformats.org/markup-compatibility/2006">
      <mc:Choice Requires="x14">
        <control shapeId="1025" r:id="rId4" name="cbMois">
          <controlPr defaultSize="0" autoLine="0" listFillRange="LMois" r:id="rId5">
            <anchor moveWithCells="1">
              <from>
                <xdr:col>7</xdr:col>
                <xdr:colOff>47625</xdr:colOff>
                <xdr:row>3</xdr:row>
                <xdr:rowOff>9525</xdr:rowOff>
              </from>
              <to>
                <xdr:col>9</xdr:col>
                <xdr:colOff>523875</xdr:colOff>
                <xdr:row>4</xdr:row>
                <xdr:rowOff>142875</xdr:rowOff>
              </to>
            </anchor>
          </controlPr>
        </control>
      </mc:Choice>
      <mc:Fallback>
        <control shapeId="1025" r:id="rId4" name="cbMois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13"/>
  <sheetViews>
    <sheetView workbookViewId="0">
      <selection activeCell="D15" sqref="D15"/>
    </sheetView>
  </sheetViews>
  <sheetFormatPr baseColWidth="10" defaultRowHeight="15" x14ac:dyDescent="0.25"/>
  <sheetData>
    <row r="1" spans="1:1" x14ac:dyDescent="0.25">
      <c r="A1" t="s">
        <v>19</v>
      </c>
    </row>
    <row r="2" spans="1:1" x14ac:dyDescent="0.25">
      <c r="A2" t="s">
        <v>20</v>
      </c>
    </row>
    <row r="3" spans="1:1" x14ac:dyDescent="0.25">
      <c r="A3" t="s">
        <v>21</v>
      </c>
    </row>
    <row r="4" spans="1:1" x14ac:dyDescent="0.25">
      <c r="A4" t="s">
        <v>22</v>
      </c>
    </row>
    <row r="5" spans="1:1" x14ac:dyDescent="0.25">
      <c r="A5" t="s">
        <v>23</v>
      </c>
    </row>
    <row r="6" spans="1:1" x14ac:dyDescent="0.25">
      <c r="A6" t="s">
        <v>24</v>
      </c>
    </row>
    <row r="7" spans="1:1" x14ac:dyDescent="0.25">
      <c r="A7" t="s">
        <v>25</v>
      </c>
    </row>
    <row r="8" spans="1:1" x14ac:dyDescent="0.25">
      <c r="A8" t="s">
        <v>26</v>
      </c>
    </row>
    <row r="9" spans="1:1" x14ac:dyDescent="0.25">
      <c r="A9" t="s">
        <v>27</v>
      </c>
    </row>
    <row r="10" spans="1:1" x14ac:dyDescent="0.25">
      <c r="A10" t="s">
        <v>28</v>
      </c>
    </row>
    <row r="11" spans="1:1" x14ac:dyDescent="0.25">
      <c r="A11" t="s">
        <v>29</v>
      </c>
    </row>
    <row r="12" spans="1:1" x14ac:dyDescent="0.25">
      <c r="A12" t="s">
        <v>30</v>
      </c>
    </row>
    <row r="13" spans="1:1" x14ac:dyDescent="0.25">
      <c r="A1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D-TBANCAIRE</vt:lpstr>
      <vt:lpstr>Prm</vt:lpstr>
      <vt:lpstr>'D-TBANCAIRE'!Criteres</vt:lpstr>
      <vt:lpstr>LMois</vt:lpstr>
      <vt:lpstr>'D-TBANCAIRE'!Zone_d_impression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LAVALLEZ Pascal</cp:lastModifiedBy>
  <cp:lastPrinted>2019-07-28T22:02:41Z</cp:lastPrinted>
  <dcterms:created xsi:type="dcterms:W3CDTF">2019-07-28T21:51:21Z</dcterms:created>
  <dcterms:modified xsi:type="dcterms:W3CDTF">2019-07-29T09:17:59Z</dcterms:modified>
</cp:coreProperties>
</file>