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Calcul" sheetId="1" r:id="rId1"/>
  </sheets>
  <definedNames>
    <definedName name="CapitalTotal">Calcul!$B$1</definedName>
    <definedName name="Date">Calcul!$B$10</definedName>
    <definedName name="DuréeP1">Calcul!$B$6</definedName>
    <definedName name="DuréeP2">Calcul!$B$7</definedName>
    <definedName name="DuréeP3">Calcul!$B$8</definedName>
    <definedName name="DuréeTotale">Calcul!$B$5</definedName>
    <definedName name="Palier1">Calcul!$B$2</definedName>
    <definedName name="Palier2">Calcul!$B$3</definedName>
    <definedName name="Palier3">Calcul!$B$4</definedName>
    <definedName name="Taux">Calcul!$B$9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5" i="1" l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G17" i="1"/>
  <c r="G16" i="1"/>
  <c r="D16" i="1"/>
  <c r="C16" i="1"/>
  <c r="C17" i="1"/>
  <c r="C21" i="1"/>
  <c r="F17" i="1" l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17" i="1"/>
  <c r="B18" i="1"/>
  <c r="A18" i="1" s="1"/>
  <c r="E16" i="1"/>
  <c r="F16" i="1"/>
  <c r="B17" i="1"/>
  <c r="A17" i="1" s="1"/>
  <c r="A16" i="1"/>
  <c r="C18" i="1" l="1"/>
  <c r="F18" i="1" s="1"/>
  <c r="B19" i="1"/>
  <c r="C19" i="1" l="1"/>
  <c r="F19" i="1" s="1"/>
  <c r="B20" i="1"/>
  <c r="A19" i="1"/>
  <c r="G18" i="1"/>
  <c r="G19" i="1" s="1"/>
  <c r="C20" i="1" l="1"/>
  <c r="G20" i="1" s="1"/>
  <c r="A20" i="1"/>
  <c r="B21" i="1"/>
  <c r="F20" i="1"/>
  <c r="A21" i="1" l="1"/>
  <c r="B22" i="1"/>
  <c r="F21" i="1"/>
  <c r="A22" i="1" l="1"/>
  <c r="B23" i="1"/>
  <c r="C22" i="1"/>
  <c r="F22" i="1" s="1"/>
  <c r="G21" i="1"/>
  <c r="G22" i="1" s="1"/>
  <c r="C23" i="1" l="1"/>
  <c r="F23" i="1" s="1"/>
  <c r="A23" i="1"/>
  <c r="B24" i="1"/>
  <c r="C24" i="1" l="1"/>
  <c r="A24" i="1"/>
  <c r="B25" i="1"/>
  <c r="F24" i="1"/>
  <c r="G23" i="1"/>
  <c r="G24" i="1" s="1"/>
  <c r="A25" i="1" l="1"/>
  <c r="B26" i="1"/>
  <c r="C25" i="1"/>
  <c r="F25" i="1" s="1"/>
  <c r="A26" i="1" l="1"/>
  <c r="B27" i="1"/>
  <c r="C26" i="1"/>
  <c r="F26" i="1" s="1"/>
  <c r="G25" i="1"/>
  <c r="G26" i="1" s="1"/>
  <c r="C27" i="1" l="1"/>
  <c r="F27" i="1" s="1"/>
  <c r="A27" i="1"/>
  <c r="B28" i="1"/>
  <c r="C28" i="1" l="1"/>
  <c r="F28" i="1" s="1"/>
  <c r="A28" i="1"/>
  <c r="B29" i="1"/>
  <c r="G27" i="1"/>
  <c r="G28" i="1" s="1"/>
  <c r="A29" i="1" l="1"/>
  <c r="B30" i="1"/>
  <c r="C29" i="1"/>
  <c r="G29" i="1" s="1"/>
  <c r="A30" i="1" l="1"/>
  <c r="B31" i="1"/>
  <c r="C30" i="1"/>
  <c r="G30" i="1" s="1"/>
  <c r="F29" i="1"/>
  <c r="F30" i="1" l="1"/>
  <c r="C31" i="1"/>
  <c r="F31" i="1" s="1"/>
  <c r="B32" i="1"/>
  <c r="A31" i="1"/>
  <c r="G31" i="1" l="1"/>
  <c r="C32" i="1"/>
  <c r="A32" i="1"/>
  <c r="B33" i="1"/>
  <c r="G32" i="1" l="1"/>
  <c r="F32" i="1"/>
  <c r="A33" i="1"/>
  <c r="B34" i="1"/>
  <c r="C33" i="1"/>
  <c r="F33" i="1" s="1"/>
  <c r="G33" i="1" l="1"/>
  <c r="A34" i="1"/>
  <c r="B35" i="1"/>
  <c r="C34" i="1"/>
  <c r="F34" i="1" s="1"/>
  <c r="C35" i="1" l="1"/>
  <c r="F35" i="1" s="1"/>
  <c r="B36" i="1"/>
  <c r="A35" i="1"/>
  <c r="G34" i="1"/>
  <c r="G35" i="1" s="1"/>
  <c r="C36" i="1" l="1"/>
  <c r="G36" i="1" s="1"/>
  <c r="A36" i="1"/>
  <c r="B37" i="1"/>
  <c r="F36" i="1"/>
  <c r="A37" i="1" l="1"/>
  <c r="B38" i="1"/>
  <c r="C37" i="1"/>
  <c r="G37" i="1" s="1"/>
  <c r="A38" i="1" l="1"/>
  <c r="B39" i="1"/>
  <c r="C38" i="1"/>
  <c r="G38" i="1" s="1"/>
  <c r="F37" i="1"/>
  <c r="F38" i="1" l="1"/>
  <c r="C39" i="1"/>
  <c r="F39" i="1" s="1"/>
  <c r="A39" i="1"/>
  <c r="B40" i="1"/>
  <c r="C40" i="1" l="1"/>
  <c r="A40" i="1"/>
  <c r="B41" i="1"/>
  <c r="F40" i="1"/>
  <c r="G39" i="1"/>
  <c r="G40" i="1" s="1"/>
  <c r="A41" i="1" l="1"/>
  <c r="B42" i="1"/>
  <c r="C41" i="1"/>
  <c r="F41" i="1" s="1"/>
  <c r="A42" i="1" l="1"/>
  <c r="B43" i="1"/>
  <c r="C42" i="1"/>
  <c r="F42" i="1" s="1"/>
  <c r="G41" i="1"/>
  <c r="G42" i="1" l="1"/>
  <c r="A43" i="1"/>
  <c r="B44" i="1"/>
  <c r="C43" i="1"/>
  <c r="F43" i="1" s="1"/>
  <c r="G43" i="1" l="1"/>
  <c r="C44" i="1"/>
  <c r="F44" i="1" s="1"/>
  <c r="A44" i="1"/>
  <c r="B45" i="1"/>
  <c r="G44" i="1" l="1"/>
  <c r="C45" i="1"/>
  <c r="B46" i="1"/>
  <c r="A45" i="1"/>
  <c r="G45" i="1" l="1"/>
  <c r="A46" i="1"/>
  <c r="B47" i="1"/>
  <c r="C46" i="1"/>
  <c r="F45" i="1"/>
  <c r="G46" i="1" l="1"/>
  <c r="F46" i="1"/>
  <c r="A47" i="1"/>
  <c r="B48" i="1"/>
  <c r="C47" i="1"/>
  <c r="G47" i="1" s="1"/>
  <c r="F47" i="1" l="1"/>
  <c r="C48" i="1"/>
  <c r="G48" i="1" s="1"/>
  <c r="A48" i="1"/>
  <c r="B49" i="1"/>
  <c r="F48" i="1" l="1"/>
  <c r="A49" i="1"/>
  <c r="B50" i="1"/>
  <c r="C49" i="1"/>
  <c r="F49" i="1" s="1"/>
  <c r="A50" i="1" l="1"/>
  <c r="B51" i="1"/>
  <c r="C50" i="1"/>
  <c r="F50" i="1" s="1"/>
  <c r="G49" i="1"/>
  <c r="G50" i="1" s="1"/>
  <c r="A51" i="1" l="1"/>
  <c r="B52" i="1"/>
  <c r="C51" i="1"/>
  <c r="F51" i="1" s="1"/>
  <c r="G51" i="1"/>
  <c r="C52" i="1" l="1"/>
  <c r="G52" i="1" s="1"/>
  <c r="A52" i="1"/>
  <c r="B53" i="1"/>
  <c r="F52" i="1"/>
  <c r="C53" i="1" l="1"/>
  <c r="G53" i="1" s="1"/>
  <c r="A53" i="1"/>
  <c r="B54" i="1"/>
  <c r="A54" i="1" l="1"/>
  <c r="B55" i="1"/>
  <c r="C54" i="1"/>
  <c r="G54" i="1" s="1"/>
  <c r="F53" i="1"/>
  <c r="F54" i="1" l="1"/>
  <c r="A55" i="1"/>
  <c r="B56" i="1"/>
  <c r="C55" i="1"/>
  <c r="G55" i="1" s="1"/>
  <c r="C56" i="1" l="1"/>
  <c r="G56" i="1" s="1"/>
  <c r="A56" i="1"/>
  <c r="B57" i="1"/>
  <c r="F55" i="1"/>
  <c r="F56" i="1" l="1"/>
  <c r="A57" i="1"/>
  <c r="B58" i="1"/>
  <c r="C57" i="1"/>
  <c r="F57" i="1" s="1"/>
  <c r="A58" i="1" l="1"/>
  <c r="B59" i="1"/>
  <c r="C58" i="1"/>
  <c r="F58" i="1" s="1"/>
  <c r="G57" i="1"/>
  <c r="G58" i="1" s="1"/>
  <c r="A59" i="1" l="1"/>
  <c r="B60" i="1"/>
  <c r="C59" i="1"/>
  <c r="F59" i="1" s="1"/>
  <c r="G59" i="1"/>
  <c r="C60" i="1" l="1"/>
  <c r="G60" i="1" s="1"/>
  <c r="A60" i="1"/>
  <c r="B61" i="1"/>
  <c r="F60" i="1"/>
  <c r="C61" i="1" l="1"/>
  <c r="G61" i="1" s="1"/>
  <c r="A61" i="1"/>
  <c r="B62" i="1"/>
  <c r="A62" i="1" l="1"/>
  <c r="B63" i="1"/>
  <c r="C62" i="1"/>
  <c r="G62" i="1" s="1"/>
  <c r="F61" i="1"/>
  <c r="F62" i="1" l="1"/>
  <c r="A63" i="1"/>
  <c r="B64" i="1"/>
  <c r="C63" i="1"/>
  <c r="G63" i="1" s="1"/>
  <c r="F63" i="1" l="1"/>
  <c r="C64" i="1"/>
  <c r="G64" i="1" s="1"/>
  <c r="A64" i="1"/>
  <c r="B65" i="1"/>
  <c r="F64" i="1" l="1"/>
  <c r="A65" i="1"/>
  <c r="B66" i="1"/>
  <c r="C65" i="1"/>
  <c r="F65" i="1" s="1"/>
  <c r="A66" i="1" l="1"/>
  <c r="C66" i="1"/>
  <c r="F66" i="1"/>
  <c r="G66" i="1"/>
  <c r="D66" i="1"/>
  <c r="B67" i="1"/>
  <c r="G65" i="1"/>
  <c r="C67" i="1" l="1"/>
  <c r="G67" i="1"/>
  <c r="D67" i="1"/>
  <c r="A67" i="1"/>
  <c r="B68" i="1"/>
  <c r="F67" i="1"/>
  <c r="D68" i="1" l="1"/>
  <c r="A68" i="1"/>
  <c r="B69" i="1"/>
  <c r="F68" i="1"/>
  <c r="C68" i="1"/>
  <c r="G68" i="1"/>
  <c r="A69" i="1" l="1"/>
  <c r="B70" i="1"/>
  <c r="F69" i="1"/>
  <c r="C69" i="1"/>
  <c r="G69" i="1"/>
  <c r="D69" i="1"/>
  <c r="F70" i="1" l="1"/>
  <c r="C70" i="1"/>
  <c r="G70" i="1"/>
  <c r="D70" i="1"/>
  <c r="A70" i="1"/>
  <c r="B71" i="1"/>
  <c r="D71" i="1" l="1"/>
  <c r="A71" i="1"/>
  <c r="B72" i="1"/>
  <c r="F71" i="1"/>
  <c r="G71" i="1"/>
  <c r="C71" i="1"/>
  <c r="A72" i="1" l="1"/>
  <c r="B73" i="1"/>
  <c r="F72" i="1"/>
  <c r="G72" i="1"/>
  <c r="C72" i="1"/>
  <c r="D72" i="1"/>
  <c r="F73" i="1" l="1"/>
  <c r="C73" i="1"/>
  <c r="G73" i="1"/>
  <c r="A73" i="1"/>
  <c r="B74" i="1"/>
  <c r="D73" i="1"/>
  <c r="C74" i="1" l="1"/>
  <c r="G74" i="1"/>
  <c r="D74" i="1"/>
  <c r="A74" i="1"/>
  <c r="B75" i="1"/>
  <c r="F74" i="1"/>
  <c r="D75" i="1" l="1"/>
  <c r="A75" i="1"/>
  <c r="B76" i="1"/>
  <c r="C75" i="1"/>
  <c r="G75" i="1"/>
  <c r="F75" i="1"/>
  <c r="A76" i="1" l="1"/>
  <c r="B77" i="1"/>
  <c r="F76" i="1"/>
  <c r="C76" i="1"/>
  <c r="D76" i="1"/>
  <c r="G76" i="1"/>
  <c r="C77" i="1" l="1"/>
  <c r="G77" i="1"/>
  <c r="D77" i="1"/>
  <c r="B78" i="1"/>
  <c r="F77" i="1"/>
  <c r="A77" i="1"/>
  <c r="D78" i="1" l="1"/>
  <c r="G78" i="1"/>
  <c r="C78" i="1"/>
  <c r="B79" i="1"/>
  <c r="A78" i="1"/>
  <c r="F78" i="1"/>
  <c r="A79" i="1" l="1"/>
  <c r="B80" i="1"/>
  <c r="F79" i="1"/>
  <c r="G79" i="1"/>
  <c r="D79" i="1"/>
  <c r="C79" i="1"/>
  <c r="F80" i="1" l="1"/>
  <c r="D80" i="1"/>
  <c r="B81" i="1"/>
  <c r="C80" i="1"/>
  <c r="A80" i="1"/>
  <c r="G80" i="1"/>
  <c r="C81" i="1" l="1"/>
  <c r="G81" i="1"/>
  <c r="D81" i="1"/>
  <c r="B82" i="1"/>
  <c r="A81" i="1"/>
  <c r="F81" i="1"/>
  <c r="D82" i="1" l="1"/>
  <c r="A82" i="1"/>
  <c r="F82" i="1"/>
  <c r="G82" i="1"/>
  <c r="C82" i="1"/>
  <c r="B83" i="1"/>
  <c r="A83" i="1" l="1"/>
  <c r="B84" i="1"/>
  <c r="D83" i="1"/>
  <c r="F83" i="1"/>
  <c r="G83" i="1"/>
  <c r="C83" i="1"/>
  <c r="F84" i="1" l="1"/>
  <c r="C84" i="1"/>
  <c r="A84" i="1"/>
  <c r="D84" i="1"/>
  <c r="B85" i="1"/>
  <c r="G84" i="1"/>
  <c r="C85" i="1" l="1"/>
  <c r="G85" i="1"/>
  <c r="A85" i="1"/>
  <c r="F85" i="1"/>
  <c r="D85" i="1"/>
  <c r="B86" i="1"/>
  <c r="D86" i="1" l="1"/>
  <c r="B87" i="1"/>
  <c r="A86" i="1"/>
  <c r="F86" i="1"/>
  <c r="C86" i="1"/>
  <c r="G86" i="1"/>
  <c r="A87" i="1" l="1"/>
  <c r="B88" i="1"/>
  <c r="C87" i="1"/>
  <c r="D87" i="1"/>
  <c r="F87" i="1"/>
  <c r="G87" i="1"/>
  <c r="F88" i="1" l="1"/>
  <c r="A88" i="1"/>
  <c r="G88" i="1"/>
  <c r="C88" i="1"/>
  <c r="D88" i="1"/>
  <c r="B89" i="1"/>
  <c r="C89" i="1" l="1"/>
  <c r="G89" i="1"/>
  <c r="B90" i="1"/>
  <c r="A89" i="1"/>
  <c r="F89" i="1"/>
  <c r="D89" i="1"/>
  <c r="D90" i="1" l="1"/>
  <c r="C90" i="1"/>
  <c r="B91" i="1"/>
  <c r="G90" i="1"/>
  <c r="A90" i="1"/>
  <c r="F90" i="1"/>
  <c r="A91" i="1" l="1"/>
  <c r="G91" i="1"/>
  <c r="C91" i="1"/>
  <c r="D91" i="1"/>
  <c r="F91" i="1"/>
</calcChain>
</file>

<file path=xl/sharedStrings.xml><?xml version="1.0" encoding="utf-8"?>
<sst xmlns="http://schemas.openxmlformats.org/spreadsheetml/2006/main" count="20" uniqueCount="20">
  <si>
    <t>Capital Total Emprunté</t>
  </si>
  <si>
    <t>Palier 1</t>
  </si>
  <si>
    <t>Palier 2</t>
  </si>
  <si>
    <t>Palier 3</t>
  </si>
  <si>
    <t>Durée Totale</t>
  </si>
  <si>
    <t>Durée Palier 1</t>
  </si>
  <si>
    <t>Durée Palier 2</t>
  </si>
  <si>
    <t>Durée Palier 3</t>
  </si>
  <si>
    <t>Taux Annuel</t>
  </si>
  <si>
    <t>Date d'effet</t>
  </si>
  <si>
    <t>Taux Assurance</t>
  </si>
  <si>
    <t>Mensualité hors assurance</t>
  </si>
  <si>
    <t>Montant Assurance</t>
  </si>
  <si>
    <t>Date échéance</t>
  </si>
  <si>
    <t>N° échéance</t>
  </si>
  <si>
    <t>Capital remboursé</t>
  </si>
  <si>
    <t>Intérêts</t>
  </si>
  <si>
    <t>Assurance</t>
  </si>
  <si>
    <t>Total mensualité</t>
  </si>
  <si>
    <t>Capital restant dû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</si>
</sst>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$-40C]mmm\-yy;@"/>
    <numFmt numFmtId="165" formatCode="0&quot; mois&quot;"/>
    <numFmt numFmtId="166" formatCode="_-* #,##0.000\ &quot;€&quot;_-;\-* #,##0.0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44" fontId="0" fillId="0" borderId="0" xfId="1" applyFont="1"/>
    <xf numFmtId="14" fontId="0" fillId="0" borderId="0" xfId="0" applyNumberFormat="1"/>
    <xf numFmtId="164" fontId="0" fillId="0" borderId="0" xfId="0" applyNumberFormat="1"/>
    <xf numFmtId="165" fontId="0" fillId="0" borderId="0" xfId="1" applyNumberFormat="1" applyFont="1"/>
    <xf numFmtId="10" fontId="0" fillId="0" borderId="0" xfId="2" applyNumberFormat="1" applyFont="1"/>
    <xf numFmtId="166" fontId="0" fillId="0" borderId="0" xfId="1" applyNumberFormat="1" applyFont="1"/>
    <xf numFmtId="8" fontId="0" fillId="0" borderId="0" xfId="1" applyNumberFormat="1" applyFont="1"/>
    <xf numFmtId="7" fontId="0" fillId="0" borderId="0" xfId="1" applyNumberFormat="1" applyFon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1"/>
  <sheetViews>
    <sheetView tabSelected="1" workbookViewId="0">
      <selection activeCell="F9" sqref="F9"/>
    </sheetView>
  </sheetViews>
  <sheetFormatPr baseColWidth="10" defaultRowHeight="15" x14ac:dyDescent="0.25"/>
  <cols>
    <col min="1" max="1" width="24.7109375" bestFit="1" customWidth="1"/>
    <col min="2" max="2" width="12.85546875" bestFit="1" customWidth="1"/>
    <col min="3" max="3" width="17.7109375" bestFit="1" customWidth="1"/>
    <col min="4" max="4" width="10.42578125" bestFit="1" customWidth="1"/>
    <col min="5" max="5" width="10.28515625" bestFit="1" customWidth="1"/>
    <col min="6" max="6" width="16.140625" bestFit="1" customWidth="1"/>
    <col min="7" max="7" width="17" bestFit="1" customWidth="1"/>
  </cols>
  <sheetData>
    <row r="1" spans="1:7" x14ac:dyDescent="0.25">
      <c r="A1" t="s">
        <v>0</v>
      </c>
      <c r="B1" s="1">
        <v>270076.08</v>
      </c>
    </row>
    <row r="2" spans="1:7" x14ac:dyDescent="0.25">
      <c r="A2" t="s">
        <v>1</v>
      </c>
      <c r="B2" s="1">
        <v>26799</v>
      </c>
    </row>
    <row r="3" spans="1:7" x14ac:dyDescent="0.25">
      <c r="A3" t="s">
        <v>2</v>
      </c>
      <c r="B3" s="1">
        <v>161075.15</v>
      </c>
    </row>
    <row r="4" spans="1:7" x14ac:dyDescent="0.25">
      <c r="A4" t="s">
        <v>3</v>
      </c>
      <c r="B4" s="1">
        <v>82202</v>
      </c>
    </row>
    <row r="5" spans="1:7" x14ac:dyDescent="0.25">
      <c r="A5" t="s">
        <v>4</v>
      </c>
      <c r="B5" s="4">
        <v>248</v>
      </c>
    </row>
    <row r="6" spans="1:7" x14ac:dyDescent="0.25">
      <c r="A6" t="s">
        <v>5</v>
      </c>
      <c r="B6" s="4">
        <v>50</v>
      </c>
    </row>
    <row r="7" spans="1:7" x14ac:dyDescent="0.25">
      <c r="A7" t="s">
        <v>6</v>
      </c>
      <c r="B7" s="4">
        <v>144</v>
      </c>
    </row>
    <row r="8" spans="1:7" x14ac:dyDescent="0.25">
      <c r="A8" t="s">
        <v>7</v>
      </c>
      <c r="B8" s="4">
        <v>54</v>
      </c>
    </row>
    <row r="9" spans="1:7" x14ac:dyDescent="0.25">
      <c r="A9" t="s">
        <v>8</v>
      </c>
      <c r="B9" s="5">
        <v>2.8000000000000001E-2</v>
      </c>
    </row>
    <row r="10" spans="1:7" x14ac:dyDescent="0.25">
      <c r="A10" t="s">
        <v>9</v>
      </c>
      <c r="B10" s="2">
        <v>42313</v>
      </c>
    </row>
    <row r="11" spans="1:7" x14ac:dyDescent="0.25">
      <c r="A11" t="s">
        <v>10</v>
      </c>
    </row>
    <row r="12" spans="1:7" x14ac:dyDescent="0.25">
      <c r="A12" t="s">
        <v>11</v>
      </c>
    </row>
    <row r="13" spans="1:7" x14ac:dyDescent="0.25">
      <c r="A13" t="s">
        <v>12</v>
      </c>
      <c r="B13">
        <v>93.39</v>
      </c>
    </row>
    <row r="15" spans="1:7" x14ac:dyDescent="0.25">
      <c r="A15" t="s">
        <v>13</v>
      </c>
      <c r="B15" t="s">
        <v>14</v>
      </c>
      <c r="C15" t="s">
        <v>15</v>
      </c>
      <c r="D15" t="s">
        <v>16</v>
      </c>
      <c r="E15" t="s">
        <v>17</v>
      </c>
      <c r="F15" t="s">
        <v>18</v>
      </c>
      <c r="G15" t="s">
        <v>19</v>
      </c>
    </row>
    <row r="16" spans="1:7" x14ac:dyDescent="0.25">
      <c r="A16" s="3">
        <f>EDATE(Date,1)</f>
        <v>42343</v>
      </c>
      <c r="B16">
        <v>1</v>
      </c>
      <c r="C16" s="7">
        <f>-PPMT(Taux/12,B16,DuréeP1,Palier1,0,0)</f>
        <v>505.94666183609183</v>
      </c>
      <c r="D16" s="8">
        <f>-IPMT(Taux/12,B16,DuréeTotale,CapitalTotal,0,0)</f>
        <v>630.17752000000007</v>
      </c>
      <c r="E16" s="6">
        <f>B13</f>
        <v>93.39</v>
      </c>
      <c r="F16" s="6">
        <f>SUM(C16:E16)</f>
        <v>1229.5141818360919</v>
      </c>
      <c r="G16" s="6">
        <f>CapitalTotal-C16</f>
        <v>269570.1333381639</v>
      </c>
    </row>
    <row r="17" spans="1:7" x14ac:dyDescent="0.25">
      <c r="A17" s="3">
        <f t="shared" ref="A17:A48" si="0">IF(B17="","",EDATE(Date,B17))</f>
        <v>42374</v>
      </c>
      <c r="B17">
        <f t="shared" ref="B17:B48" si="1">IF(B16&gt;=DuréeP1,"",B16+1)</f>
        <v>2</v>
      </c>
      <c r="C17" s="1">
        <f>IFERROR(-PPMT(Taux/12,B17,DuréeP1,Palier1,0,0),"")</f>
        <v>507.12720404704271</v>
      </c>
      <c r="D17" s="8">
        <f>G16*Taux/12</f>
        <v>628.99697778904908</v>
      </c>
      <c r="E17" s="6">
        <f>IF(B17="","",$B$13)</f>
        <v>93.39</v>
      </c>
      <c r="F17" s="6">
        <f>IF(B17="","",SUM(C17:E17))</f>
        <v>1229.5141818360919</v>
      </c>
      <c r="G17" s="6">
        <f>IF(B17="","",G16-C17)</f>
        <v>269063.00613411685</v>
      </c>
    </row>
    <row r="18" spans="1:7" x14ac:dyDescent="0.25">
      <c r="A18" s="3">
        <f t="shared" si="0"/>
        <v>42405</v>
      </c>
      <c r="B18">
        <f t="shared" si="1"/>
        <v>3</v>
      </c>
      <c r="C18" s="1">
        <f t="shared" ref="C17:C48" si="2">IFERROR(-PPMT(Taux/12,B18,DuréeP1,Palier1,0,0),"")</f>
        <v>508.31050085648582</v>
      </c>
      <c r="D18" s="8">
        <f>G17*Taux/12</f>
        <v>627.81368097960592</v>
      </c>
      <c r="E18" s="6">
        <f t="shared" ref="E18:E81" si="3">IF(B18="","",$B$13)</f>
        <v>93.39</v>
      </c>
      <c r="F18" s="6">
        <f t="shared" ref="F18:F81" si="4">IF(B18="","",SUM(C18:E18))</f>
        <v>1229.5141818360919</v>
      </c>
      <c r="G18" s="6">
        <f t="shared" ref="G18:G81" si="5">IF(B18="","",G17-C18)</f>
        <v>268554.69563326036</v>
      </c>
    </row>
    <row r="19" spans="1:7" x14ac:dyDescent="0.25">
      <c r="A19" s="3">
        <f t="shared" si="0"/>
        <v>42434</v>
      </c>
      <c r="B19">
        <f t="shared" si="1"/>
        <v>4</v>
      </c>
      <c r="C19" s="1">
        <f t="shared" si="2"/>
        <v>509.49655869181754</v>
      </c>
      <c r="D19" s="8">
        <f>G18*Taux/12</f>
        <v>626.62762314427425</v>
      </c>
      <c r="E19" s="6">
        <f t="shared" si="3"/>
        <v>93.39</v>
      </c>
      <c r="F19" s="6">
        <f t="shared" si="4"/>
        <v>1229.5141818360919</v>
      </c>
      <c r="G19" s="6">
        <f t="shared" si="5"/>
        <v>268045.19907456852</v>
      </c>
    </row>
    <row r="20" spans="1:7" x14ac:dyDescent="0.25">
      <c r="A20" s="3">
        <f t="shared" si="0"/>
        <v>42465</v>
      </c>
      <c r="B20">
        <f t="shared" si="1"/>
        <v>5</v>
      </c>
      <c r="C20" s="1">
        <f t="shared" si="2"/>
        <v>510.68538399543183</v>
      </c>
      <c r="D20" s="8">
        <f>G19*Taux/12</f>
        <v>625.43879784065996</v>
      </c>
      <c r="E20" s="6">
        <f t="shared" si="3"/>
        <v>93.39</v>
      </c>
      <c r="F20" s="6">
        <f t="shared" si="4"/>
        <v>1229.5141818360919</v>
      </c>
      <c r="G20" s="6">
        <f t="shared" si="5"/>
        <v>267534.51369057311</v>
      </c>
    </row>
    <row r="21" spans="1:7" x14ac:dyDescent="0.25">
      <c r="A21" s="3">
        <f t="shared" si="0"/>
        <v>42495</v>
      </c>
      <c r="B21">
        <f t="shared" si="1"/>
        <v>6</v>
      </c>
      <c r="C21" s="1">
        <f>IFERROR(-PPMT(Taux/12,B21,DuréeP1,Palier1,0,0),"")</f>
        <v>511.87698322475444</v>
      </c>
      <c r="D21" s="8">
        <f>G20*Taux/12</f>
        <v>624.24719861133724</v>
      </c>
      <c r="E21" s="6">
        <f t="shared" si="3"/>
        <v>93.39</v>
      </c>
      <c r="F21" s="6">
        <f t="shared" si="4"/>
        <v>1229.5141818360919</v>
      </c>
      <c r="G21" s="6">
        <f t="shared" si="5"/>
        <v>267022.63670734834</v>
      </c>
    </row>
    <row r="22" spans="1:7" x14ac:dyDescent="0.25">
      <c r="A22" s="3">
        <f t="shared" si="0"/>
        <v>42526</v>
      </c>
      <c r="B22">
        <f t="shared" si="1"/>
        <v>7</v>
      </c>
      <c r="C22" s="1">
        <f t="shared" si="2"/>
        <v>513.07136285227887</v>
      </c>
      <c r="D22" s="8">
        <f>G21*Taux/12</f>
        <v>623.05281898381281</v>
      </c>
      <c r="E22" s="6">
        <f t="shared" si="3"/>
        <v>93.39</v>
      </c>
      <c r="F22" s="6">
        <f t="shared" si="4"/>
        <v>1229.5141818360919</v>
      </c>
      <c r="G22" s="6">
        <f t="shared" si="5"/>
        <v>266509.56534449605</v>
      </c>
    </row>
    <row r="23" spans="1:7" x14ac:dyDescent="0.25">
      <c r="A23" s="3">
        <f t="shared" si="0"/>
        <v>42556</v>
      </c>
      <c r="B23">
        <f t="shared" si="1"/>
        <v>8</v>
      </c>
      <c r="C23" s="1">
        <f t="shared" si="2"/>
        <v>514.2685293656009</v>
      </c>
      <c r="D23" s="8">
        <f>G22*Taux/12</f>
        <v>621.85565247049078</v>
      </c>
      <c r="E23" s="6">
        <f t="shared" si="3"/>
        <v>93.39</v>
      </c>
      <c r="F23" s="6">
        <f t="shared" si="4"/>
        <v>1229.5141818360919</v>
      </c>
      <c r="G23" s="6">
        <f t="shared" si="5"/>
        <v>265995.29681513045</v>
      </c>
    </row>
    <row r="24" spans="1:7" x14ac:dyDescent="0.25">
      <c r="A24" s="3">
        <f t="shared" si="0"/>
        <v>42587</v>
      </c>
      <c r="B24">
        <f t="shared" si="1"/>
        <v>9</v>
      </c>
      <c r="C24" s="1">
        <f t="shared" si="2"/>
        <v>515.46848926745395</v>
      </c>
      <c r="D24" s="8">
        <f>G23*Taux/12</f>
        <v>620.65569256863773</v>
      </c>
      <c r="E24" s="6">
        <f t="shared" si="3"/>
        <v>93.39</v>
      </c>
      <c r="F24" s="6">
        <f t="shared" si="4"/>
        <v>1229.5141818360919</v>
      </c>
      <c r="G24" s="6">
        <f t="shared" si="5"/>
        <v>265479.828325863</v>
      </c>
    </row>
    <row r="25" spans="1:7" x14ac:dyDescent="0.25">
      <c r="A25" s="3">
        <f t="shared" si="0"/>
        <v>42618</v>
      </c>
      <c r="B25">
        <f t="shared" si="1"/>
        <v>10</v>
      </c>
      <c r="C25" s="1">
        <f t="shared" si="2"/>
        <v>516.67124907574475</v>
      </c>
      <c r="D25" s="8">
        <f>G24*Taux/12</f>
        <v>619.45293276034704</v>
      </c>
      <c r="E25" s="6">
        <f t="shared" si="3"/>
        <v>93.39</v>
      </c>
      <c r="F25" s="6">
        <f t="shared" si="4"/>
        <v>1229.5141818360919</v>
      </c>
      <c r="G25" s="6">
        <f t="shared" si="5"/>
        <v>264963.15707678726</v>
      </c>
    </row>
    <row r="26" spans="1:7" x14ac:dyDescent="0.25">
      <c r="A26" s="3">
        <f t="shared" si="0"/>
        <v>42648</v>
      </c>
      <c r="B26">
        <f t="shared" si="1"/>
        <v>11</v>
      </c>
      <c r="C26" s="1">
        <f t="shared" si="2"/>
        <v>517.87681532358806</v>
      </c>
      <c r="D26" s="8">
        <f>G25*Taux/12</f>
        <v>618.24736651250362</v>
      </c>
      <c r="E26" s="6">
        <f t="shared" si="3"/>
        <v>93.39</v>
      </c>
      <c r="F26" s="6">
        <f t="shared" si="4"/>
        <v>1229.5141818360919</v>
      </c>
      <c r="G26" s="6">
        <f t="shared" si="5"/>
        <v>264445.28026146366</v>
      </c>
    </row>
    <row r="27" spans="1:7" x14ac:dyDescent="0.25">
      <c r="A27" s="3">
        <f t="shared" si="0"/>
        <v>42679</v>
      </c>
      <c r="B27">
        <f t="shared" si="1"/>
        <v>12</v>
      </c>
      <c r="C27" s="1">
        <f t="shared" si="2"/>
        <v>519.08519455934322</v>
      </c>
      <c r="D27" s="8">
        <f>G26*Taux/12</f>
        <v>617.03898727674857</v>
      </c>
      <c r="E27" s="6">
        <f t="shared" si="3"/>
        <v>93.39</v>
      </c>
      <c r="F27" s="6">
        <f t="shared" si="4"/>
        <v>1229.5141818360919</v>
      </c>
      <c r="G27" s="6">
        <f t="shared" si="5"/>
        <v>263926.1950669043</v>
      </c>
    </row>
    <row r="28" spans="1:7" x14ac:dyDescent="0.25">
      <c r="A28" s="3">
        <f t="shared" si="0"/>
        <v>42709</v>
      </c>
      <c r="B28">
        <f t="shared" si="1"/>
        <v>13</v>
      </c>
      <c r="C28" s="1">
        <f t="shared" si="2"/>
        <v>520.2963933466483</v>
      </c>
      <c r="D28" s="8">
        <f>G27*Taux/12</f>
        <v>615.82778848944338</v>
      </c>
      <c r="E28" s="6">
        <f t="shared" si="3"/>
        <v>93.39</v>
      </c>
      <c r="F28" s="6">
        <f t="shared" si="4"/>
        <v>1229.5141818360919</v>
      </c>
      <c r="G28" s="6">
        <f t="shared" si="5"/>
        <v>263405.89867355768</v>
      </c>
    </row>
    <row r="29" spans="1:7" x14ac:dyDescent="0.25">
      <c r="A29" s="3">
        <f t="shared" si="0"/>
        <v>42740</v>
      </c>
      <c r="B29">
        <f t="shared" si="1"/>
        <v>14</v>
      </c>
      <c r="C29" s="1">
        <f t="shared" si="2"/>
        <v>521.51041826445714</v>
      </c>
      <c r="D29" s="8">
        <f>G28*Taux/12</f>
        <v>614.61376357163465</v>
      </c>
      <c r="E29" s="6">
        <f t="shared" si="3"/>
        <v>93.39</v>
      </c>
      <c r="F29" s="6">
        <f t="shared" si="4"/>
        <v>1229.5141818360919</v>
      </c>
      <c r="G29" s="6">
        <f t="shared" si="5"/>
        <v>262884.38825529325</v>
      </c>
    </row>
    <row r="30" spans="1:7" x14ac:dyDescent="0.25">
      <c r="A30" s="3">
        <f t="shared" si="0"/>
        <v>42771</v>
      </c>
      <c r="B30">
        <f t="shared" si="1"/>
        <v>15</v>
      </c>
      <c r="C30" s="1">
        <f t="shared" si="2"/>
        <v>522.72727590707427</v>
      </c>
      <c r="D30" s="8">
        <f>G29*Taux/12</f>
        <v>613.39690592901763</v>
      </c>
      <c r="E30" s="6">
        <f t="shared" si="3"/>
        <v>93.39</v>
      </c>
      <c r="F30" s="6">
        <f t="shared" si="4"/>
        <v>1229.5141818360919</v>
      </c>
      <c r="G30" s="6">
        <f t="shared" si="5"/>
        <v>262361.66097938619</v>
      </c>
    </row>
    <row r="31" spans="1:7" x14ac:dyDescent="0.25">
      <c r="A31" s="3">
        <f t="shared" si="0"/>
        <v>42799</v>
      </c>
      <c r="B31">
        <f t="shared" si="1"/>
        <v>16</v>
      </c>
      <c r="C31" s="1">
        <f t="shared" si="2"/>
        <v>523.9469728841907</v>
      </c>
      <c r="D31" s="8">
        <f>G30*Taux/12</f>
        <v>612.17720895190109</v>
      </c>
      <c r="E31" s="6">
        <f t="shared" si="3"/>
        <v>93.39</v>
      </c>
      <c r="F31" s="6">
        <f t="shared" si="4"/>
        <v>1229.5141818360919</v>
      </c>
      <c r="G31" s="6">
        <f t="shared" si="5"/>
        <v>261837.71400650201</v>
      </c>
    </row>
    <row r="32" spans="1:7" x14ac:dyDescent="0.25">
      <c r="A32" s="3">
        <f t="shared" si="0"/>
        <v>42830</v>
      </c>
      <c r="B32">
        <f t="shared" si="1"/>
        <v>17</v>
      </c>
      <c r="C32" s="1">
        <f t="shared" si="2"/>
        <v>525.16951582092054</v>
      </c>
      <c r="D32" s="8">
        <f>G31*Taux/12</f>
        <v>610.95466601517137</v>
      </c>
      <c r="E32" s="6">
        <f t="shared" si="3"/>
        <v>93.39</v>
      </c>
      <c r="F32" s="6">
        <f t="shared" si="4"/>
        <v>1229.5141818360919</v>
      </c>
      <c r="G32" s="6">
        <f t="shared" si="5"/>
        <v>261312.54449068109</v>
      </c>
    </row>
    <row r="33" spans="1:7" x14ac:dyDescent="0.25">
      <c r="A33" s="3">
        <f t="shared" si="0"/>
        <v>42860</v>
      </c>
      <c r="B33">
        <f t="shared" si="1"/>
        <v>18</v>
      </c>
      <c r="C33" s="1">
        <f t="shared" si="2"/>
        <v>526.39491135783601</v>
      </c>
      <c r="D33" s="8">
        <f>G32*Taux/12</f>
        <v>609.7292704782559</v>
      </c>
      <c r="E33" s="6">
        <f t="shared" si="3"/>
        <v>93.39</v>
      </c>
      <c r="F33" s="6">
        <f t="shared" si="4"/>
        <v>1229.5141818360919</v>
      </c>
      <c r="G33" s="6">
        <f t="shared" si="5"/>
        <v>260786.14957932325</v>
      </c>
    </row>
    <row r="34" spans="1:7" x14ac:dyDescent="0.25">
      <c r="A34" s="3">
        <f t="shared" si="0"/>
        <v>42891</v>
      </c>
      <c r="B34">
        <f t="shared" si="1"/>
        <v>19</v>
      </c>
      <c r="C34" s="1">
        <f t="shared" si="2"/>
        <v>527.62316615100417</v>
      </c>
      <c r="D34" s="8">
        <f>G33*Taux/12</f>
        <v>608.50101568508762</v>
      </c>
      <c r="E34" s="6">
        <f t="shared" si="3"/>
        <v>93.39</v>
      </c>
      <c r="F34" s="6">
        <f t="shared" si="4"/>
        <v>1229.5141818360919</v>
      </c>
      <c r="G34" s="6">
        <f t="shared" si="5"/>
        <v>260258.52641317225</v>
      </c>
    </row>
    <row r="35" spans="1:7" x14ac:dyDescent="0.25">
      <c r="A35" s="3">
        <f t="shared" si="0"/>
        <v>42921</v>
      </c>
      <c r="B35">
        <f t="shared" si="1"/>
        <v>20</v>
      </c>
      <c r="C35" s="1">
        <f t="shared" si="2"/>
        <v>528.85428687202329</v>
      </c>
      <c r="D35" s="8">
        <f>G34*Taux/12</f>
        <v>607.26989496406861</v>
      </c>
      <c r="E35" s="6">
        <f t="shared" si="3"/>
        <v>93.39</v>
      </c>
      <c r="F35" s="6">
        <f t="shared" si="4"/>
        <v>1229.5141818360919</v>
      </c>
      <c r="G35" s="6">
        <f t="shared" si="5"/>
        <v>259729.67212630023</v>
      </c>
    </row>
    <row r="36" spans="1:7" x14ac:dyDescent="0.25">
      <c r="A36" s="3">
        <f t="shared" si="0"/>
        <v>42952</v>
      </c>
      <c r="B36">
        <f t="shared" si="1"/>
        <v>21</v>
      </c>
      <c r="C36" s="1">
        <f t="shared" si="2"/>
        <v>530.08828020805799</v>
      </c>
      <c r="D36" s="8">
        <f>G35*Taux/12</f>
        <v>606.03590162803391</v>
      </c>
      <c r="E36" s="6">
        <f t="shared" si="3"/>
        <v>93.39</v>
      </c>
      <c r="F36" s="6">
        <f t="shared" si="4"/>
        <v>1229.5141818360919</v>
      </c>
      <c r="G36" s="6">
        <f t="shared" si="5"/>
        <v>259199.58384609217</v>
      </c>
    </row>
    <row r="37" spans="1:7" x14ac:dyDescent="0.25">
      <c r="A37" s="3">
        <f t="shared" si="0"/>
        <v>42983</v>
      </c>
      <c r="B37">
        <f t="shared" si="1"/>
        <v>22</v>
      </c>
      <c r="C37" s="1">
        <f t="shared" si="2"/>
        <v>531.32515286187675</v>
      </c>
      <c r="D37" s="8">
        <f>G36*Taux/12</f>
        <v>604.79902897421505</v>
      </c>
      <c r="E37" s="6">
        <f t="shared" si="3"/>
        <v>93.39</v>
      </c>
      <c r="F37" s="6">
        <f t="shared" si="4"/>
        <v>1229.5141818360919</v>
      </c>
      <c r="G37" s="6">
        <f t="shared" si="5"/>
        <v>258668.25869323028</v>
      </c>
    </row>
    <row r="38" spans="1:7" x14ac:dyDescent="0.25">
      <c r="A38" s="3">
        <f t="shared" si="0"/>
        <v>43013</v>
      </c>
      <c r="B38">
        <f t="shared" si="1"/>
        <v>23</v>
      </c>
      <c r="C38" s="1">
        <f t="shared" si="2"/>
        <v>532.56491155188792</v>
      </c>
      <c r="D38" s="8">
        <f>G37*Taux/12</f>
        <v>603.55927028420399</v>
      </c>
      <c r="E38" s="6">
        <f t="shared" si="3"/>
        <v>93.39</v>
      </c>
      <c r="F38" s="6">
        <f t="shared" si="4"/>
        <v>1229.5141818360919</v>
      </c>
      <c r="G38" s="6">
        <f t="shared" si="5"/>
        <v>258135.69378167839</v>
      </c>
    </row>
    <row r="39" spans="1:7" x14ac:dyDescent="0.25">
      <c r="A39" s="3">
        <f t="shared" si="0"/>
        <v>43044</v>
      </c>
      <c r="B39">
        <f t="shared" si="1"/>
        <v>24</v>
      </c>
      <c r="C39" s="1">
        <f t="shared" si="2"/>
        <v>533.80756301217559</v>
      </c>
      <c r="D39" s="8">
        <f>G38*Taux/12</f>
        <v>602.3166188239162</v>
      </c>
      <c r="E39" s="6">
        <f t="shared" si="3"/>
        <v>93.39</v>
      </c>
      <c r="F39" s="6">
        <f t="shared" si="4"/>
        <v>1229.5141818360919</v>
      </c>
      <c r="G39" s="6">
        <f t="shared" si="5"/>
        <v>257601.88621866622</v>
      </c>
    </row>
    <row r="40" spans="1:7" x14ac:dyDescent="0.25">
      <c r="A40" s="3">
        <f t="shared" si="0"/>
        <v>43074</v>
      </c>
      <c r="B40">
        <f t="shared" si="1"/>
        <v>25</v>
      </c>
      <c r="C40" s="1">
        <f t="shared" si="2"/>
        <v>535.05311399253731</v>
      </c>
      <c r="D40" s="8">
        <f>G39*Taux/12</f>
        <v>601.07106784355449</v>
      </c>
      <c r="E40" s="6">
        <f t="shared" si="3"/>
        <v>93.39</v>
      </c>
      <c r="F40" s="6">
        <f t="shared" si="4"/>
        <v>1229.5141818360919</v>
      </c>
      <c r="G40" s="6">
        <f t="shared" si="5"/>
        <v>257066.83310467369</v>
      </c>
    </row>
    <row r="41" spans="1:7" x14ac:dyDescent="0.25">
      <c r="A41" s="3">
        <f t="shared" si="0"/>
        <v>43105</v>
      </c>
      <c r="B41">
        <f t="shared" si="1"/>
        <v>26</v>
      </c>
      <c r="C41" s="1">
        <f t="shared" si="2"/>
        <v>536.30157125851997</v>
      </c>
      <c r="D41" s="8">
        <f>G40*Taux/12</f>
        <v>599.82261057757194</v>
      </c>
      <c r="E41" s="6">
        <f t="shared" si="3"/>
        <v>93.39</v>
      </c>
      <c r="F41" s="6">
        <f t="shared" si="4"/>
        <v>1229.5141818360919</v>
      </c>
      <c r="G41" s="6">
        <f t="shared" si="5"/>
        <v>256530.53153341517</v>
      </c>
    </row>
    <row r="42" spans="1:7" x14ac:dyDescent="0.25">
      <c r="A42" s="3">
        <f t="shared" si="0"/>
        <v>43136</v>
      </c>
      <c r="B42">
        <f t="shared" si="1"/>
        <v>27</v>
      </c>
      <c r="C42" s="1">
        <f t="shared" si="2"/>
        <v>537.55294159145649</v>
      </c>
      <c r="D42" s="8">
        <f>G41*Taux/12</f>
        <v>598.57124024463542</v>
      </c>
      <c r="E42" s="6">
        <f t="shared" si="3"/>
        <v>93.39</v>
      </c>
      <c r="F42" s="6">
        <f t="shared" si="4"/>
        <v>1229.5141818360919</v>
      </c>
      <c r="G42" s="6">
        <f t="shared" si="5"/>
        <v>255992.97859182372</v>
      </c>
    </row>
    <row r="43" spans="1:7" x14ac:dyDescent="0.25">
      <c r="A43" s="3">
        <f t="shared" si="0"/>
        <v>43164</v>
      </c>
      <c r="B43">
        <f t="shared" si="1"/>
        <v>28</v>
      </c>
      <c r="C43" s="1">
        <f t="shared" si="2"/>
        <v>538.80723178850315</v>
      </c>
      <c r="D43" s="8">
        <f>G42*Taux/12</f>
        <v>597.31695004758865</v>
      </c>
      <c r="E43" s="6">
        <f t="shared" si="3"/>
        <v>93.39</v>
      </c>
      <c r="F43" s="6">
        <f t="shared" si="4"/>
        <v>1229.5141818360919</v>
      </c>
      <c r="G43" s="6">
        <f t="shared" si="5"/>
        <v>255454.17136003522</v>
      </c>
    </row>
    <row r="44" spans="1:7" x14ac:dyDescent="0.25">
      <c r="A44" s="3">
        <f t="shared" si="0"/>
        <v>43195</v>
      </c>
      <c r="B44">
        <f t="shared" si="1"/>
        <v>29</v>
      </c>
      <c r="C44" s="1">
        <f t="shared" si="2"/>
        <v>540.06444866267634</v>
      </c>
      <c r="D44" s="8">
        <f>G43*Taux/12</f>
        <v>596.05973317341557</v>
      </c>
      <c r="E44" s="6">
        <f t="shared" si="3"/>
        <v>93.39</v>
      </c>
      <c r="F44" s="6">
        <f t="shared" si="4"/>
        <v>1229.5141818360919</v>
      </c>
      <c r="G44" s="6">
        <f t="shared" si="5"/>
        <v>254914.10691137254</v>
      </c>
    </row>
    <row r="45" spans="1:7" x14ac:dyDescent="0.25">
      <c r="A45" s="3">
        <f t="shared" si="0"/>
        <v>43225</v>
      </c>
      <c r="B45">
        <f t="shared" si="1"/>
        <v>30</v>
      </c>
      <c r="C45" s="1">
        <f t="shared" si="2"/>
        <v>541.3245990428893</v>
      </c>
      <c r="D45" s="8">
        <f>G44*Taux/12</f>
        <v>594.7995827932026</v>
      </c>
      <c r="E45" s="6">
        <f t="shared" si="3"/>
        <v>93.39</v>
      </c>
      <c r="F45" s="6">
        <f t="shared" si="4"/>
        <v>1229.5141818360919</v>
      </c>
      <c r="G45" s="6">
        <f t="shared" si="5"/>
        <v>254372.78231232965</v>
      </c>
    </row>
    <row r="46" spans="1:7" x14ac:dyDescent="0.25">
      <c r="A46" s="3">
        <f t="shared" si="0"/>
        <v>43256</v>
      </c>
      <c r="B46">
        <f t="shared" si="1"/>
        <v>31</v>
      </c>
      <c r="C46" s="1">
        <f t="shared" si="2"/>
        <v>542.58768977398938</v>
      </c>
      <c r="D46" s="8">
        <f>G45*Taux/12</f>
        <v>593.53649206210252</v>
      </c>
      <c r="E46" s="6">
        <f t="shared" si="3"/>
        <v>93.39</v>
      </c>
      <c r="F46" s="6">
        <f t="shared" si="4"/>
        <v>1229.5141818360919</v>
      </c>
      <c r="G46" s="6">
        <f t="shared" si="5"/>
        <v>253830.19462255566</v>
      </c>
    </row>
    <row r="47" spans="1:7" x14ac:dyDescent="0.25">
      <c r="A47" s="3">
        <f t="shared" si="0"/>
        <v>43286</v>
      </c>
      <c r="B47">
        <f t="shared" si="1"/>
        <v>32</v>
      </c>
      <c r="C47" s="1">
        <f t="shared" si="2"/>
        <v>543.85372771679533</v>
      </c>
      <c r="D47" s="8">
        <f>G46*Taux/12</f>
        <v>592.27045411929657</v>
      </c>
      <c r="E47" s="6">
        <f t="shared" si="3"/>
        <v>93.39</v>
      </c>
      <c r="F47" s="6">
        <f t="shared" si="4"/>
        <v>1229.5141818360919</v>
      </c>
      <c r="G47" s="6">
        <f t="shared" si="5"/>
        <v>253286.34089483885</v>
      </c>
    </row>
    <row r="48" spans="1:7" x14ac:dyDescent="0.25">
      <c r="A48" s="3">
        <f t="shared" si="0"/>
        <v>43317</v>
      </c>
      <c r="B48">
        <f t="shared" si="1"/>
        <v>33</v>
      </c>
      <c r="C48" s="1">
        <f t="shared" si="2"/>
        <v>545.1227197481345</v>
      </c>
      <c r="D48" s="8">
        <f>G47*Taux/12</f>
        <v>591.00146208795729</v>
      </c>
      <c r="E48" s="6">
        <f t="shared" si="3"/>
        <v>93.39</v>
      </c>
      <c r="F48" s="6">
        <f t="shared" si="4"/>
        <v>1229.5141818360919</v>
      </c>
      <c r="G48" s="6">
        <f t="shared" si="5"/>
        <v>252741.21817509073</v>
      </c>
    </row>
    <row r="49" spans="1:7" x14ac:dyDescent="0.25">
      <c r="A49" s="3">
        <f t="shared" ref="A49:A80" si="6">IF(B49="","",EDATE(Date,B49))</f>
        <v>43348</v>
      </c>
      <c r="B49">
        <f t="shared" ref="B49:B80" si="7">IF(B48&gt;=DuréeP1,"",B48+1)</f>
        <v>34</v>
      </c>
      <c r="C49" s="1">
        <f t="shared" ref="C49:C80" si="8">IFERROR(-PPMT(Taux/12,B49,DuréeP1,Palier1,0,0),"")</f>
        <v>546.3946727608801</v>
      </c>
      <c r="D49" s="8">
        <f>G48*Taux/12</f>
        <v>589.72950907521169</v>
      </c>
      <c r="E49" s="6">
        <f t="shared" si="3"/>
        <v>93.39</v>
      </c>
      <c r="F49" s="6">
        <f t="shared" si="4"/>
        <v>1229.5141818360919</v>
      </c>
      <c r="G49" s="6">
        <f t="shared" si="5"/>
        <v>252194.82350232985</v>
      </c>
    </row>
    <row r="50" spans="1:7" x14ac:dyDescent="0.25">
      <c r="A50" s="3">
        <f t="shared" si="6"/>
        <v>43378</v>
      </c>
      <c r="B50">
        <f t="shared" si="7"/>
        <v>35</v>
      </c>
      <c r="C50" s="1">
        <f t="shared" si="8"/>
        <v>547.66959366398885</v>
      </c>
      <c r="D50" s="8">
        <f>G49*Taux/12</f>
        <v>588.45458817210294</v>
      </c>
      <c r="E50" s="6">
        <f t="shared" si="3"/>
        <v>93.39</v>
      </c>
      <c r="F50" s="6">
        <f t="shared" si="4"/>
        <v>1229.5141818360919</v>
      </c>
      <c r="G50" s="6">
        <f t="shared" si="5"/>
        <v>251647.15390866584</v>
      </c>
    </row>
    <row r="51" spans="1:7" x14ac:dyDescent="0.25">
      <c r="A51" s="3">
        <f t="shared" si="6"/>
        <v>43409</v>
      </c>
      <c r="B51">
        <f t="shared" si="7"/>
        <v>36</v>
      </c>
      <c r="C51" s="1">
        <f t="shared" si="8"/>
        <v>548.94748938253827</v>
      </c>
      <c r="D51" s="8">
        <f>G50*Taux/12</f>
        <v>587.17669245355364</v>
      </c>
      <c r="E51" s="6">
        <f t="shared" si="3"/>
        <v>93.39</v>
      </c>
      <c r="F51" s="6">
        <f t="shared" si="4"/>
        <v>1229.5141818360919</v>
      </c>
      <c r="G51" s="6">
        <f t="shared" si="5"/>
        <v>251098.20641928332</v>
      </c>
    </row>
    <row r="52" spans="1:7" x14ac:dyDescent="0.25">
      <c r="A52" s="3">
        <f t="shared" si="6"/>
        <v>43439</v>
      </c>
      <c r="B52">
        <f t="shared" si="7"/>
        <v>37</v>
      </c>
      <c r="C52" s="1">
        <f t="shared" si="8"/>
        <v>550.22836685776406</v>
      </c>
      <c r="D52" s="8">
        <f>G51*Taux/12</f>
        <v>585.89581497832773</v>
      </c>
      <c r="E52" s="6">
        <f t="shared" si="3"/>
        <v>93.39</v>
      </c>
      <c r="F52" s="6">
        <f t="shared" si="4"/>
        <v>1229.5141818360919</v>
      </c>
      <c r="G52" s="6">
        <f t="shared" si="5"/>
        <v>250547.97805242555</v>
      </c>
    </row>
    <row r="53" spans="1:7" x14ac:dyDescent="0.25">
      <c r="A53" s="3">
        <f t="shared" si="6"/>
        <v>43470</v>
      </c>
      <c r="B53">
        <f t="shared" si="7"/>
        <v>38</v>
      </c>
      <c r="C53" s="1">
        <f t="shared" si="8"/>
        <v>551.51223304709879</v>
      </c>
      <c r="D53" s="8">
        <f>G52*Taux/12</f>
        <v>584.61194878899289</v>
      </c>
      <c r="E53" s="6">
        <f t="shared" si="3"/>
        <v>93.39</v>
      </c>
      <c r="F53" s="6">
        <f t="shared" si="4"/>
        <v>1229.5141818360919</v>
      </c>
      <c r="G53" s="6">
        <f t="shared" si="5"/>
        <v>249996.46581937844</v>
      </c>
    </row>
    <row r="54" spans="1:7" x14ac:dyDescent="0.25">
      <c r="A54" s="3">
        <f t="shared" si="6"/>
        <v>43501</v>
      </c>
      <c r="B54">
        <f t="shared" si="7"/>
        <v>39</v>
      </c>
      <c r="C54" s="1">
        <f t="shared" si="8"/>
        <v>552.7990949242087</v>
      </c>
      <c r="D54" s="8">
        <f>G53*Taux/12</f>
        <v>583.32508691188298</v>
      </c>
      <c r="E54" s="6">
        <f t="shared" si="3"/>
        <v>93.39</v>
      </c>
      <c r="F54" s="6">
        <f t="shared" si="4"/>
        <v>1229.5141818360919</v>
      </c>
      <c r="G54" s="6">
        <f t="shared" si="5"/>
        <v>249443.66672445423</v>
      </c>
    </row>
    <row r="55" spans="1:7" x14ac:dyDescent="0.25">
      <c r="A55" s="3">
        <f t="shared" si="6"/>
        <v>43529</v>
      </c>
      <c r="B55">
        <f t="shared" si="7"/>
        <v>40</v>
      </c>
      <c r="C55" s="1">
        <f t="shared" si="8"/>
        <v>554.08895947903193</v>
      </c>
      <c r="D55" s="8">
        <f>G54*Taux/12</f>
        <v>582.03522235705987</v>
      </c>
      <c r="E55" s="6">
        <f t="shared" si="3"/>
        <v>93.39</v>
      </c>
      <c r="F55" s="6">
        <f t="shared" si="4"/>
        <v>1229.5141818360919</v>
      </c>
      <c r="G55" s="6">
        <f t="shared" si="5"/>
        <v>248889.5777649752</v>
      </c>
    </row>
    <row r="56" spans="1:7" x14ac:dyDescent="0.25">
      <c r="A56" s="3">
        <f t="shared" si="6"/>
        <v>43560</v>
      </c>
      <c r="B56">
        <f t="shared" si="7"/>
        <v>41</v>
      </c>
      <c r="C56" s="1">
        <f t="shared" si="8"/>
        <v>555.38183371781633</v>
      </c>
      <c r="D56" s="8">
        <f>G55*Taux/12</f>
        <v>580.74234811827546</v>
      </c>
      <c r="E56" s="6">
        <f t="shared" si="3"/>
        <v>93.39</v>
      </c>
      <c r="F56" s="6">
        <f t="shared" si="4"/>
        <v>1229.5141818360919</v>
      </c>
      <c r="G56" s="6">
        <f t="shared" si="5"/>
        <v>248334.19593125739</v>
      </c>
    </row>
    <row r="57" spans="1:7" x14ac:dyDescent="0.25">
      <c r="A57" s="3">
        <f t="shared" si="6"/>
        <v>43590</v>
      </c>
      <c r="B57">
        <f t="shared" si="7"/>
        <v>42</v>
      </c>
      <c r="C57" s="1">
        <f t="shared" si="8"/>
        <v>556.67772466315796</v>
      </c>
      <c r="D57" s="8">
        <f>G56*Taux/12</f>
        <v>579.44645717293395</v>
      </c>
      <c r="E57" s="6">
        <f t="shared" si="3"/>
        <v>93.39</v>
      </c>
      <c r="F57" s="6">
        <f t="shared" si="4"/>
        <v>1229.5141818360919</v>
      </c>
      <c r="G57" s="6">
        <f t="shared" si="5"/>
        <v>247777.51820659422</v>
      </c>
    </row>
    <row r="58" spans="1:7" x14ac:dyDescent="0.25">
      <c r="A58" s="3">
        <f t="shared" si="6"/>
        <v>43621</v>
      </c>
      <c r="B58">
        <f t="shared" si="7"/>
        <v>43</v>
      </c>
      <c r="C58" s="1">
        <f t="shared" si="8"/>
        <v>557.97663935403864</v>
      </c>
      <c r="D58" s="8">
        <f>G57*Taux/12</f>
        <v>578.14754248205315</v>
      </c>
      <c r="E58" s="6">
        <f t="shared" si="3"/>
        <v>93.39</v>
      </c>
      <c r="F58" s="6">
        <f t="shared" si="4"/>
        <v>1229.5141818360919</v>
      </c>
      <c r="G58" s="6">
        <f t="shared" si="5"/>
        <v>247219.54156724017</v>
      </c>
    </row>
    <row r="59" spans="1:7" x14ac:dyDescent="0.25">
      <c r="A59" s="3">
        <f t="shared" si="6"/>
        <v>43651</v>
      </c>
      <c r="B59">
        <f t="shared" si="7"/>
        <v>44</v>
      </c>
      <c r="C59" s="1">
        <f t="shared" si="8"/>
        <v>559.27858484586477</v>
      </c>
      <c r="D59" s="8">
        <f>G58*Taux/12</f>
        <v>576.84559699022714</v>
      </c>
      <c r="E59" s="6">
        <f t="shared" si="3"/>
        <v>93.39</v>
      </c>
      <c r="F59" s="6">
        <f t="shared" si="4"/>
        <v>1229.5141818360919</v>
      </c>
      <c r="G59" s="6">
        <f t="shared" si="5"/>
        <v>246660.26298239431</v>
      </c>
    </row>
    <row r="60" spans="1:7" x14ac:dyDescent="0.25">
      <c r="A60" s="3">
        <f t="shared" si="6"/>
        <v>43682</v>
      </c>
      <c r="B60">
        <f t="shared" si="7"/>
        <v>45</v>
      </c>
      <c r="C60" s="1">
        <f t="shared" si="8"/>
        <v>560.58356821050506</v>
      </c>
      <c r="D60" s="8">
        <f>G59*Taux/12</f>
        <v>575.54061362558673</v>
      </c>
      <c r="E60" s="6">
        <f t="shared" si="3"/>
        <v>93.39</v>
      </c>
      <c r="F60" s="6">
        <f t="shared" si="4"/>
        <v>1229.5141818360919</v>
      </c>
      <c r="G60" s="6">
        <f t="shared" si="5"/>
        <v>246099.6794141838</v>
      </c>
    </row>
    <row r="61" spans="1:7" x14ac:dyDescent="0.25">
      <c r="A61" s="3">
        <f t="shared" si="6"/>
        <v>43713</v>
      </c>
      <c r="B61">
        <f t="shared" si="7"/>
        <v>46</v>
      </c>
      <c r="C61" s="1">
        <f t="shared" si="8"/>
        <v>561.89159653632953</v>
      </c>
      <c r="D61" s="8">
        <f>G60*Taux/12</f>
        <v>574.23258529976226</v>
      </c>
      <c r="E61" s="6">
        <f t="shared" si="3"/>
        <v>93.39</v>
      </c>
      <c r="F61" s="6">
        <f t="shared" si="4"/>
        <v>1229.5141818360919</v>
      </c>
      <c r="G61" s="6">
        <f t="shared" si="5"/>
        <v>245537.78781764748</v>
      </c>
    </row>
    <row r="62" spans="1:7" x14ac:dyDescent="0.25">
      <c r="A62" s="3">
        <f t="shared" si="6"/>
        <v>43743</v>
      </c>
      <c r="B62">
        <f t="shared" si="7"/>
        <v>47</v>
      </c>
      <c r="C62" s="1">
        <f t="shared" si="8"/>
        <v>563.20267692824768</v>
      </c>
      <c r="D62" s="8">
        <f>G61*Taux/12</f>
        <v>572.92150490784411</v>
      </c>
      <c r="E62" s="6">
        <f t="shared" si="3"/>
        <v>93.39</v>
      </c>
      <c r="F62" s="6">
        <f t="shared" si="4"/>
        <v>1229.5141818360919</v>
      </c>
      <c r="G62" s="6">
        <f t="shared" si="5"/>
        <v>244974.58514071922</v>
      </c>
    </row>
    <row r="63" spans="1:7" x14ac:dyDescent="0.25">
      <c r="A63" s="3">
        <f t="shared" si="6"/>
        <v>43774</v>
      </c>
      <c r="B63">
        <f t="shared" si="7"/>
        <v>48</v>
      </c>
      <c r="C63" s="1">
        <f t="shared" si="8"/>
        <v>564.51681650774697</v>
      </c>
      <c r="D63" s="8">
        <f>G62*Taux/12</f>
        <v>571.60736532834483</v>
      </c>
      <c r="E63" s="6">
        <f t="shared" si="3"/>
        <v>93.39</v>
      </c>
      <c r="F63" s="6">
        <f t="shared" si="4"/>
        <v>1229.5141818360919</v>
      </c>
      <c r="G63" s="6">
        <f t="shared" si="5"/>
        <v>244410.06832421149</v>
      </c>
    </row>
    <row r="64" spans="1:7" x14ac:dyDescent="0.25">
      <c r="A64" s="3">
        <f t="shared" si="6"/>
        <v>43804</v>
      </c>
      <c r="B64">
        <f t="shared" si="7"/>
        <v>49</v>
      </c>
      <c r="C64" s="1">
        <f t="shared" si="8"/>
        <v>565.83402241293163</v>
      </c>
      <c r="D64" s="8">
        <f>G63*Taux/12</f>
        <v>570.29015942316016</v>
      </c>
      <c r="E64" s="6">
        <f t="shared" si="3"/>
        <v>93.39</v>
      </c>
      <c r="F64" s="6">
        <f t="shared" si="4"/>
        <v>1229.5141818360919</v>
      </c>
      <c r="G64" s="6">
        <f t="shared" si="5"/>
        <v>243844.23430179857</v>
      </c>
    </row>
    <row r="65" spans="1:7" x14ac:dyDescent="0.25">
      <c r="A65" s="3">
        <f t="shared" si="6"/>
        <v>43835</v>
      </c>
      <c r="B65">
        <f t="shared" si="7"/>
        <v>50</v>
      </c>
      <c r="C65" s="1">
        <f t="shared" si="8"/>
        <v>567.15430179856185</v>
      </c>
      <c r="D65" s="8">
        <f>G64*Taux/12</f>
        <v>568.96988003753006</v>
      </c>
      <c r="E65" s="6">
        <f t="shared" si="3"/>
        <v>93.39</v>
      </c>
      <c r="F65" s="6">
        <f t="shared" si="4"/>
        <v>1229.5141818360919</v>
      </c>
      <c r="G65" s="6">
        <f t="shared" si="5"/>
        <v>243277.08000000002</v>
      </c>
    </row>
    <row r="66" spans="1:7" x14ac:dyDescent="0.25">
      <c r="A66" s="3" t="str">
        <f t="shared" si="6"/>
        <v/>
      </c>
      <c r="B66" t="str">
        <f t="shared" si="7"/>
        <v/>
      </c>
      <c r="C66" s="1" t="str">
        <f t="shared" si="8"/>
        <v/>
      </c>
      <c r="D66" s="6" t="str">
        <f t="shared" ref="D49:D80" si="9">IFERROR(-IPMT(Taux/12,B66,DuréeTotale,CapitalTotal,0,0),"")</f>
        <v/>
      </c>
      <c r="E66" s="6" t="str">
        <f t="shared" si="3"/>
        <v/>
      </c>
      <c r="F66" s="6" t="str">
        <f t="shared" si="4"/>
        <v/>
      </c>
      <c r="G66" s="6" t="str">
        <f t="shared" si="5"/>
        <v/>
      </c>
    </row>
    <row r="67" spans="1:7" x14ac:dyDescent="0.25">
      <c r="A67" s="3" t="str">
        <f t="shared" si="6"/>
        <v/>
      </c>
      <c r="B67" t="str">
        <f t="shared" si="7"/>
        <v/>
      </c>
      <c r="C67" s="1" t="str">
        <f t="shared" si="8"/>
        <v/>
      </c>
      <c r="D67" s="6" t="str">
        <f t="shared" si="9"/>
        <v/>
      </c>
      <c r="E67" s="6" t="str">
        <f t="shared" si="3"/>
        <v/>
      </c>
      <c r="F67" s="6" t="str">
        <f t="shared" si="4"/>
        <v/>
      </c>
      <c r="G67" s="6" t="str">
        <f t="shared" si="5"/>
        <v/>
      </c>
    </row>
    <row r="68" spans="1:7" x14ac:dyDescent="0.25">
      <c r="A68" s="3" t="str">
        <f t="shared" si="6"/>
        <v/>
      </c>
      <c r="B68" t="str">
        <f t="shared" si="7"/>
        <v/>
      </c>
      <c r="C68" s="1" t="str">
        <f t="shared" si="8"/>
        <v/>
      </c>
      <c r="D68" s="6" t="str">
        <f t="shared" si="9"/>
        <v/>
      </c>
      <c r="E68" s="6" t="str">
        <f t="shared" si="3"/>
        <v/>
      </c>
      <c r="F68" s="6" t="str">
        <f t="shared" si="4"/>
        <v/>
      </c>
      <c r="G68" s="6" t="str">
        <f t="shared" si="5"/>
        <v/>
      </c>
    </row>
    <row r="69" spans="1:7" x14ac:dyDescent="0.25">
      <c r="A69" s="3" t="str">
        <f t="shared" si="6"/>
        <v/>
      </c>
      <c r="B69" t="str">
        <f t="shared" si="7"/>
        <v/>
      </c>
      <c r="C69" s="1" t="str">
        <f t="shared" si="8"/>
        <v/>
      </c>
      <c r="D69" s="6" t="str">
        <f t="shared" si="9"/>
        <v/>
      </c>
      <c r="E69" s="6" t="str">
        <f t="shared" si="3"/>
        <v/>
      </c>
      <c r="F69" s="6" t="str">
        <f t="shared" si="4"/>
        <v/>
      </c>
      <c r="G69" s="6" t="str">
        <f t="shared" si="5"/>
        <v/>
      </c>
    </row>
    <row r="70" spans="1:7" x14ac:dyDescent="0.25">
      <c r="A70" s="3" t="str">
        <f t="shared" si="6"/>
        <v/>
      </c>
      <c r="B70" t="str">
        <f t="shared" si="7"/>
        <v/>
      </c>
      <c r="C70" s="1" t="str">
        <f t="shared" si="8"/>
        <v/>
      </c>
      <c r="D70" s="6" t="str">
        <f t="shared" si="9"/>
        <v/>
      </c>
      <c r="E70" s="6" t="str">
        <f t="shared" si="3"/>
        <v/>
      </c>
      <c r="F70" s="6" t="str">
        <f t="shared" si="4"/>
        <v/>
      </c>
      <c r="G70" s="6" t="str">
        <f t="shared" si="5"/>
        <v/>
      </c>
    </row>
    <row r="71" spans="1:7" x14ac:dyDescent="0.25">
      <c r="A71" s="3" t="str">
        <f t="shared" si="6"/>
        <v/>
      </c>
      <c r="B71" t="str">
        <f t="shared" si="7"/>
        <v/>
      </c>
      <c r="C71" s="1" t="str">
        <f t="shared" si="8"/>
        <v/>
      </c>
      <c r="D71" s="6" t="str">
        <f t="shared" si="9"/>
        <v/>
      </c>
      <c r="E71" s="6" t="str">
        <f t="shared" si="3"/>
        <v/>
      </c>
      <c r="F71" s="6" t="str">
        <f t="shared" si="4"/>
        <v/>
      </c>
      <c r="G71" s="6" t="str">
        <f t="shared" si="5"/>
        <v/>
      </c>
    </row>
    <row r="72" spans="1:7" x14ac:dyDescent="0.25">
      <c r="A72" s="3" t="str">
        <f t="shared" si="6"/>
        <v/>
      </c>
      <c r="B72" t="str">
        <f t="shared" si="7"/>
        <v/>
      </c>
      <c r="C72" s="1" t="str">
        <f t="shared" si="8"/>
        <v/>
      </c>
      <c r="D72" s="6" t="str">
        <f t="shared" si="9"/>
        <v/>
      </c>
      <c r="E72" s="6" t="str">
        <f t="shared" si="3"/>
        <v/>
      </c>
      <c r="F72" s="6" t="str">
        <f t="shared" si="4"/>
        <v/>
      </c>
      <c r="G72" s="6" t="str">
        <f t="shared" si="5"/>
        <v/>
      </c>
    </row>
    <row r="73" spans="1:7" x14ac:dyDescent="0.25">
      <c r="A73" s="3" t="str">
        <f t="shared" si="6"/>
        <v/>
      </c>
      <c r="B73" t="str">
        <f t="shared" si="7"/>
        <v/>
      </c>
      <c r="C73" s="1" t="str">
        <f t="shared" si="8"/>
        <v/>
      </c>
      <c r="D73" s="6" t="str">
        <f t="shared" si="9"/>
        <v/>
      </c>
      <c r="E73" s="6" t="str">
        <f t="shared" si="3"/>
        <v/>
      </c>
      <c r="F73" s="6" t="str">
        <f t="shared" si="4"/>
        <v/>
      </c>
      <c r="G73" s="6" t="str">
        <f t="shared" si="5"/>
        <v/>
      </c>
    </row>
    <row r="74" spans="1:7" x14ac:dyDescent="0.25">
      <c r="A74" s="3" t="str">
        <f t="shared" si="6"/>
        <v/>
      </c>
      <c r="B74" t="str">
        <f t="shared" si="7"/>
        <v/>
      </c>
      <c r="C74" s="1" t="str">
        <f t="shared" si="8"/>
        <v/>
      </c>
      <c r="D74" s="6" t="str">
        <f t="shared" si="9"/>
        <v/>
      </c>
      <c r="E74" s="6" t="str">
        <f t="shared" si="3"/>
        <v/>
      </c>
      <c r="F74" s="6" t="str">
        <f t="shared" si="4"/>
        <v/>
      </c>
      <c r="G74" s="6" t="str">
        <f t="shared" si="5"/>
        <v/>
      </c>
    </row>
    <row r="75" spans="1:7" x14ac:dyDescent="0.25">
      <c r="A75" s="3" t="str">
        <f t="shared" si="6"/>
        <v/>
      </c>
      <c r="B75" t="str">
        <f t="shared" si="7"/>
        <v/>
      </c>
      <c r="C75" s="1" t="str">
        <f t="shared" si="8"/>
        <v/>
      </c>
      <c r="D75" s="6" t="str">
        <f t="shared" si="9"/>
        <v/>
      </c>
      <c r="E75" s="6" t="str">
        <f t="shared" si="3"/>
        <v/>
      </c>
      <c r="F75" s="6" t="str">
        <f t="shared" si="4"/>
        <v/>
      </c>
      <c r="G75" s="6" t="str">
        <f t="shared" si="5"/>
        <v/>
      </c>
    </row>
    <row r="76" spans="1:7" x14ac:dyDescent="0.25">
      <c r="A76" s="3" t="str">
        <f t="shared" si="6"/>
        <v/>
      </c>
      <c r="B76" t="str">
        <f t="shared" si="7"/>
        <v/>
      </c>
      <c r="C76" s="1" t="str">
        <f t="shared" si="8"/>
        <v/>
      </c>
      <c r="D76" s="6" t="str">
        <f t="shared" si="9"/>
        <v/>
      </c>
      <c r="E76" s="6" t="str">
        <f t="shared" si="3"/>
        <v/>
      </c>
      <c r="F76" s="6" t="str">
        <f t="shared" si="4"/>
        <v/>
      </c>
      <c r="G76" s="6" t="str">
        <f t="shared" si="5"/>
        <v/>
      </c>
    </row>
    <row r="77" spans="1:7" x14ac:dyDescent="0.25">
      <c r="A77" s="3" t="str">
        <f t="shared" si="6"/>
        <v/>
      </c>
      <c r="B77" t="str">
        <f t="shared" si="7"/>
        <v/>
      </c>
      <c r="C77" s="1" t="str">
        <f t="shared" si="8"/>
        <v/>
      </c>
      <c r="D77" s="6" t="str">
        <f t="shared" si="9"/>
        <v/>
      </c>
      <c r="E77" s="6" t="str">
        <f t="shared" si="3"/>
        <v/>
      </c>
      <c r="F77" s="6" t="str">
        <f t="shared" si="4"/>
        <v/>
      </c>
      <c r="G77" s="6" t="str">
        <f t="shared" si="5"/>
        <v/>
      </c>
    </row>
    <row r="78" spans="1:7" x14ac:dyDescent="0.25">
      <c r="A78" s="3" t="str">
        <f t="shared" si="6"/>
        <v/>
      </c>
      <c r="B78" t="str">
        <f t="shared" si="7"/>
        <v/>
      </c>
      <c r="C78" s="1" t="str">
        <f t="shared" si="8"/>
        <v/>
      </c>
      <c r="D78" s="6" t="str">
        <f t="shared" si="9"/>
        <v/>
      </c>
      <c r="E78" s="6" t="str">
        <f t="shared" si="3"/>
        <v/>
      </c>
      <c r="F78" s="6" t="str">
        <f t="shared" si="4"/>
        <v/>
      </c>
      <c r="G78" s="6" t="str">
        <f t="shared" si="5"/>
        <v/>
      </c>
    </row>
    <row r="79" spans="1:7" x14ac:dyDescent="0.25">
      <c r="A79" s="3" t="str">
        <f t="shared" si="6"/>
        <v/>
      </c>
      <c r="B79" t="str">
        <f t="shared" si="7"/>
        <v/>
      </c>
      <c r="C79" s="1" t="str">
        <f t="shared" si="8"/>
        <v/>
      </c>
      <c r="D79" s="6" t="str">
        <f t="shared" si="9"/>
        <v/>
      </c>
      <c r="E79" s="6" t="str">
        <f t="shared" si="3"/>
        <v/>
      </c>
      <c r="F79" s="6" t="str">
        <f t="shared" si="4"/>
        <v/>
      </c>
      <c r="G79" s="6" t="str">
        <f t="shared" si="5"/>
        <v/>
      </c>
    </row>
    <row r="80" spans="1:7" x14ac:dyDescent="0.25">
      <c r="A80" s="3" t="str">
        <f t="shared" si="6"/>
        <v/>
      </c>
      <c r="B80" t="str">
        <f t="shared" si="7"/>
        <v/>
      </c>
      <c r="C80" s="1" t="str">
        <f t="shared" si="8"/>
        <v/>
      </c>
      <c r="D80" s="6" t="str">
        <f t="shared" si="9"/>
        <v/>
      </c>
      <c r="E80" s="6" t="str">
        <f t="shared" si="3"/>
        <v/>
      </c>
      <c r="F80" s="6" t="str">
        <f t="shared" si="4"/>
        <v/>
      </c>
      <c r="G80" s="6" t="str">
        <f t="shared" si="5"/>
        <v/>
      </c>
    </row>
    <row r="81" spans="1:7" x14ac:dyDescent="0.25">
      <c r="A81" s="3" t="str">
        <f t="shared" ref="A81:A112" si="10">IF(B81="","",EDATE(Date,B81))</f>
        <v/>
      </c>
      <c r="B81" t="str">
        <f t="shared" ref="B81:B91" si="11">IF(B80&gt;=DuréeP1,"",B80+1)</f>
        <v/>
      </c>
      <c r="C81" s="1" t="str">
        <f t="shared" ref="C81:C112" si="12">IFERROR(-PPMT(Taux/12,B81,DuréeP1,Palier1,0,0),"")</f>
        <v/>
      </c>
      <c r="D81" s="6" t="str">
        <f t="shared" ref="D81:D91" si="13">IFERROR(-IPMT(Taux/12,B81,DuréeTotale,CapitalTotal,0,0),"")</f>
        <v/>
      </c>
      <c r="E81" s="6" t="str">
        <f t="shared" si="3"/>
        <v/>
      </c>
      <c r="F81" s="6" t="str">
        <f t="shared" si="4"/>
        <v/>
      </c>
      <c r="G81" s="6" t="str">
        <f t="shared" si="5"/>
        <v/>
      </c>
    </row>
    <row r="82" spans="1:7" x14ac:dyDescent="0.25">
      <c r="A82" s="3" t="str">
        <f t="shared" si="10"/>
        <v/>
      </c>
      <c r="B82" t="str">
        <f t="shared" si="11"/>
        <v/>
      </c>
      <c r="C82" s="1" t="str">
        <f t="shared" si="12"/>
        <v/>
      </c>
      <c r="D82" s="6" t="str">
        <f t="shared" si="13"/>
        <v/>
      </c>
      <c r="E82" s="6" t="str">
        <f t="shared" ref="E82:E91" si="14">IF(B82="","",$B$13)</f>
        <v/>
      </c>
      <c r="F82" s="6" t="str">
        <f t="shared" ref="F82:F91" si="15">IF(B82="","",SUM(C82:E82))</f>
        <v/>
      </c>
      <c r="G82" s="6" t="str">
        <f t="shared" ref="G82:G91" si="16">IF(B82="","",G81-C82)</f>
        <v/>
      </c>
    </row>
    <row r="83" spans="1:7" x14ac:dyDescent="0.25">
      <c r="A83" s="3" t="str">
        <f t="shared" si="10"/>
        <v/>
      </c>
      <c r="B83" t="str">
        <f t="shared" si="11"/>
        <v/>
      </c>
      <c r="C83" s="1" t="str">
        <f t="shared" si="12"/>
        <v/>
      </c>
      <c r="D83" s="6" t="str">
        <f t="shared" si="13"/>
        <v/>
      </c>
      <c r="E83" s="6" t="str">
        <f t="shared" si="14"/>
        <v/>
      </c>
      <c r="F83" s="6" t="str">
        <f t="shared" si="15"/>
        <v/>
      </c>
      <c r="G83" s="6" t="str">
        <f t="shared" si="16"/>
        <v/>
      </c>
    </row>
    <row r="84" spans="1:7" x14ac:dyDescent="0.25">
      <c r="A84" s="3" t="str">
        <f t="shared" si="10"/>
        <v/>
      </c>
      <c r="B84" t="str">
        <f t="shared" si="11"/>
        <v/>
      </c>
      <c r="C84" s="1" t="str">
        <f t="shared" si="12"/>
        <v/>
      </c>
      <c r="D84" s="6" t="str">
        <f t="shared" si="13"/>
        <v/>
      </c>
      <c r="E84" s="6" t="str">
        <f t="shared" si="14"/>
        <v/>
      </c>
      <c r="F84" s="6" t="str">
        <f t="shared" si="15"/>
        <v/>
      </c>
      <c r="G84" s="6" t="str">
        <f t="shared" si="16"/>
        <v/>
      </c>
    </row>
    <row r="85" spans="1:7" x14ac:dyDescent="0.25">
      <c r="A85" s="3" t="str">
        <f t="shared" si="10"/>
        <v/>
      </c>
      <c r="B85" t="str">
        <f t="shared" si="11"/>
        <v/>
      </c>
      <c r="C85" s="1" t="str">
        <f t="shared" si="12"/>
        <v/>
      </c>
      <c r="D85" s="6" t="str">
        <f t="shared" si="13"/>
        <v/>
      </c>
      <c r="E85" s="6" t="str">
        <f t="shared" si="14"/>
        <v/>
      </c>
      <c r="F85" s="6" t="str">
        <f t="shared" si="15"/>
        <v/>
      </c>
      <c r="G85" s="6" t="str">
        <f t="shared" si="16"/>
        <v/>
      </c>
    </row>
    <row r="86" spans="1:7" x14ac:dyDescent="0.25">
      <c r="A86" s="3" t="str">
        <f t="shared" si="10"/>
        <v/>
      </c>
      <c r="B86" t="str">
        <f t="shared" si="11"/>
        <v/>
      </c>
      <c r="C86" s="1" t="str">
        <f t="shared" si="12"/>
        <v/>
      </c>
      <c r="D86" s="6" t="str">
        <f t="shared" si="13"/>
        <v/>
      </c>
      <c r="E86" s="6" t="str">
        <f t="shared" si="14"/>
        <v/>
      </c>
      <c r="F86" s="6" t="str">
        <f t="shared" si="15"/>
        <v/>
      </c>
      <c r="G86" s="6" t="str">
        <f t="shared" si="16"/>
        <v/>
      </c>
    </row>
    <row r="87" spans="1:7" x14ac:dyDescent="0.25">
      <c r="A87" s="3" t="str">
        <f t="shared" si="10"/>
        <v/>
      </c>
      <c r="B87" t="str">
        <f t="shared" si="11"/>
        <v/>
      </c>
      <c r="C87" s="1" t="str">
        <f t="shared" si="12"/>
        <v/>
      </c>
      <c r="D87" s="6" t="str">
        <f t="shared" si="13"/>
        <v/>
      </c>
      <c r="E87" s="6" t="str">
        <f t="shared" si="14"/>
        <v/>
      </c>
      <c r="F87" s="6" t="str">
        <f t="shared" si="15"/>
        <v/>
      </c>
      <c r="G87" s="6" t="str">
        <f t="shared" si="16"/>
        <v/>
      </c>
    </row>
    <row r="88" spans="1:7" x14ac:dyDescent="0.25">
      <c r="A88" s="3" t="str">
        <f t="shared" si="10"/>
        <v/>
      </c>
      <c r="B88" t="str">
        <f t="shared" si="11"/>
        <v/>
      </c>
      <c r="C88" s="1" t="str">
        <f t="shared" si="12"/>
        <v/>
      </c>
      <c r="D88" s="6" t="str">
        <f t="shared" si="13"/>
        <v/>
      </c>
      <c r="E88" s="6" t="str">
        <f t="shared" si="14"/>
        <v/>
      </c>
      <c r="F88" s="6" t="str">
        <f t="shared" si="15"/>
        <v/>
      </c>
      <c r="G88" s="6" t="str">
        <f t="shared" si="16"/>
        <v/>
      </c>
    </row>
    <row r="89" spans="1:7" x14ac:dyDescent="0.25">
      <c r="A89" s="3" t="str">
        <f t="shared" si="10"/>
        <v/>
      </c>
      <c r="B89" t="str">
        <f t="shared" si="11"/>
        <v/>
      </c>
      <c r="C89" s="1" t="str">
        <f t="shared" si="12"/>
        <v/>
      </c>
      <c r="D89" s="6" t="str">
        <f t="shared" si="13"/>
        <v/>
      </c>
      <c r="E89" s="6" t="str">
        <f t="shared" si="14"/>
        <v/>
      </c>
      <c r="F89" s="6" t="str">
        <f t="shared" si="15"/>
        <v/>
      </c>
      <c r="G89" s="6" t="str">
        <f t="shared" si="16"/>
        <v/>
      </c>
    </row>
    <row r="90" spans="1:7" x14ac:dyDescent="0.25">
      <c r="A90" s="3" t="str">
        <f t="shared" si="10"/>
        <v/>
      </c>
      <c r="B90" t="str">
        <f t="shared" si="11"/>
        <v/>
      </c>
      <c r="C90" s="1" t="str">
        <f t="shared" si="12"/>
        <v/>
      </c>
      <c r="D90" s="6" t="str">
        <f t="shared" si="13"/>
        <v/>
      </c>
      <c r="E90" s="6" t="str">
        <f t="shared" si="14"/>
        <v/>
      </c>
      <c r="F90" s="6" t="str">
        <f t="shared" si="15"/>
        <v/>
      </c>
      <c r="G90" s="6" t="str">
        <f t="shared" si="16"/>
        <v/>
      </c>
    </row>
    <row r="91" spans="1:7" x14ac:dyDescent="0.25">
      <c r="A91" s="3" t="str">
        <f t="shared" si="10"/>
        <v/>
      </c>
      <c r="B91" t="str">
        <f t="shared" si="11"/>
        <v/>
      </c>
      <c r="C91" s="1" t="str">
        <f t="shared" si="12"/>
        <v/>
      </c>
      <c r="D91" s="6" t="str">
        <f t="shared" si="13"/>
        <v/>
      </c>
      <c r="E91" s="6" t="str">
        <f t="shared" si="14"/>
        <v/>
      </c>
      <c r="F91" s="6" t="str">
        <f t="shared" si="15"/>
        <v/>
      </c>
      <c r="G91" s="6" t="str">
        <f t="shared" si="16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Calcul</vt:lpstr>
      <vt:lpstr>CapitalTotal</vt:lpstr>
      <vt:lpstr>Date</vt:lpstr>
      <vt:lpstr>DuréeP1</vt:lpstr>
      <vt:lpstr>DuréeP2</vt:lpstr>
      <vt:lpstr>DuréeP3</vt:lpstr>
      <vt:lpstr>DuréeTotale</vt:lpstr>
      <vt:lpstr>Palier1</vt:lpstr>
      <vt:lpstr>Palier2</vt:lpstr>
      <vt:lpstr>Palier3</vt:lpstr>
      <vt:lpstr>Taux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Agnès Beaumelle</dc:creator>
  <cp:lastModifiedBy>LAVALLEZ Pascal</cp:lastModifiedBy>
  <dcterms:created xsi:type="dcterms:W3CDTF">2019-04-03T09:29:26Z</dcterms:created>
  <dcterms:modified xsi:type="dcterms:W3CDTF">2019-04-03T12:25:35Z</dcterms:modified>
</cp:coreProperties>
</file>