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5200" windowHeight="11130" activeTab="2"/>
  </bookViews>
  <sheets>
    <sheet name="Ventes" sheetId="1" r:id="rId1"/>
    <sheet name="TCD" sheetId="4" r:id="rId2"/>
    <sheet name="Achats" sheetId="2" r:id="rId3"/>
    <sheet name="Variables" sheetId="3" r:id="rId4"/>
  </sheets>
  <definedNames>
    <definedName name="_xlnm._FilterDatabase" localSheetId="2" hidden="1">Achats!$A$4:$T$26</definedName>
  </definedNames>
  <calcPr calcId="162913"/>
  <pivotCaches>
    <pivotCache cacheId="3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7" i="2" l="1"/>
  <c r="O6" i="2" l="1"/>
  <c r="K6" i="2"/>
  <c r="L6" i="2" s="1"/>
  <c r="O7" i="2"/>
  <c r="O8" i="2"/>
  <c r="O5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L10" i="2"/>
  <c r="K7" i="2"/>
  <c r="L7" i="2" s="1"/>
  <c r="K8" i="2"/>
  <c r="L8" i="2" s="1"/>
  <c r="K5" i="2"/>
  <c r="L5" i="2" s="1"/>
  <c r="K9" i="2"/>
  <c r="L9" i="2" s="1"/>
  <c r="K20" i="2"/>
  <c r="L20" i="2" s="1"/>
  <c r="K15" i="2"/>
  <c r="L15" i="2" s="1"/>
  <c r="K16" i="2"/>
  <c r="L16" i="2"/>
  <c r="K17" i="2"/>
  <c r="L17" i="2" s="1"/>
  <c r="K18" i="2"/>
  <c r="L18" i="2" s="1"/>
  <c r="K19" i="2"/>
  <c r="L19" i="2" s="1"/>
  <c r="K14" i="2"/>
  <c r="L14" i="2" s="1"/>
  <c r="K13" i="2"/>
  <c r="L13" i="2" s="1"/>
  <c r="K12" i="2"/>
  <c r="L12" i="2" s="1"/>
  <c r="K21" i="2"/>
  <c r="L21" i="2" s="1"/>
  <c r="K22" i="2"/>
  <c r="L22" i="2" s="1"/>
  <c r="K23" i="2"/>
  <c r="L23" i="2" s="1"/>
  <c r="K24" i="2"/>
  <c r="L24" i="2" s="1"/>
  <c r="K25" i="2"/>
  <c r="L25" i="2" s="1"/>
  <c r="K26" i="2"/>
  <c r="L26" i="2" s="1"/>
  <c r="O2" i="2" l="1"/>
</calcChain>
</file>

<file path=xl/sharedStrings.xml><?xml version="1.0" encoding="utf-8"?>
<sst xmlns="http://schemas.openxmlformats.org/spreadsheetml/2006/main" count="247" uniqueCount="95">
  <si>
    <t>TVA</t>
  </si>
  <si>
    <t>CHANTIERS</t>
  </si>
  <si>
    <t>FOURNISSEUR</t>
  </si>
  <si>
    <t>Marcovitch</t>
  </si>
  <si>
    <t>Defontaine</t>
  </si>
  <si>
    <t>Clos Du Moulin</t>
  </si>
  <si>
    <t>Ennemain</t>
  </si>
  <si>
    <t>Fringard</t>
  </si>
  <si>
    <t>Pauchant</t>
  </si>
  <si>
    <t>Clos du Moulin</t>
  </si>
  <si>
    <t>Ri2E</t>
  </si>
  <si>
    <t>Rexell</t>
  </si>
  <si>
    <t>CKW</t>
  </si>
  <si>
    <t>Mois</t>
  </si>
  <si>
    <t>Fournisseur</t>
  </si>
  <si>
    <t>Date facture</t>
  </si>
  <si>
    <t>Chantier</t>
  </si>
  <si>
    <t>Statut</t>
  </si>
  <si>
    <t>Échéance</t>
  </si>
  <si>
    <t>HT</t>
  </si>
  <si>
    <t>TTC</t>
  </si>
  <si>
    <t>Commentaire Mathieu</t>
  </si>
  <si>
    <t>Commentaire Steve</t>
  </si>
  <si>
    <t>STOP</t>
  </si>
  <si>
    <t>A payer</t>
  </si>
  <si>
    <t>Payé Virement</t>
  </si>
  <si>
    <t>Payé Qonto</t>
  </si>
  <si>
    <t>Prélèvement</t>
  </si>
  <si>
    <t>En contrôle</t>
  </si>
  <si>
    <t>Contestée</t>
  </si>
  <si>
    <t>TAUX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</si>
  <si>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</si>
  <si>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</si>
  <si>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</si>
  <si>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</si>
  <si>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</si>
  <si>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</si>
  <si>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</si>
  <si>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</si>
  <si>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</si>
  <si>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</si>
  <si>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</si>
  <si>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</si>
  <si>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Wizorg</t>
  </si>
  <si>
    <t>Mathieu</t>
  </si>
  <si>
    <t>Admin</t>
  </si>
  <si>
    <t>Stock FR</t>
  </si>
  <si>
    <t>Détail</t>
  </si>
  <si>
    <t>Bois Batard</t>
  </si>
  <si>
    <t>Recommandé 87000938951019</t>
  </si>
  <si>
    <t>Yousign</t>
  </si>
  <si>
    <t>Abonnement tool signature</t>
  </si>
  <si>
    <t>Abonnement recommandé</t>
  </si>
  <si>
    <t>Budgétisé</t>
  </si>
  <si>
    <t>Coffret de protection</t>
  </si>
  <si>
    <t>Balance</t>
  </si>
  <si>
    <t>Balance :</t>
  </si>
  <si>
    <t>Total achat :</t>
  </si>
  <si>
    <t>Total dépense :</t>
  </si>
  <si>
    <t xml:space="preserve">Statut </t>
  </si>
  <si>
    <t>Validé</t>
  </si>
  <si>
    <t>Refusée</t>
  </si>
  <si>
    <t>HotNet Corp</t>
  </si>
  <si>
    <t>Abonnement Docubiz</t>
  </si>
  <si>
    <t>Salti</t>
  </si>
  <si>
    <t>Chariot Chantier retour</t>
  </si>
  <si>
    <t>EPI Mathieu (Casque Earth)</t>
  </si>
  <si>
    <t>EPI Mathieu (antichute nacelle)</t>
  </si>
  <si>
    <t>Validation</t>
  </si>
  <si>
    <t>Mail</t>
  </si>
  <si>
    <t>Boomerang</t>
  </si>
  <si>
    <t>Autre</t>
  </si>
  <si>
    <t>CRM</t>
  </si>
  <si>
    <t>Bati Avenue</t>
  </si>
  <si>
    <t>Bouton d'arrêt d'urgence</t>
  </si>
  <si>
    <t>Matériel électrique + pose</t>
  </si>
  <si>
    <t>Facture</t>
  </si>
  <si>
    <t>Aniselec</t>
  </si>
  <si>
    <t>MG Réseau</t>
  </si>
  <si>
    <t>Installation</t>
  </si>
  <si>
    <t>Ferté Million</t>
  </si>
  <si>
    <t>!</t>
  </si>
  <si>
    <t>Soren</t>
  </si>
  <si>
    <t>Avoir</t>
  </si>
  <si>
    <t>Avoir pour trop payé</t>
  </si>
  <si>
    <t>Projet Solaire</t>
  </si>
  <si>
    <t>Demande de raccordement</t>
  </si>
  <si>
    <t>Moreel</t>
  </si>
  <si>
    <t>Demande KBIS</t>
  </si>
  <si>
    <t>Sans demande</t>
  </si>
  <si>
    <t>Total</t>
  </si>
  <si>
    <t>N°</t>
  </si>
  <si>
    <t>Étiquettes de lignes</t>
  </si>
  <si>
    <t>Total général</t>
  </si>
  <si>
    <t>Somme de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</si>
</sst>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6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36">
    <xf numFmtId="0" fontId="0" fillId="0" borderId="0" xfId="0"/>
    <xf numFmtId="9" fontId="0" fillId="0" borderId="0" xfId="0" applyNumberFormat="1"/>
    <xf numFmtId="17" fontId="0" fillId="0" borderId="0" xfId="0" applyNumberFormat="1"/>
    <xf numFmtId="0" fontId="0" fillId="2" borderId="0" xfId="0" applyFill="1"/>
    <xf numFmtId="49" fontId="0" fillId="0" borderId="0" xfId="0" applyNumberFormat="1"/>
    <xf numFmtId="0" fontId="4" fillId="0" borderId="0" xfId="2"/>
    <xf numFmtId="44" fontId="5" fillId="0" borderId="0" xfId="1" applyFont="1" applyAlignment="1">
      <alignment horizontal="center"/>
    </xf>
    <xf numFmtId="44" fontId="0" fillId="0" borderId="0" xfId="0" applyNumberFormat="1"/>
    <xf numFmtId="0" fontId="0" fillId="0" borderId="0" xfId="0" applyAlignment="1">
      <alignment horizontal="center"/>
    </xf>
    <xf numFmtId="44" fontId="4" fillId="0" borderId="0" xfId="2" applyNumberFormat="1" applyAlignment="1">
      <alignment horizontal="center"/>
    </xf>
    <xf numFmtId="49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44" fontId="0" fillId="0" borderId="0" xfId="1" applyFont="1" applyAlignment="1">
      <alignment horizontal="center"/>
    </xf>
    <xf numFmtId="0" fontId="4" fillId="0" borderId="0" xfId="2" applyAlignment="1">
      <alignment horizontal="center"/>
    </xf>
    <xf numFmtId="0" fontId="0" fillId="2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ill="1"/>
    <xf numFmtId="0" fontId="0" fillId="3" borderId="0" xfId="0" applyFill="1"/>
    <xf numFmtId="49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14" fontId="0" fillId="3" borderId="0" xfId="0" applyNumberFormat="1" applyFill="1" applyAlignment="1">
      <alignment horizontal="center"/>
    </xf>
    <xf numFmtId="44" fontId="0" fillId="3" borderId="0" xfId="1" applyFont="1" applyFill="1" applyAlignment="1">
      <alignment horizontal="center"/>
    </xf>
    <xf numFmtId="0" fontId="4" fillId="3" borderId="0" xfId="2" applyFill="1"/>
    <xf numFmtId="44" fontId="0" fillId="3" borderId="0" xfId="0" applyNumberFormat="1" applyFill="1"/>
    <xf numFmtId="44" fontId="5" fillId="3" borderId="0" xfId="1" applyFont="1" applyFill="1" applyAlignment="1">
      <alignment horizontal="center"/>
    </xf>
    <xf numFmtId="0" fontId="2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3" borderId="0" xfId="0" applyFill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2" borderId="0" xfId="0" applyFill="1" applyProtection="1">
      <protection locked="0"/>
    </xf>
    <xf numFmtId="0" fontId="0" fillId="3" borderId="0" xfId="0" applyFill="1" applyProtection="1">
      <protection locked="0"/>
    </xf>
    <xf numFmtId="44" fontId="0" fillId="2" borderId="0" xfId="0" applyNumberFormat="1" applyFill="1"/>
    <xf numFmtId="0" fontId="2" fillId="0" borderId="0" xfId="0" applyFon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4" fontId="0" fillId="0" borderId="0" xfId="0" applyNumberFormat="1"/>
  </cellXfs>
  <cellStyles count="3">
    <cellStyle name="Lien hypertexte" xfId="2" builtinId="8"/>
    <cellStyle name="Monétaire" xfId="1" builtinId="4"/>
    <cellStyle name="Normal" xfId="0" builtinId="0"/>
  </cellStyles>
  <dxfs count="10"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5538.609205555556" createdVersion="6" refreshedVersion="6" minRefreshableVersion="3" recordCount="23">
  <cacheSource type="worksheet">
    <worksheetSource ref="A4:Q27" sheet="Achats"/>
  </cacheSource>
  <cacheFields count="17">
    <cacheField name="N°" numFmtId="0">
      <sharedItems containsString="0" containsBlank="1" containsNumber="1" containsInteger="1" minValue="1" maxValue="11"/>
    </cacheField>
    <cacheField name="Mois" numFmtId="0">
      <sharedItems containsBlank="1"/>
    </cacheField>
    <cacheField name="Fournisseur" numFmtId="0">
      <sharedItems containsBlank="1" count="12">
        <s v="Aniselec"/>
        <s v="Yousign"/>
        <s v="Projet Solaire"/>
        <s v="Soren"/>
        <s v="HotNet Corp"/>
        <m/>
        <s v="Salti"/>
        <s v="Bati Avenue"/>
        <s v="Wizorg"/>
        <s v="Ri2E"/>
        <s v="Rexell"/>
        <s v="Total"/>
      </sharedItems>
    </cacheField>
    <cacheField name="Date facture" numFmtId="0">
      <sharedItems containsNonDate="0" containsDate="1" containsString="0" containsBlank="1" minDate="2024-07-01T00:00:00" maxDate="2024-09-01T00:00:00"/>
    </cacheField>
    <cacheField name="Chantier" numFmtId="0">
      <sharedItems containsBlank="1"/>
    </cacheField>
    <cacheField name="Détail" numFmtId="0">
      <sharedItems containsBlank="1" count="15">
        <s v="Installation"/>
        <s v="Abonnement tool signature"/>
        <s v="Demande de raccordement"/>
        <s v="Avoir pour trop payé"/>
        <s v="Demande KBIS"/>
        <m/>
        <s v="Abonnement Docubiz"/>
        <s v="Chariot Chantier retour"/>
        <s v="EPI Mathieu (Casque Earth)"/>
        <s v="EPI Mathieu (antichute nacelle)"/>
        <s v="Recommandé 87000938951019"/>
        <s v="Abonnement recommandé"/>
        <s v="Coffret de protection"/>
        <s v="Bouton d'arrêt d'urgence"/>
        <s v="Matériel électrique + pose"/>
      </sharedItems>
    </cacheField>
    <cacheField name="Statut" numFmtId="0">
      <sharedItems containsBlank="1"/>
    </cacheField>
    <cacheField name="Échéance" numFmtId="0">
      <sharedItems containsNonDate="0" containsDate="1" containsString="0" containsBlank="1" minDate="2024-08-08T00:00:00" maxDate="2024-10-11T00:00:00"/>
    </cacheField>
    <cacheField name="HT" numFmtId="44">
      <sharedItems containsString="0" containsBlank="1" containsNumber="1" minValue="1.9" maxValue="20124.3"/>
    </cacheField>
    <cacheField name="TAUX" numFmtId="0">
      <sharedItems containsString="0" containsBlank="1" containsNumber="1" minValue="0" maxValue="0.2"/>
    </cacheField>
    <cacheField name="TVA" numFmtId="0">
      <sharedItems containsString="0" containsBlank="1" containsNumber="1" minValue="0" maxValue="346"/>
    </cacheField>
    <cacheField name="TTC" numFmtId="0">
      <sharedItems containsString="0" containsBlank="1" containsNumber="1" minValue="0" maxValue="13113.2"/>
    </cacheField>
    <cacheField name="Facture" numFmtId="0">
      <sharedItems containsNonDate="0" containsString="0" containsBlank="1"/>
    </cacheField>
    <cacheField name="Budgétisé" numFmtId="0">
      <sharedItems containsString="0" containsBlank="1" containsNumber="1" minValue="0" maxValue="13113.2"/>
    </cacheField>
    <cacheField name="Balance" numFmtId="0">
      <sharedItems containsString="0" containsBlank="1" containsNumber="1" minValue="-248.5" maxValue="70"/>
    </cacheField>
    <cacheField name="Statut2" numFmtId="0">
      <sharedItems containsBlank="1"/>
    </cacheField>
    <cacheField name="Validatio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">
  <r>
    <n v="1"/>
    <s v="Juillet"/>
    <x v="0"/>
    <d v="2024-07-01T00:00:00"/>
    <s v="Ferté Million"/>
    <x v="0"/>
    <s v="Payé Virement"/>
    <m/>
    <n v="2250"/>
    <n v="0"/>
    <n v="0"/>
    <n v="2250"/>
    <m/>
    <n v="2250"/>
    <n v="0"/>
    <s v="Validé"/>
    <s v="CRM"/>
  </r>
  <r>
    <n v="2"/>
    <s v="Juillet"/>
    <x v="1"/>
    <d v="2024-07-16T00:00:00"/>
    <s v="Admin"/>
    <x v="1"/>
    <s v="Payé Qonto"/>
    <m/>
    <n v="30"/>
    <n v="0.2"/>
    <n v="6"/>
    <n v="36"/>
    <m/>
    <n v="30"/>
    <n v="0"/>
    <s v="Validé"/>
    <s v="Autre"/>
  </r>
  <r>
    <n v="3"/>
    <s v="Juillet"/>
    <x v="2"/>
    <d v="2024-07-24T00:00:00"/>
    <s v="Clos Du Moulin"/>
    <x v="2"/>
    <s v="Prélèvement"/>
    <d v="2024-08-08T00:00:00"/>
    <n v="599.16999999999996"/>
    <n v="0.2"/>
    <n v="119.834"/>
    <n v="719.00399999999991"/>
    <m/>
    <n v="599.16999999999996"/>
    <n v="0"/>
    <s v="Validé"/>
    <s v="Autre"/>
  </r>
  <r>
    <n v="4"/>
    <s v="Juillet"/>
    <x v="3"/>
    <d v="2024-07-24T00:00:00"/>
    <s v="Admin"/>
    <x v="3"/>
    <s v="Avoir"/>
    <m/>
    <n v="164.5"/>
    <n v="0.2"/>
    <n v="32.9"/>
    <n v="197.4"/>
    <m/>
    <n v="164.5"/>
    <n v="0"/>
    <s v="Validé"/>
    <s v="Sans demande"/>
  </r>
  <r>
    <n v="5"/>
    <s v="Juillet"/>
    <x v="0"/>
    <d v="2024-07-27T00:00:00"/>
    <s v="Fringard"/>
    <x v="0"/>
    <s v="A payer"/>
    <d v="2024-08-27T00:00:00"/>
    <n v="13113.2"/>
    <n v="0"/>
    <n v="0"/>
    <n v="13113.2"/>
    <m/>
    <n v="13113.2"/>
    <n v="0"/>
    <s v="Validé"/>
    <s v="CRM"/>
  </r>
  <r>
    <n v="6"/>
    <s v="Juillet"/>
    <x v="4"/>
    <d v="2024-07-31T00:00:00"/>
    <s v="Moreel"/>
    <x v="4"/>
    <s v="Payé Qonto"/>
    <m/>
    <n v="1.9"/>
    <n v="0"/>
    <m/>
    <n v="1.9"/>
    <m/>
    <n v="0"/>
    <n v="-1.9"/>
    <s v="Validé"/>
    <s v="Sans demande"/>
  </r>
  <r>
    <m/>
    <m/>
    <x v="5"/>
    <m/>
    <m/>
    <x v="5"/>
    <m/>
    <m/>
    <m/>
    <m/>
    <m/>
    <m/>
    <m/>
    <m/>
    <n v="0"/>
    <m/>
    <m/>
  </r>
  <r>
    <n v="1"/>
    <s v="Août"/>
    <x v="4"/>
    <d v="2024-08-02T00:00:00"/>
    <s v="Admin"/>
    <x v="6"/>
    <s v="Payé Qonto"/>
    <m/>
    <n v="49.9"/>
    <n v="0"/>
    <n v="0"/>
    <n v="49.9"/>
    <m/>
    <n v="0"/>
    <n v="-49.9"/>
    <s v="Validé"/>
    <s v="Sans demande"/>
  </r>
  <r>
    <n v="2"/>
    <s v="Août"/>
    <x v="6"/>
    <d v="2024-08-05T00:00:00"/>
    <s v="Fringard"/>
    <x v="7"/>
    <s v="En contrôle"/>
    <d v="2024-10-10T00:00:00"/>
    <n v="373.5"/>
    <n v="0.2"/>
    <n v="74.7"/>
    <n v="448.2"/>
    <m/>
    <n v="125"/>
    <n v="-248.5"/>
    <s v="Contestée"/>
    <s v="CRM"/>
  </r>
  <r>
    <n v="3"/>
    <s v="Août"/>
    <x v="1"/>
    <d v="2024-08-06T00:00:00"/>
    <s v="Mathieu"/>
    <x v="8"/>
    <s v="Payé Qonto"/>
    <m/>
    <n v="27.75"/>
    <n v="0.2"/>
    <n v="5.5500000000000007"/>
    <n v="33.299999999999997"/>
    <m/>
    <n v="27.75"/>
    <n v="0"/>
    <s v="Validé"/>
    <s v="Boomerang"/>
  </r>
  <r>
    <n v="4"/>
    <s v="Août"/>
    <x v="7"/>
    <d v="2024-08-07T00:00:00"/>
    <s v="Mathieu"/>
    <x v="9"/>
    <s v="Payé Qonto"/>
    <m/>
    <n v="36.81"/>
    <n v="0.2"/>
    <n v="7.362000000000001"/>
    <n v="44.172000000000004"/>
    <m/>
    <n v="36.81"/>
    <n v="0"/>
    <m/>
    <s v="Boomerang"/>
  </r>
  <r>
    <n v="5"/>
    <s v="Août"/>
    <x v="1"/>
    <d v="2024-08-16T00:00:00"/>
    <s v="Admin"/>
    <x v="1"/>
    <s v="Payé Qonto"/>
    <m/>
    <n v="30"/>
    <n v="0.2"/>
    <n v="6"/>
    <n v="36"/>
    <m/>
    <n v="30"/>
    <n v="0"/>
    <s v="Validé"/>
    <s v="Autre"/>
  </r>
  <r>
    <n v="6"/>
    <s v="Août"/>
    <x v="8"/>
    <d v="2024-08-27T00:00:00"/>
    <s v="Bois Batard"/>
    <x v="10"/>
    <s v="Payé Qonto"/>
    <m/>
    <n v="3.6"/>
    <n v="0.2"/>
    <n v="0.72000000000000008"/>
    <n v="4.32"/>
    <m/>
    <n v="3.6"/>
    <n v="0"/>
    <s v="Validé"/>
    <s v="Sans demande"/>
  </r>
  <r>
    <n v="7"/>
    <s v="Août"/>
    <x v="8"/>
    <d v="2024-08-28T00:00:00"/>
    <s v="Admin"/>
    <x v="11"/>
    <s v="Payé Qonto"/>
    <m/>
    <n v="33.25"/>
    <n v="0.2"/>
    <n v="6.65"/>
    <n v="39.9"/>
    <m/>
    <n v="0"/>
    <n v="-33.25"/>
    <s v="Validé"/>
    <s v="Sans demande"/>
  </r>
  <r>
    <n v="8"/>
    <s v="Août"/>
    <x v="9"/>
    <d v="2024-08-30T00:00:00"/>
    <s v="Ennemain"/>
    <x v="12"/>
    <s v="A payer"/>
    <d v="2024-08-30T00:00:00"/>
    <n v="1730"/>
    <n v="0.2"/>
    <n v="346"/>
    <n v="2076"/>
    <m/>
    <n v="1800"/>
    <n v="70"/>
    <s v="Validé"/>
    <s v="CRM"/>
  </r>
  <r>
    <n v="9"/>
    <s v="Septembre"/>
    <x v="9"/>
    <d v="2024-08-30T00:00:00"/>
    <s v="Fringard"/>
    <x v="12"/>
    <s v="A payer"/>
    <d v="2024-08-30T00:00:00"/>
    <n v="339"/>
    <n v="0.2"/>
    <n v="67.8"/>
    <n v="406.8"/>
    <m/>
    <n v="376"/>
    <n v="37"/>
    <s v="Validé"/>
    <s v="CRM"/>
  </r>
  <r>
    <n v="10"/>
    <s v="Août"/>
    <x v="10"/>
    <d v="2024-08-31T00:00:00"/>
    <s v="Ennemain"/>
    <x v="13"/>
    <s v="Prélèvement"/>
    <d v="2024-09-30T00:00:00"/>
    <n v="113.75"/>
    <n v="0.2"/>
    <n v="22.75"/>
    <n v="136.5"/>
    <m/>
    <n v="113.75"/>
    <n v="0"/>
    <s v="Validé"/>
    <s v="Sans demande"/>
  </r>
  <r>
    <n v="11"/>
    <s v="Août"/>
    <x v="10"/>
    <d v="2024-08-31T00:00:00"/>
    <s v="Ennemain"/>
    <x v="14"/>
    <s v="Prélèvement"/>
    <d v="2024-09-30T00:00:00"/>
    <n v="1227.97"/>
    <n v="0.2"/>
    <n v="245.59400000000002"/>
    <n v="1473.5640000000001"/>
    <m/>
    <n v="1227.97"/>
    <n v="0"/>
    <s v="Validé"/>
    <s v="CRM"/>
  </r>
  <r>
    <m/>
    <m/>
    <x v="5"/>
    <m/>
    <m/>
    <x v="5"/>
    <m/>
    <m/>
    <m/>
    <m/>
    <n v="0"/>
    <n v="0"/>
    <m/>
    <m/>
    <n v="0"/>
    <m/>
    <m/>
  </r>
  <r>
    <m/>
    <m/>
    <x v="5"/>
    <m/>
    <m/>
    <x v="5"/>
    <m/>
    <m/>
    <m/>
    <m/>
    <n v="0"/>
    <n v="0"/>
    <m/>
    <m/>
    <n v="0"/>
    <m/>
    <m/>
  </r>
  <r>
    <m/>
    <m/>
    <x v="5"/>
    <m/>
    <m/>
    <x v="5"/>
    <m/>
    <m/>
    <m/>
    <m/>
    <n v="0"/>
    <n v="0"/>
    <m/>
    <m/>
    <n v="0"/>
    <m/>
    <m/>
  </r>
  <r>
    <m/>
    <m/>
    <x v="5"/>
    <m/>
    <m/>
    <x v="5"/>
    <m/>
    <m/>
    <m/>
    <m/>
    <n v="0"/>
    <n v="0"/>
    <m/>
    <m/>
    <n v="0"/>
    <m/>
    <m/>
  </r>
  <r>
    <m/>
    <s v="STOP"/>
    <x v="11"/>
    <m/>
    <m/>
    <x v="5"/>
    <m/>
    <m/>
    <n v="20124.3"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5:B8" firstHeaderRow="1" firstDataRow="1" firstDataCol="1" rowPageCount="1" colPageCount="1"/>
  <pivotFields count="17">
    <pivotField showAll="0"/>
    <pivotField showAll="0"/>
    <pivotField axis="axisPage" showAll="0">
      <items count="13">
        <item x="0"/>
        <item x="7"/>
        <item x="4"/>
        <item x="2"/>
        <item x="10"/>
        <item x="9"/>
        <item x="6"/>
        <item x="3"/>
        <item x="11"/>
        <item x="8"/>
        <item x="1"/>
        <item x="5"/>
        <item t="default"/>
      </items>
    </pivotField>
    <pivotField showAll="0"/>
    <pivotField showAll="0"/>
    <pivotField axis="axisRow" showAll="0">
      <items count="16">
        <item x="6"/>
        <item x="11"/>
        <item x="1"/>
        <item x="3"/>
        <item x="13"/>
        <item x="7"/>
        <item x="12"/>
        <item x="2"/>
        <item x="4"/>
        <item x="9"/>
        <item x="8"/>
        <item x="0"/>
        <item x="14"/>
        <item x="10"/>
        <item x="5"/>
        <item t="default"/>
      </items>
    </pivotField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5"/>
  </rowFields>
  <rowItems count="3">
    <i>
      <x/>
    </i>
    <i>
      <x v="8"/>
    </i>
    <i t="grand">
      <x/>
    </i>
  </rowItems>
  <colItems count="1">
    <i/>
  </colItems>
  <pageFields count="1">
    <pageField fld="2" item="2" hier="-1"/>
  </pageFields>
  <dataFields count="1">
    <dataField name="Somme de HT" fld="8" baseField="5" baseItem="0" numFmtId="4"/>
  </dataFields>
  <formats count="4">
    <format dxfId="3">
      <pivotArea outline="0" collapsedLevelsAreSubtotals="1" fieldPosition="0"/>
    </format>
    <format dxfId="2">
      <pivotArea dataOnly="0" labelOnly="1" outline="0" fieldPosition="0">
        <references count="1">
          <reference field="2" count="1">
            <x v="2"/>
          </reference>
        </references>
      </pivotArea>
    </format>
    <format dxfId="1">
      <pivotArea dataOnly="0" labelOnly="1" outline="0" axis="axisValues" fieldPosition="0"/>
    </format>
    <format dxfId="0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8"/>
  <sheetViews>
    <sheetView workbookViewId="0">
      <selection activeCell="A13" sqref="A13"/>
    </sheetView>
  </sheetViews>
  <sheetFormatPr baseColWidth="10" defaultRowHeight="14.25"/>
  <cols>
    <col min="1" max="1" width="20.75" customWidth="1"/>
    <col min="2" max="2" width="21.875" style="35" customWidth="1"/>
  </cols>
  <sheetData>
    <row r="3" spans="1:2">
      <c r="A3" s="33" t="s">
        <v>14</v>
      </c>
      <c r="B3" s="35" t="s">
        <v>62</v>
      </c>
    </row>
    <row r="5" spans="1:2">
      <c r="A5" s="33" t="s">
        <v>92</v>
      </c>
      <c r="B5" s="35" t="s">
        <v>94</v>
      </c>
    </row>
    <row r="6" spans="1:2">
      <c r="A6" s="34" t="s">
        <v>63</v>
      </c>
      <c r="B6" s="35">
        <v>49.9</v>
      </c>
    </row>
    <row r="7" spans="1:2">
      <c r="A7" s="34" t="s">
        <v>88</v>
      </c>
      <c r="B7" s="35">
        <v>1.9</v>
      </c>
    </row>
    <row r="8" spans="1:2">
      <c r="A8" s="34" t="s">
        <v>93</v>
      </c>
      <c r="B8" s="35">
        <v>51.8</v>
      </c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T27"/>
  <sheetViews>
    <sheetView tabSelected="1" workbookViewId="0">
      <selection activeCell="C31" sqref="C31"/>
    </sheetView>
  </sheetViews>
  <sheetFormatPr baseColWidth="10" defaultRowHeight="14.25"/>
  <cols>
    <col min="1" max="1" width="3" bestFit="1" customWidth="1"/>
    <col min="5" max="5" width="12.75" bestFit="1" customWidth="1"/>
    <col min="6" max="6" width="26.875" bestFit="1" customWidth="1"/>
    <col min="7" max="7" width="12.5" style="26" bestFit="1" customWidth="1"/>
    <col min="8" max="8" width="15.125" customWidth="1"/>
    <col min="9" max="9" width="11.75" bestFit="1" customWidth="1"/>
    <col min="10" max="10" width="5.25" bestFit="1" customWidth="1"/>
    <col min="11" max="11" width="9.25" bestFit="1" customWidth="1"/>
    <col min="12" max="12" width="11.75" bestFit="1" customWidth="1"/>
    <col min="13" max="13" width="8.875" style="8" bestFit="1" customWidth="1"/>
    <col min="14" max="14" width="10.75" bestFit="1" customWidth="1"/>
    <col min="15" max="15" width="9.25" bestFit="1" customWidth="1"/>
    <col min="16" max="16" width="10.5" bestFit="1" customWidth="1"/>
    <col min="17" max="17" width="16.125" customWidth="1"/>
    <col min="18" max="18" width="9.125" customWidth="1"/>
    <col min="19" max="19" width="48.75" customWidth="1"/>
    <col min="20" max="20" width="17.5" style="26" bestFit="1" customWidth="1"/>
  </cols>
  <sheetData>
    <row r="1" spans="1:20" s="15" customFormat="1" ht="15">
      <c r="B1" s="15" t="s">
        <v>13</v>
      </c>
      <c r="C1" s="15" t="s">
        <v>14</v>
      </c>
      <c r="D1" s="15" t="s">
        <v>15</v>
      </c>
      <c r="E1" s="15" t="s">
        <v>16</v>
      </c>
      <c r="F1" s="15" t="s">
        <v>47</v>
      </c>
      <c r="G1" s="25" t="s">
        <v>17</v>
      </c>
      <c r="H1" s="15" t="s">
        <v>18</v>
      </c>
      <c r="I1" s="15" t="s">
        <v>19</v>
      </c>
      <c r="J1" s="15" t="s">
        <v>30</v>
      </c>
      <c r="K1" s="15" t="s">
        <v>0</v>
      </c>
      <c r="L1" s="15" t="s">
        <v>20</v>
      </c>
      <c r="M1" s="15" t="s">
        <v>76</v>
      </c>
      <c r="N1" s="15" t="s">
        <v>53</v>
      </c>
      <c r="O1" s="15" t="s">
        <v>55</v>
      </c>
      <c r="P1" s="15" t="s">
        <v>17</v>
      </c>
      <c r="Q1" s="32" t="s">
        <v>68</v>
      </c>
      <c r="R1" s="32"/>
      <c r="S1" s="15" t="s">
        <v>21</v>
      </c>
      <c r="T1" s="25" t="s">
        <v>22</v>
      </c>
    </row>
    <row r="2" spans="1:20">
      <c r="O2" s="7">
        <f>SUM(O12:O10009)</f>
        <v>-224.64999999999998</v>
      </c>
    </row>
    <row r="3" spans="1:20">
      <c r="O3" s="7"/>
    </row>
    <row r="4" spans="1:20" s="17" customFormat="1">
      <c r="A4" s="17" t="s">
        <v>91</v>
      </c>
      <c r="B4" s="18" t="s">
        <v>13</v>
      </c>
      <c r="C4" s="19" t="s">
        <v>14</v>
      </c>
      <c r="D4" s="20" t="s">
        <v>15</v>
      </c>
      <c r="E4" s="19" t="s">
        <v>16</v>
      </c>
      <c r="F4" s="19" t="s">
        <v>47</v>
      </c>
      <c r="G4" s="27" t="s">
        <v>17</v>
      </c>
      <c r="H4" s="20" t="s">
        <v>18</v>
      </c>
      <c r="I4" s="21" t="s">
        <v>19</v>
      </c>
      <c r="J4" s="19" t="s">
        <v>30</v>
      </c>
      <c r="K4" s="21" t="s">
        <v>0</v>
      </c>
      <c r="L4" s="21" t="s">
        <v>20</v>
      </c>
      <c r="M4" s="22" t="s">
        <v>76</v>
      </c>
      <c r="N4" s="17" t="s">
        <v>53</v>
      </c>
      <c r="O4" s="23" t="s">
        <v>55</v>
      </c>
      <c r="P4" s="24" t="s">
        <v>17</v>
      </c>
      <c r="Q4" s="24" t="s">
        <v>68</v>
      </c>
      <c r="S4" s="17" t="s">
        <v>21</v>
      </c>
      <c r="T4" s="30" t="s">
        <v>22</v>
      </c>
    </row>
    <row r="5" spans="1:20" hidden="1">
      <c r="A5" s="16">
        <v>1</v>
      </c>
      <c r="B5" s="10" t="s">
        <v>37</v>
      </c>
      <c r="C5" s="8" t="s">
        <v>77</v>
      </c>
      <c r="D5" s="11">
        <v>45474</v>
      </c>
      <c r="E5" s="8" t="s">
        <v>80</v>
      </c>
      <c r="F5" s="8" t="s">
        <v>79</v>
      </c>
      <c r="G5" s="28" t="s">
        <v>25</v>
      </c>
      <c r="H5" s="11"/>
      <c r="I5" s="12">
        <v>2250</v>
      </c>
      <c r="J5" s="8">
        <v>0</v>
      </c>
      <c r="K5" s="12">
        <f t="shared" ref="K4:K5" si="0">I5*J5</f>
        <v>0</v>
      </c>
      <c r="L5" s="12">
        <f t="shared" ref="L4:L5" si="1">I5+K5</f>
        <v>2250</v>
      </c>
      <c r="M5" s="5"/>
      <c r="N5">
        <v>2250</v>
      </c>
      <c r="O5" s="7">
        <f t="shared" ref="O5:O26" si="2">N5-I5</f>
        <v>0</v>
      </c>
      <c r="P5" s="6" t="s">
        <v>60</v>
      </c>
      <c r="Q5" s="6" t="s">
        <v>72</v>
      </c>
      <c r="T5" s="26" t="s">
        <v>81</v>
      </c>
    </row>
    <row r="6" spans="1:20" hidden="1">
      <c r="A6" s="16">
        <v>2</v>
      </c>
      <c r="B6" s="10" t="s">
        <v>37</v>
      </c>
      <c r="C6" s="8" t="s">
        <v>50</v>
      </c>
      <c r="D6" s="11">
        <v>45489</v>
      </c>
      <c r="E6" s="8" t="s">
        <v>45</v>
      </c>
      <c r="F6" s="8" t="s">
        <v>51</v>
      </c>
      <c r="G6" s="28" t="s">
        <v>26</v>
      </c>
      <c r="H6" s="11"/>
      <c r="I6" s="12">
        <v>30</v>
      </c>
      <c r="J6" s="8">
        <v>0.2</v>
      </c>
      <c r="K6" s="12">
        <f t="shared" ref="K6" si="3">I6*J6</f>
        <v>6</v>
      </c>
      <c r="L6" s="12">
        <f t="shared" ref="L6" si="4">I6+K6</f>
        <v>36</v>
      </c>
      <c r="M6" s="5"/>
      <c r="N6">
        <v>30</v>
      </c>
      <c r="O6" s="7">
        <f t="shared" si="2"/>
        <v>0</v>
      </c>
      <c r="P6" s="6" t="s">
        <v>60</v>
      </c>
      <c r="Q6" s="6" t="s">
        <v>71</v>
      </c>
      <c r="T6" s="26" t="s">
        <v>81</v>
      </c>
    </row>
    <row r="7" spans="1:20" hidden="1">
      <c r="A7" s="16">
        <v>3</v>
      </c>
      <c r="B7" s="10" t="s">
        <v>37</v>
      </c>
      <c r="C7" s="8" t="s">
        <v>85</v>
      </c>
      <c r="D7" s="11">
        <v>45497</v>
      </c>
      <c r="E7" s="8" t="s">
        <v>5</v>
      </c>
      <c r="F7" s="8" t="s">
        <v>86</v>
      </c>
      <c r="G7" s="28" t="s">
        <v>27</v>
      </c>
      <c r="H7" s="11">
        <v>45512</v>
      </c>
      <c r="I7" s="12">
        <v>599.16999999999996</v>
      </c>
      <c r="J7" s="8">
        <v>0.2</v>
      </c>
      <c r="K7" s="12">
        <f t="shared" ref="K7:K8" si="5">I7*J7</f>
        <v>119.834</v>
      </c>
      <c r="L7" s="12">
        <f t="shared" ref="L7:L8" si="6">I7+K7</f>
        <v>719.00399999999991</v>
      </c>
      <c r="M7" s="5"/>
      <c r="N7">
        <v>599.16999999999996</v>
      </c>
      <c r="O7" s="7">
        <f>N7-I7</f>
        <v>0</v>
      </c>
      <c r="P7" s="6" t="s">
        <v>60</v>
      </c>
      <c r="Q7" s="6" t="s">
        <v>71</v>
      </c>
      <c r="T7" s="26" t="s">
        <v>81</v>
      </c>
    </row>
    <row r="8" spans="1:20" hidden="1">
      <c r="A8" s="16">
        <v>4</v>
      </c>
      <c r="B8" s="10" t="s">
        <v>37</v>
      </c>
      <c r="C8" s="8" t="s">
        <v>82</v>
      </c>
      <c r="D8" s="11">
        <v>45497</v>
      </c>
      <c r="E8" s="8" t="s">
        <v>45</v>
      </c>
      <c r="F8" s="8" t="s">
        <v>84</v>
      </c>
      <c r="G8" s="28" t="s">
        <v>83</v>
      </c>
      <c r="H8" s="11"/>
      <c r="I8" s="12">
        <v>164.5</v>
      </c>
      <c r="J8" s="8">
        <v>0.2</v>
      </c>
      <c r="K8" s="12">
        <f t="shared" si="5"/>
        <v>32.9</v>
      </c>
      <c r="L8" s="12">
        <f t="shared" si="6"/>
        <v>197.4</v>
      </c>
      <c r="M8" s="5"/>
      <c r="N8">
        <v>164.5</v>
      </c>
      <c r="O8" s="7">
        <f>N8-I8</f>
        <v>0</v>
      </c>
      <c r="P8" s="6" t="s">
        <v>60</v>
      </c>
      <c r="Q8" s="6" t="s">
        <v>89</v>
      </c>
      <c r="T8" s="26" t="s">
        <v>81</v>
      </c>
    </row>
    <row r="9" spans="1:20" hidden="1">
      <c r="A9" s="16">
        <v>5</v>
      </c>
      <c r="B9" s="10" t="s">
        <v>37</v>
      </c>
      <c r="C9" s="8" t="s">
        <v>77</v>
      </c>
      <c r="D9" s="11">
        <v>45500</v>
      </c>
      <c r="E9" s="8" t="s">
        <v>7</v>
      </c>
      <c r="F9" s="8" t="s">
        <v>79</v>
      </c>
      <c r="G9" s="28" t="s">
        <v>24</v>
      </c>
      <c r="H9" s="11">
        <v>45531</v>
      </c>
      <c r="I9" s="12">
        <v>13113.2</v>
      </c>
      <c r="J9" s="8">
        <v>0</v>
      </c>
      <c r="K9" s="12">
        <f t="shared" ref="K9" si="7">I9*J9</f>
        <v>0</v>
      </c>
      <c r="L9" s="12">
        <f t="shared" ref="L9:L10" si="8">I9+K9</f>
        <v>13113.2</v>
      </c>
      <c r="M9" s="5"/>
      <c r="N9">
        <v>13113.2</v>
      </c>
      <c r="O9" s="7">
        <f t="shared" si="2"/>
        <v>0</v>
      </c>
      <c r="P9" s="6" t="s">
        <v>60</v>
      </c>
      <c r="Q9" s="6" t="s">
        <v>72</v>
      </c>
      <c r="T9" s="26" t="s">
        <v>81</v>
      </c>
    </row>
    <row r="10" spans="1:20">
      <c r="A10" s="16">
        <v>6</v>
      </c>
      <c r="B10" s="10" t="s">
        <v>37</v>
      </c>
      <c r="C10" s="8" t="s">
        <v>62</v>
      </c>
      <c r="D10" s="11">
        <v>45504</v>
      </c>
      <c r="E10" s="8" t="s">
        <v>87</v>
      </c>
      <c r="F10" s="8" t="s">
        <v>88</v>
      </c>
      <c r="G10" s="28" t="s">
        <v>26</v>
      </c>
      <c r="H10" s="11"/>
      <c r="I10" s="12">
        <v>1.9</v>
      </c>
      <c r="J10" s="8">
        <v>0</v>
      </c>
      <c r="K10" s="12"/>
      <c r="L10" s="12">
        <f t="shared" si="8"/>
        <v>1.9</v>
      </c>
      <c r="M10" s="5"/>
      <c r="N10">
        <v>0</v>
      </c>
      <c r="O10" s="7">
        <f t="shared" si="2"/>
        <v>-1.9</v>
      </c>
      <c r="P10" s="6" t="s">
        <v>60</v>
      </c>
      <c r="Q10" s="6" t="s">
        <v>89</v>
      </c>
      <c r="T10" s="26" t="s">
        <v>81</v>
      </c>
    </row>
    <row r="11" spans="1:20" hidden="1">
      <c r="B11" s="10"/>
      <c r="C11" s="8"/>
      <c r="D11" s="11"/>
      <c r="E11" s="8"/>
      <c r="F11" s="8"/>
      <c r="G11" s="28"/>
      <c r="H11" s="8"/>
      <c r="I11" s="12"/>
      <c r="J11" s="8"/>
      <c r="K11" s="12"/>
      <c r="L11" s="12"/>
      <c r="M11" s="13"/>
      <c r="O11" s="7">
        <f t="shared" si="2"/>
        <v>0</v>
      </c>
      <c r="P11" s="6"/>
      <c r="Q11" s="6"/>
      <c r="T11" s="26" t="s">
        <v>81</v>
      </c>
    </row>
    <row r="12" spans="1:20">
      <c r="A12">
        <v>1</v>
      </c>
      <c r="B12" s="10" t="s">
        <v>38</v>
      </c>
      <c r="C12" s="8" t="s">
        <v>62</v>
      </c>
      <c r="D12" s="11">
        <v>45506</v>
      </c>
      <c r="E12" s="8" t="s">
        <v>45</v>
      </c>
      <c r="F12" s="8" t="s">
        <v>63</v>
      </c>
      <c r="G12" s="28" t="s">
        <v>26</v>
      </c>
      <c r="H12" s="8"/>
      <c r="I12" s="12">
        <v>49.9</v>
      </c>
      <c r="J12" s="8">
        <v>0</v>
      </c>
      <c r="K12" s="12">
        <f>I12*J12</f>
        <v>0</v>
      </c>
      <c r="L12" s="12">
        <f>I12+K12</f>
        <v>49.9</v>
      </c>
      <c r="M12" s="13"/>
      <c r="N12">
        <v>0</v>
      </c>
      <c r="O12" s="7">
        <f t="shared" si="2"/>
        <v>-49.9</v>
      </c>
      <c r="P12" s="6" t="s">
        <v>60</v>
      </c>
      <c r="Q12" s="6" t="s">
        <v>89</v>
      </c>
      <c r="R12" s="6"/>
      <c r="T12" s="26" t="s">
        <v>81</v>
      </c>
    </row>
    <row r="13" spans="1:20" hidden="1">
      <c r="A13">
        <v>2</v>
      </c>
      <c r="B13" s="10" t="s">
        <v>38</v>
      </c>
      <c r="C13" s="8" t="s">
        <v>64</v>
      </c>
      <c r="D13" s="11">
        <v>45509</v>
      </c>
      <c r="E13" s="8" t="s">
        <v>7</v>
      </c>
      <c r="F13" s="8" t="s">
        <v>65</v>
      </c>
      <c r="G13" s="28" t="s">
        <v>28</v>
      </c>
      <c r="H13" s="11">
        <v>45575</v>
      </c>
      <c r="I13" s="12">
        <v>373.5</v>
      </c>
      <c r="J13" s="8">
        <v>0.2</v>
      </c>
      <c r="K13" s="12">
        <f t="shared" ref="K13:K26" si="9">I13*J13</f>
        <v>74.7</v>
      </c>
      <c r="L13" s="12">
        <f t="shared" ref="L13:L26" si="10">I13+K13</f>
        <v>448.2</v>
      </c>
      <c r="M13" s="13"/>
      <c r="N13" s="6">
        <v>125</v>
      </c>
      <c r="O13" s="7">
        <f t="shared" si="2"/>
        <v>-248.5</v>
      </c>
      <c r="P13" s="6" t="s">
        <v>29</v>
      </c>
      <c r="Q13" s="6" t="s">
        <v>72</v>
      </c>
      <c r="R13" s="9"/>
      <c r="T13" s="26" t="s">
        <v>81</v>
      </c>
    </row>
    <row r="14" spans="1:20" hidden="1">
      <c r="A14">
        <v>3</v>
      </c>
      <c r="B14" s="10" t="s">
        <v>38</v>
      </c>
      <c r="C14" s="8" t="s">
        <v>50</v>
      </c>
      <c r="D14" s="11">
        <v>45510</v>
      </c>
      <c r="E14" s="8" t="s">
        <v>44</v>
      </c>
      <c r="F14" s="8" t="s">
        <v>66</v>
      </c>
      <c r="G14" s="28" t="s">
        <v>26</v>
      </c>
      <c r="H14" s="8"/>
      <c r="I14" s="12">
        <v>27.75</v>
      </c>
      <c r="J14" s="8">
        <v>0.2</v>
      </c>
      <c r="K14" s="12">
        <f t="shared" ref="K14" si="11">I14*J14</f>
        <v>5.5500000000000007</v>
      </c>
      <c r="L14" s="12">
        <f t="shared" ref="L14" si="12">I14+K14</f>
        <v>33.299999999999997</v>
      </c>
      <c r="M14" s="13"/>
      <c r="N14" s="6">
        <v>27.75</v>
      </c>
      <c r="O14" s="7">
        <f t="shared" si="2"/>
        <v>0</v>
      </c>
      <c r="P14" s="6" t="s">
        <v>60</v>
      </c>
      <c r="Q14" s="6" t="s">
        <v>70</v>
      </c>
      <c r="R14" s="9"/>
      <c r="T14" s="26" t="s">
        <v>81</v>
      </c>
    </row>
    <row r="15" spans="1:20" hidden="1">
      <c r="A15">
        <v>4</v>
      </c>
      <c r="B15" s="10" t="s">
        <v>38</v>
      </c>
      <c r="C15" s="8" t="s">
        <v>73</v>
      </c>
      <c r="D15" s="11">
        <v>45511</v>
      </c>
      <c r="E15" s="8" t="s">
        <v>44</v>
      </c>
      <c r="F15" s="8" t="s">
        <v>67</v>
      </c>
      <c r="G15" s="28" t="s">
        <v>26</v>
      </c>
      <c r="H15" s="8"/>
      <c r="I15" s="12">
        <v>36.81</v>
      </c>
      <c r="J15" s="8">
        <v>0.2</v>
      </c>
      <c r="K15" s="12">
        <f t="shared" ref="K15" si="13">I15*J15</f>
        <v>7.362000000000001</v>
      </c>
      <c r="L15" s="12">
        <f t="shared" ref="L15" si="14">I15+K15</f>
        <v>44.172000000000004</v>
      </c>
      <c r="M15" s="13"/>
      <c r="N15" s="6">
        <v>36.81</v>
      </c>
      <c r="O15" s="7">
        <f t="shared" si="2"/>
        <v>0</v>
      </c>
      <c r="P15" s="6"/>
      <c r="Q15" s="6" t="s">
        <v>70</v>
      </c>
      <c r="R15" s="9"/>
      <c r="T15" s="26" t="s">
        <v>81</v>
      </c>
    </row>
    <row r="16" spans="1:20" hidden="1">
      <c r="A16">
        <v>5</v>
      </c>
      <c r="B16" s="10" t="s">
        <v>38</v>
      </c>
      <c r="C16" s="8" t="s">
        <v>50</v>
      </c>
      <c r="D16" s="11">
        <v>45520</v>
      </c>
      <c r="E16" s="8" t="s">
        <v>45</v>
      </c>
      <c r="F16" s="8" t="s">
        <v>51</v>
      </c>
      <c r="G16" s="28" t="s">
        <v>26</v>
      </c>
      <c r="H16" s="8"/>
      <c r="I16" s="12">
        <v>30</v>
      </c>
      <c r="J16" s="8">
        <v>0.2</v>
      </c>
      <c r="K16" s="12">
        <f t="shared" ref="K16" si="15">I16*J16</f>
        <v>6</v>
      </c>
      <c r="L16" s="12">
        <f t="shared" ref="L16" si="16">I16+K16</f>
        <v>36</v>
      </c>
      <c r="M16" s="13"/>
      <c r="N16" s="6">
        <v>30</v>
      </c>
      <c r="O16" s="7">
        <f t="shared" si="2"/>
        <v>0</v>
      </c>
      <c r="P16" s="6" t="s">
        <v>60</v>
      </c>
      <c r="Q16" s="6" t="s">
        <v>71</v>
      </c>
      <c r="R16" s="6"/>
      <c r="T16" s="26" t="s">
        <v>81</v>
      </c>
    </row>
    <row r="17" spans="1:20" hidden="1">
      <c r="A17">
        <v>6</v>
      </c>
      <c r="B17" s="10" t="s">
        <v>38</v>
      </c>
      <c r="C17" s="8" t="s">
        <v>43</v>
      </c>
      <c r="D17" s="11">
        <v>45531</v>
      </c>
      <c r="E17" s="8" t="s">
        <v>48</v>
      </c>
      <c r="F17" s="8" t="s">
        <v>49</v>
      </c>
      <c r="G17" s="28" t="s">
        <v>26</v>
      </c>
      <c r="H17" s="8"/>
      <c r="I17" s="12">
        <v>3.6</v>
      </c>
      <c r="J17" s="8">
        <v>0.2</v>
      </c>
      <c r="K17" s="12">
        <f t="shared" ref="K17:K22" si="17">I17*J17</f>
        <v>0.72000000000000008</v>
      </c>
      <c r="L17" s="12">
        <f t="shared" ref="L17:L22" si="18">I17+K17</f>
        <v>4.32</v>
      </c>
      <c r="M17" s="13"/>
      <c r="N17" s="6">
        <v>3.6</v>
      </c>
      <c r="O17" s="7">
        <f t="shared" si="2"/>
        <v>0</v>
      </c>
      <c r="P17" s="6" t="s">
        <v>60</v>
      </c>
      <c r="Q17" s="6" t="s">
        <v>89</v>
      </c>
      <c r="R17" s="6"/>
      <c r="T17" s="26" t="s">
        <v>81</v>
      </c>
    </row>
    <row r="18" spans="1:20" hidden="1">
      <c r="A18">
        <v>7</v>
      </c>
      <c r="B18" s="10" t="s">
        <v>38</v>
      </c>
      <c r="C18" s="8" t="s">
        <v>43</v>
      </c>
      <c r="D18" s="11">
        <v>45532</v>
      </c>
      <c r="E18" s="8" t="s">
        <v>45</v>
      </c>
      <c r="F18" s="8" t="s">
        <v>52</v>
      </c>
      <c r="G18" s="28" t="s">
        <v>26</v>
      </c>
      <c r="H18" s="8"/>
      <c r="I18" s="12">
        <v>33.25</v>
      </c>
      <c r="J18" s="8">
        <v>0.2</v>
      </c>
      <c r="K18" s="12">
        <f t="shared" si="17"/>
        <v>6.65</v>
      </c>
      <c r="L18" s="12">
        <f t="shared" si="18"/>
        <v>39.9</v>
      </c>
      <c r="M18" s="13"/>
      <c r="N18" s="6">
        <v>0</v>
      </c>
      <c r="O18" s="7">
        <f t="shared" si="2"/>
        <v>-33.25</v>
      </c>
      <c r="P18" s="6" t="s">
        <v>60</v>
      </c>
      <c r="Q18" s="6" t="s">
        <v>89</v>
      </c>
      <c r="R18" s="6"/>
      <c r="T18" s="26" t="s">
        <v>81</v>
      </c>
    </row>
    <row r="19" spans="1:20" hidden="1">
      <c r="A19">
        <v>8</v>
      </c>
      <c r="B19" s="10" t="s">
        <v>38</v>
      </c>
      <c r="C19" s="8" t="s">
        <v>10</v>
      </c>
      <c r="D19" s="11">
        <v>45534</v>
      </c>
      <c r="E19" s="8" t="s">
        <v>6</v>
      </c>
      <c r="F19" s="8" t="s">
        <v>54</v>
      </c>
      <c r="G19" s="28" t="s">
        <v>24</v>
      </c>
      <c r="H19" s="11">
        <v>45534</v>
      </c>
      <c r="I19" s="12">
        <v>1730</v>
      </c>
      <c r="J19" s="8">
        <v>0.2</v>
      </c>
      <c r="K19" s="12">
        <f t="shared" si="17"/>
        <v>346</v>
      </c>
      <c r="L19" s="12">
        <f t="shared" si="18"/>
        <v>2076</v>
      </c>
      <c r="M19" s="13"/>
      <c r="N19" s="6">
        <v>1800</v>
      </c>
      <c r="O19" s="7">
        <f t="shared" si="2"/>
        <v>70</v>
      </c>
      <c r="P19" s="6" t="s">
        <v>60</v>
      </c>
      <c r="Q19" s="6" t="s">
        <v>72</v>
      </c>
      <c r="R19" s="6"/>
      <c r="T19" s="26" t="s">
        <v>81</v>
      </c>
    </row>
    <row r="20" spans="1:20" hidden="1">
      <c r="A20">
        <v>9</v>
      </c>
      <c r="B20" s="10" t="s">
        <v>39</v>
      </c>
      <c r="C20" s="8" t="s">
        <v>10</v>
      </c>
      <c r="D20" s="11">
        <v>45534</v>
      </c>
      <c r="E20" s="8" t="s">
        <v>7</v>
      </c>
      <c r="F20" s="8" t="s">
        <v>54</v>
      </c>
      <c r="G20" s="28" t="s">
        <v>24</v>
      </c>
      <c r="H20" s="11">
        <v>45534</v>
      </c>
      <c r="I20" s="12">
        <v>339</v>
      </c>
      <c r="J20" s="8">
        <v>0.2</v>
      </c>
      <c r="K20" s="12">
        <f t="shared" si="17"/>
        <v>67.8</v>
      </c>
      <c r="L20" s="12">
        <f t="shared" si="18"/>
        <v>406.8</v>
      </c>
      <c r="M20" s="13"/>
      <c r="N20" s="6">
        <v>376</v>
      </c>
      <c r="O20" s="7">
        <f t="shared" si="2"/>
        <v>37</v>
      </c>
      <c r="P20" s="6" t="s">
        <v>60</v>
      </c>
      <c r="Q20" s="6" t="s">
        <v>72</v>
      </c>
      <c r="T20" s="26" t="s">
        <v>81</v>
      </c>
    </row>
    <row r="21" spans="1:20" hidden="1">
      <c r="A21">
        <v>10</v>
      </c>
      <c r="B21" s="10" t="s">
        <v>38</v>
      </c>
      <c r="C21" s="8" t="s">
        <v>11</v>
      </c>
      <c r="D21" s="11">
        <v>45535</v>
      </c>
      <c r="E21" s="8" t="s">
        <v>6</v>
      </c>
      <c r="F21" s="8" t="s">
        <v>74</v>
      </c>
      <c r="G21" s="28" t="s">
        <v>27</v>
      </c>
      <c r="H21" s="11">
        <v>45565</v>
      </c>
      <c r="I21" s="12">
        <v>113.75</v>
      </c>
      <c r="J21" s="8">
        <v>0.2</v>
      </c>
      <c r="K21" s="12">
        <f t="shared" si="17"/>
        <v>22.75</v>
      </c>
      <c r="L21" s="12">
        <f t="shared" si="18"/>
        <v>136.5</v>
      </c>
      <c r="M21" s="13"/>
      <c r="N21" s="6">
        <v>113.75</v>
      </c>
      <c r="O21" s="7">
        <f t="shared" si="2"/>
        <v>0</v>
      </c>
      <c r="P21" s="6" t="s">
        <v>60</v>
      </c>
      <c r="Q21" s="6" t="s">
        <v>89</v>
      </c>
      <c r="R21" s="6"/>
      <c r="T21" s="26" t="s">
        <v>81</v>
      </c>
    </row>
    <row r="22" spans="1:20" hidden="1">
      <c r="A22">
        <v>11</v>
      </c>
      <c r="B22" s="10" t="s">
        <v>38</v>
      </c>
      <c r="C22" s="8" t="s">
        <v>11</v>
      </c>
      <c r="D22" s="11">
        <v>45535</v>
      </c>
      <c r="E22" s="8" t="s">
        <v>6</v>
      </c>
      <c r="F22" s="8" t="s">
        <v>75</v>
      </c>
      <c r="G22" s="28" t="s">
        <v>27</v>
      </c>
      <c r="H22" s="11">
        <v>45565</v>
      </c>
      <c r="I22" s="12">
        <v>1227.97</v>
      </c>
      <c r="J22" s="8">
        <v>0.2</v>
      </c>
      <c r="K22" s="12">
        <f t="shared" si="17"/>
        <v>245.59400000000002</v>
      </c>
      <c r="L22" s="12">
        <f t="shared" si="18"/>
        <v>1473.5640000000001</v>
      </c>
      <c r="M22" s="13"/>
      <c r="N22" s="6">
        <v>1227.97</v>
      </c>
      <c r="O22" s="7">
        <f t="shared" si="2"/>
        <v>0</v>
      </c>
      <c r="P22" s="6" t="s">
        <v>60</v>
      </c>
      <c r="Q22" s="6" t="s">
        <v>72</v>
      </c>
      <c r="R22" s="6"/>
      <c r="T22" s="26" t="s">
        <v>81</v>
      </c>
    </row>
    <row r="23" spans="1:20" hidden="1">
      <c r="B23" s="4"/>
      <c r="G23" s="28"/>
      <c r="H23" s="8"/>
      <c r="I23" s="12"/>
      <c r="J23" s="8"/>
      <c r="K23" s="12">
        <f t="shared" si="9"/>
        <v>0</v>
      </c>
      <c r="L23" s="12">
        <f t="shared" si="10"/>
        <v>0</v>
      </c>
      <c r="O23" s="7">
        <f t="shared" si="2"/>
        <v>0</v>
      </c>
      <c r="P23" s="6"/>
      <c r="Q23" s="6"/>
      <c r="R23" s="6"/>
      <c r="T23" s="26" t="s">
        <v>81</v>
      </c>
    </row>
    <row r="24" spans="1:20" hidden="1">
      <c r="B24" s="4"/>
      <c r="G24" s="28"/>
      <c r="H24" s="8"/>
      <c r="I24" s="12"/>
      <c r="J24" s="8"/>
      <c r="K24" s="12">
        <f t="shared" si="9"/>
        <v>0</v>
      </c>
      <c r="L24" s="12">
        <f t="shared" si="10"/>
        <v>0</v>
      </c>
      <c r="O24" s="7">
        <f t="shared" si="2"/>
        <v>0</v>
      </c>
      <c r="P24" s="6"/>
      <c r="Q24" s="6"/>
      <c r="R24" s="6"/>
      <c r="T24" s="26" t="s">
        <v>81</v>
      </c>
    </row>
    <row r="25" spans="1:20" hidden="1">
      <c r="B25" s="4"/>
      <c r="G25" s="28"/>
      <c r="H25" s="8"/>
      <c r="I25" s="12"/>
      <c r="J25" s="8"/>
      <c r="K25" s="12">
        <f t="shared" si="9"/>
        <v>0</v>
      </c>
      <c r="L25" s="12">
        <f t="shared" si="10"/>
        <v>0</v>
      </c>
      <c r="O25" s="7">
        <f t="shared" si="2"/>
        <v>0</v>
      </c>
      <c r="P25" s="6"/>
      <c r="Q25" s="6"/>
      <c r="R25" s="6"/>
      <c r="T25" s="26" t="s">
        <v>81</v>
      </c>
    </row>
    <row r="26" spans="1:20" hidden="1">
      <c r="B26" s="4"/>
      <c r="G26" s="28"/>
      <c r="H26" s="8"/>
      <c r="I26" s="12"/>
      <c r="J26" s="8"/>
      <c r="K26" s="12">
        <f t="shared" si="9"/>
        <v>0</v>
      </c>
      <c r="L26" s="12">
        <f t="shared" si="10"/>
        <v>0</v>
      </c>
      <c r="O26" s="7">
        <f t="shared" si="2"/>
        <v>0</v>
      </c>
      <c r="P26" s="6"/>
      <c r="Q26" s="6"/>
      <c r="R26" s="6"/>
      <c r="T26" s="26" t="s">
        <v>81</v>
      </c>
    </row>
    <row r="27" spans="1:20" s="3" customFormat="1">
      <c r="B27" s="3" t="s">
        <v>23</v>
      </c>
      <c r="C27" s="3" t="s">
        <v>90</v>
      </c>
      <c r="G27" s="29"/>
      <c r="I27" s="31">
        <f>SUBTOTAL(9,I5:I26)</f>
        <v>51.8</v>
      </c>
      <c r="M27" s="14"/>
      <c r="T27" s="29"/>
    </row>
  </sheetData>
  <autoFilter ref="A4:T26">
    <filterColumn colId="2">
      <filters>
        <filter val="HotNet Corp"/>
      </filters>
    </filterColumn>
  </autoFilter>
  <mergeCells count="1">
    <mergeCell ref="Q1:R1"/>
  </mergeCells>
  <phoneticPr fontId="3" type="noConversion"/>
  <conditionalFormatting sqref="O4:O26">
    <cfRule type="cellIs" dxfId="9" priority="5" operator="lessThan">
      <formula>0</formula>
    </cfRule>
    <cfRule type="cellIs" dxfId="8" priority="6" operator="greaterThanOrEqual">
      <formula>0</formula>
    </cfRule>
  </conditionalFormatting>
  <conditionalFormatting sqref="G4:G26">
    <cfRule type="cellIs" dxfId="7" priority="2" operator="equal">
      <formula>"Prélèvement"</formula>
    </cfRule>
    <cfRule type="containsText" dxfId="6" priority="3" operator="containsText" text="Payer">
      <formula>NOT(ISERROR(SEARCH("Payer",G4)))</formula>
    </cfRule>
    <cfRule type="containsText" dxfId="5" priority="4" operator="containsText" text="Payé">
      <formula>NOT(ISERROR(SEARCH("Payé",G4)))</formula>
    </cfRule>
  </conditionalFormatting>
  <conditionalFormatting sqref="P1:P1048576">
    <cfRule type="cellIs" dxfId="4" priority="1" operator="equal">
      <formula>"Contestée"</formula>
    </cfRule>
  </conditionalFormatting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Variables!$F$3:$F$70</xm:f>
          </x14:formula1>
          <xm:sqref>B4:B26</xm:sqref>
        </x14:dataValidation>
        <x14:dataValidation type="list" allowBlank="1" showInputMessage="1" showErrorMessage="1">
          <x14:formula1>
            <xm:f>Variables!$G$3:$G$22</xm:f>
          </x14:formula1>
          <xm:sqref>G4:G26</xm:sqref>
        </x14:dataValidation>
        <x14:dataValidation type="list" allowBlank="1" showInputMessage="1" showErrorMessage="1">
          <x14:formula1>
            <xm:f>Variables!$C$3:$C$4</xm:f>
          </x14:formula1>
          <xm:sqref>J4:J26</xm:sqref>
        </x14:dataValidation>
        <x14:dataValidation type="list" allowBlank="1" showInputMessage="1" showErrorMessage="1">
          <x14:formula1>
            <xm:f>Variables!$D$3:$D$99</xm:f>
          </x14:formula1>
          <xm:sqref>E4:E26</xm:sqref>
        </x14:dataValidation>
        <x14:dataValidation type="list" allowBlank="1" showInputMessage="1" showErrorMessage="1">
          <x14:formula1>
            <xm:f>Variables!$H$3:$H$5</xm:f>
          </x14:formula1>
          <xm:sqref>P4:P26</xm:sqref>
        </x14:dataValidation>
        <x14:dataValidation type="list" allowBlank="1" showInputMessage="1" showErrorMessage="1">
          <x14:formula1>
            <xm:f>Variables!$E$3:$E$30</xm:f>
          </x14:formula1>
          <xm:sqref>C5:C26</xm:sqref>
        </x14:dataValidation>
        <x14:dataValidation type="list" allowBlank="1" showInputMessage="1" showErrorMessage="1">
          <x14:formula1>
            <xm:f>Variables!$I$3:$I$17</xm:f>
          </x14:formula1>
          <xm:sqref>Q4:Q26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B11" sqref="A1:XFD1048576"/>
    </sheetView>
  </sheetViews>
  <sheetFormatPr baseColWidth="10" defaultRowHeight="14.25"/>
  <sheetData>
    <row r="1" spans="1:9">
      <c r="A1" t="s">
        <v>57</v>
      </c>
      <c r="C1" t="s">
        <v>0</v>
      </c>
      <c r="D1" t="s">
        <v>1</v>
      </c>
      <c r="E1" t="s">
        <v>2</v>
      </c>
      <c r="F1" t="s">
        <v>13</v>
      </c>
      <c r="G1" t="s">
        <v>17</v>
      </c>
      <c r="H1" t="s">
        <v>59</v>
      </c>
      <c r="I1" t="s">
        <v>68</v>
      </c>
    </row>
    <row r="2" spans="1:9">
      <c r="C2" s="1"/>
    </row>
    <row r="3" spans="1:9">
      <c r="A3" t="s">
        <v>58</v>
      </c>
      <c r="C3" s="1">
        <v>0</v>
      </c>
      <c r="D3" t="s">
        <v>6</v>
      </c>
      <c r="E3" t="s">
        <v>77</v>
      </c>
      <c r="F3" s="2" t="s">
        <v>31</v>
      </c>
      <c r="G3" t="s">
        <v>24</v>
      </c>
      <c r="H3" t="s">
        <v>60</v>
      </c>
      <c r="I3" t="s">
        <v>89</v>
      </c>
    </row>
    <row r="4" spans="1:9">
      <c r="C4" s="1">
        <v>0.2</v>
      </c>
      <c r="D4" t="s">
        <v>7</v>
      </c>
      <c r="E4" t="s">
        <v>73</v>
      </c>
      <c r="F4" s="2" t="s">
        <v>32</v>
      </c>
      <c r="G4" t="s">
        <v>25</v>
      </c>
      <c r="H4" t="s">
        <v>29</v>
      </c>
      <c r="I4" t="s">
        <v>69</v>
      </c>
    </row>
    <row r="5" spans="1:9">
      <c r="A5" t="s">
        <v>56</v>
      </c>
      <c r="E5" t="s">
        <v>12</v>
      </c>
      <c r="F5" s="2" t="s">
        <v>33</v>
      </c>
      <c r="G5" t="s">
        <v>26</v>
      </c>
      <c r="H5" t="s">
        <v>61</v>
      </c>
      <c r="I5" t="s">
        <v>70</v>
      </c>
    </row>
    <row r="6" spans="1:9">
      <c r="E6" t="s">
        <v>62</v>
      </c>
      <c r="F6" s="2" t="s">
        <v>34</v>
      </c>
      <c r="G6" t="s">
        <v>27</v>
      </c>
      <c r="I6" t="s">
        <v>72</v>
      </c>
    </row>
    <row r="7" spans="1:9">
      <c r="E7" t="s">
        <v>78</v>
      </c>
      <c r="F7" s="2" t="s">
        <v>35</v>
      </c>
      <c r="G7" t="s">
        <v>28</v>
      </c>
      <c r="I7" t="s">
        <v>71</v>
      </c>
    </row>
    <row r="8" spans="1:9">
      <c r="E8" t="s">
        <v>85</v>
      </c>
      <c r="F8" s="2" t="s">
        <v>36</v>
      </c>
      <c r="G8" t="s">
        <v>83</v>
      </c>
    </row>
    <row r="9" spans="1:9">
      <c r="F9" s="2" t="s">
        <v>37</v>
      </c>
    </row>
    <row r="10" spans="1:9">
      <c r="D10" t="s">
        <v>87</v>
      </c>
      <c r="E10" t="s">
        <v>11</v>
      </c>
      <c r="F10" s="2" t="s">
        <v>38</v>
      </c>
    </row>
    <row r="11" spans="1:9">
      <c r="D11" t="s">
        <v>80</v>
      </c>
      <c r="E11" t="s">
        <v>10</v>
      </c>
      <c r="F11" s="2" t="s">
        <v>39</v>
      </c>
    </row>
    <row r="12" spans="1:9">
      <c r="D12" t="s">
        <v>9</v>
      </c>
      <c r="E12" t="s">
        <v>64</v>
      </c>
      <c r="F12" s="2" t="s">
        <v>40</v>
      </c>
    </row>
    <row r="13" spans="1:9">
      <c r="D13" t="s">
        <v>8</v>
      </c>
      <c r="E13" t="s">
        <v>82</v>
      </c>
      <c r="F13" s="2" t="s">
        <v>41</v>
      </c>
    </row>
    <row r="14" spans="1:9">
      <c r="D14" t="s">
        <v>5</v>
      </c>
      <c r="F14" s="2" t="s">
        <v>42</v>
      </c>
    </row>
    <row r="15" spans="1:9">
      <c r="D15" t="s">
        <v>4</v>
      </c>
      <c r="E15" t="s">
        <v>50</v>
      </c>
    </row>
    <row r="16" spans="1:9">
      <c r="D16" t="s">
        <v>3</v>
      </c>
      <c r="E16" t="s">
        <v>43</v>
      </c>
    </row>
    <row r="17" spans="4:4">
      <c r="D17" t="s">
        <v>48</v>
      </c>
    </row>
    <row r="18" spans="4:4">
      <c r="D18" t="s">
        <v>44</v>
      </c>
    </row>
    <row r="20" spans="4:4">
      <c r="D20" t="s">
        <v>45</v>
      </c>
    </row>
    <row r="21" spans="4:4">
      <c r="D21" t="s">
        <v>46</v>
      </c>
    </row>
  </sheetData>
  <sheetProtection algorithmName="SHA-512" hashValue="raDhk+8vGl0n74F1lk3dlKMylsJB3leb8fTufOuw5On2LcO44fQnzTW2xbgRN8b9a5++QEjRm9jYwEug45iQGA==" saltValue="fyYiYQS8bSzzCBXXj32v5Q==" spinCount="100000" sheet="1" objects="1" scenarios="1" selectLockedCells="1" selectUnlockedCells="1"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Ventes</vt:lpstr>
      <vt:lpstr>TCD</vt:lpstr>
      <vt:lpstr>Achats</vt:lpstr>
      <vt:lpstr>Variables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Gentges | Earth France</dc:creator>
  <cp:lastModifiedBy>LAVALLEZ Pascal</cp:lastModifiedBy>
  <dcterms:created xsi:type="dcterms:W3CDTF">2024-09-03T08:48:51Z</dcterms:created>
  <dcterms:modified xsi:type="dcterms:W3CDTF">2024-09-03T12:38:57Z</dcterms:modified>
</cp:coreProperties>
</file>