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Metadata/LabelInfo.xml" ContentType="application/vnd.ms-office.classificationlabel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microsoft.com/office/2020/02/relationships/classificationlabels" Target="docMetadata/LabelInfo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3130" windowHeight="9315" activeTab="1"/>
  </bookViews>
  <sheets>
    <sheet name="Résultats" sheetId="1" r:id="rId1"/>
    <sheet name="exportation" sheetId="2" r:id="rId2"/>
  </sheets>
  <definedNames>
    <definedName name="_xlcn.WorksheetConnection_NouveauFeuilledecalculMicrosoftExcel.xlsxPSG1" hidden="1">PSG[]</definedName>
    <definedName name="_xlcn.WorksheetConnection_NouveauFeuilledecalculMicrosoftExcel.xlsxTableaude11" hidden="1">Tableaude1[]</definedName>
  </definedNames>
  <calcPr calcId="162913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de1" name="Tableaude1" connection="WorksheetConnection_Nouveau Feuille de calcul Microsoft Excel.xlsx!Tableaude1"/>
          <x15:modelTable id="PSG" name="PSG" connection="WorksheetConnection_Nouveau Feuille de calcul Microsoft Excel.xlsx!PSG"/>
        </x15:modelTables>
        <x15:modelRelationships>
          <x15:modelRelationship fromTable="Tableaude1" fromColumn="Date" toTable="PSG" toColumn="Date"/>
        </x15:modelRelationships>
        <x15:extLst>
          <ext xmlns:x16="http://schemas.microsoft.com/office/spreadsheetml/2014/11/main" uri="{9835A34E-60A6-4A7C-AAB8-D5F71C897F49}">
            <x16:modelTimeGroupings>
              <x16:modelTimeGrouping tableName="PSG" columnName="Date" columnId="Date">
                <x16:calculatedTimeColumn columnName="Date (index des mois)" columnId="Date (index des mois)" contentType="monthsindex" isSelected="1"/>
                <x16:calculatedTimeColumn columnName="Date (mois)" columnId="Date (mois)" contentType="month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2" l="1"/>
  <c r="F3" i="2" s="1"/>
  <c r="C3" i="2"/>
  <c r="B26" i="1" l="1"/>
  <c r="B25" i="1"/>
  <c r="B24" i="1"/>
  <c r="B23" i="1"/>
  <c r="B22" i="1"/>
  <c r="B21" i="1"/>
  <c r="B20" i="1"/>
  <c r="B19" i="1"/>
  <c r="B18" i="1"/>
  <c r="B17" i="1"/>
  <c r="B16" i="1"/>
  <c r="B15" i="1"/>
  <c r="F4" i="2"/>
  <c r="E4" i="2"/>
  <c r="D4" i="2"/>
  <c r="C4" i="2"/>
  <c r="B4" i="2"/>
  <c r="E3" i="2"/>
  <c r="D3" i="2"/>
  <c r="B3" i="2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Nouveau Feuille de calcul Microsoft Excel.xlsx!PSG" type="102" refreshedVersion="8" minRefreshableVersion="5">
    <extLst>
      <ext xmlns:x15="http://schemas.microsoft.com/office/spreadsheetml/2010/11/main" uri="{DE250136-89BD-433C-8126-D09CA5730AF9}">
        <x15:connection id="PSG" autoDelete="1">
          <x15:rangePr sourceName="_xlcn.WorksheetConnection_NouveauFeuilledecalculMicrosoftExcel.xlsxPSG1"/>
        </x15:connection>
      </ext>
    </extLst>
  </connection>
  <connection id="3" name="WorksheetConnection_Nouveau Feuille de calcul Microsoft Excel.xlsx!Tableaude1" type="102" refreshedVersion="8" minRefreshableVersion="5">
    <extLst>
      <ext xmlns:x15="http://schemas.microsoft.com/office/spreadsheetml/2010/11/main" uri="{DE250136-89BD-433C-8126-D09CA5730AF9}">
        <x15:connection id="Tableaude1">
          <x15:rangePr sourceName="_xlcn.WorksheetConnection_NouveauFeuilledecalculMicrosoftExcel.xlsxTableaude11"/>
        </x15:connection>
      </ext>
    </extLst>
  </connection>
</connections>
</file>

<file path=xl/sharedStrings.xml><?xml version="1.0" encoding="utf-8"?>
<sst xmlns="http://schemas.openxmlformats.org/spreadsheetml/2006/main" count="38" uniqueCount="26">
  <si>
    <t>Dijon</t>
  </si>
  <si>
    <t>Nice</t>
  </si>
  <si>
    <t>Monaco</t>
  </si>
  <si>
    <t>Reims</t>
  </si>
  <si>
    <t>Bordeaux</t>
  </si>
  <si>
    <t>Lens</t>
  </si>
  <si>
    <t xml:space="preserve">Lyon </t>
  </si>
  <si>
    <t>Marseille</t>
  </si>
  <si>
    <t>Niort</t>
  </si>
  <si>
    <t>Lille</t>
  </si>
  <si>
    <t>Victoire</t>
  </si>
  <si>
    <t>Defaite</t>
  </si>
  <si>
    <t>Date</t>
  </si>
  <si>
    <t>Adversaire</t>
  </si>
  <si>
    <t>Résultat</t>
  </si>
  <si>
    <t>Nombre de points</t>
  </si>
  <si>
    <t>Étiquettes de colonnes</t>
  </si>
  <si>
    <t>Total général</t>
  </si>
  <si>
    <t>Étiquettes de lignes</t>
  </si>
  <si>
    <t>janv</t>
  </si>
  <si>
    <t>mars</t>
  </si>
  <si>
    <t>avr</t>
  </si>
  <si>
    <t>Somme de Nombre de points</t>
  </si>
  <si>
    <t>Valeurs</t>
  </si>
  <si>
    <t xml:space="preserve">Point victoire </t>
  </si>
  <si>
    <t>Point défaite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</si>
</sst>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m\-yy;@"/>
  </numFmts>
  <fonts count="3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1" fillId="2" borderId="0" xfId="0" applyNumberFormat="1" applyFont="1" applyFill="1"/>
    <xf numFmtId="0" fontId="1" fillId="2" borderId="0" xfId="0" applyFont="1" applyFill="1"/>
    <xf numFmtId="14" fontId="2" fillId="0" borderId="1" xfId="0" applyNumberFormat="1" applyFont="1" applyBorder="1"/>
    <xf numFmtId="0" fontId="2" fillId="0" borderId="1" xfId="0" applyFont="1" applyBorder="1"/>
    <xf numFmtId="164" fontId="0" fillId="0" borderId="0" xfId="0" applyNumberFormat="1"/>
    <xf numFmtId="14" fontId="0" fillId="0" borderId="0" xfId="0" applyNumberFormat="1" applyAlignment="1">
      <alignment horizontal="left"/>
    </xf>
    <xf numFmtId="0" fontId="0" fillId="3" borderId="0" xfId="0" applyFill="1"/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Roullin, Maxime" refreshedDate="45429.622038310183" backgroundQuery="1" createdVersion="8" refreshedVersion="8" minRefreshableVersion="3" recordCount="0" supportSubquery="1" supportAdvancedDrill="1">
  <cacheSource type="external" connectionId="1"/>
  <cacheFields count="3">
    <cacheField name="[PSG].[Date (mois)].[Date (mois)]" caption="Date (mois)" numFmtId="0" hierarchy="4" level="1">
      <sharedItems count="3">
        <s v="janv"/>
        <s v="mars"/>
        <s v="avr"/>
      </sharedItems>
    </cacheField>
    <cacheField name="[PSG].[Résultat].[Résultat]" caption="Résultat" numFmtId="0" hierarchy="2" level="1">
      <sharedItems count="2">
        <s v="Defaite"/>
        <s v="Victoire"/>
      </sharedItems>
    </cacheField>
    <cacheField name="[Measures].[Somme de Nombre de points]" caption="Somme de Nombre de points" numFmtId="0" hierarchy="11" level="32767"/>
  </cacheFields>
  <cacheHierarchies count="13">
    <cacheHierarchy uniqueName="[PSG].[Date]" caption="Date" attribute="1" time="1" defaultMemberUniqueName="[PSG].[Date].[All]" allUniqueName="[PSG].[Date].[All]" dimensionUniqueName="[PSG]" displayFolder="" count="2" memberValueDatatype="7" unbalanced="0"/>
    <cacheHierarchy uniqueName="[PSG].[Adversaire]" caption="Adversaire" attribute="1" defaultMemberUniqueName="[PSG].[Adversaire].[All]" allUniqueName="[PSG].[Adversaire].[All]" dimensionUniqueName="[PSG]" displayFolder="" count="0" memberValueDatatype="130" unbalanced="0"/>
    <cacheHierarchy uniqueName="[PSG].[Résultat]" caption="Résultat" attribute="1" defaultMemberUniqueName="[PSG].[Résultat].[All]" allUniqueName="[PSG].[Résultat].[All]" dimensionUniqueName="[PSG]" displayFolder="" count="2" memberValueDatatype="130" unbalanced="0">
      <fieldsUsage count="2">
        <fieldUsage x="-1"/>
        <fieldUsage x="1"/>
      </fieldsUsage>
    </cacheHierarchy>
    <cacheHierarchy uniqueName="[PSG].[Nombre de points]" caption="Nombre de points" attribute="1" defaultMemberUniqueName="[PSG].[Nombre de points].[All]" allUniqueName="[PSG].[Nombre de points].[All]" dimensionUniqueName="[PSG]" displayFolder="" count="0" memberValueDatatype="20" unbalanced="0"/>
    <cacheHierarchy uniqueName="[PSG].[Date (mois)]" caption="Date (mois)" attribute="1" defaultMemberUniqueName="[PSG].[Date (mois)].[All]" allUniqueName="[PSG].[Date (mois)].[All]" dimensionUniqueName="[PSG]" displayFolder="" count="2" memberValueDatatype="130" unbalanced="0">
      <fieldsUsage count="2">
        <fieldUsage x="-1"/>
        <fieldUsage x="0"/>
      </fieldsUsage>
    </cacheHierarchy>
    <cacheHierarchy uniqueName="[Tableaude1].[Date]" caption="Date" attribute="1" time="1" defaultMemberUniqueName="[Tableaude1].[Date].[All]" allUniqueName="[Tableaude1].[Date].[All]" dimensionUniqueName="[Tableaude1]" displayFolder="" count="0" memberValueDatatype="7" unbalanced="0"/>
    <cacheHierarchy uniqueName="[Tableaude1].[Valeurs]" caption="Valeurs" attribute="1" defaultMemberUniqueName="[Tableaude1].[Valeurs].[All]" allUniqueName="[Tableaude1].[Valeurs].[All]" dimensionUniqueName="[Tableaude1]" displayFolder="" count="0" memberValueDatatype="130" unbalanced="0"/>
    <cacheHierarchy uniqueName="[PSG].[Date (index des mois)]" caption="Date (index des mois)" attribute="1" defaultMemberUniqueName="[PSG].[Date (index des mois)].[All]" allUniqueName="[PSG].[Date (index des mois)].[All]" dimensionUniqueName="[PSG]" displayFolder="" count="0" memberValueDatatype="20" unbalanced="0" hidden="1"/>
    <cacheHierarchy uniqueName="[Measures].[__XL_Count PSG]" caption="__XL_Count PSG" measure="1" displayFolder="" measureGroup="PSG" count="0" hidden="1"/>
    <cacheHierarchy uniqueName="[Measures].[__XL_Count Tableaude1]" caption="__XL_Count Tableaude1" measure="1" displayFolder="" measureGroup="Tableaude1" count="0" hidden="1"/>
    <cacheHierarchy uniqueName="[Measures].[__No measures defined]" caption="__No measures defined" measure="1" displayFolder="" count="0" hidden="1"/>
    <cacheHierarchy uniqueName="[Measures].[Somme de Nombre de points]" caption="Somme de Nombre de points" measure="1" displayFolder="" measureGroup="PSG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Nombre de Valeurs]" caption="Nombre de Valeurs" measure="1" displayFolder="" measureGroup="Tableaude1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</cacheHierarchies>
  <kpis count="0"/>
  <dimensions count="3">
    <dimension measure="1" name="Measures" uniqueName="[Measures]" caption="Measures"/>
    <dimension name="PSG" uniqueName="[PSG]" caption="PSG"/>
    <dimension name="Tableaude1" uniqueName="[Tableaude1]" caption="Tableaude1"/>
  </dimensions>
  <measureGroups count="2">
    <measureGroup name="PSG" caption="PSG"/>
    <measureGroup name="Tableaude1" caption="Tableaude1"/>
  </measureGroups>
  <maps count="3">
    <map measureGroup="0" dimension="1"/>
    <map measureGroup="1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subtotalHiddenItems="1" itemPrintTitles="1" createdVersion="8" indent="0" outline="1" outlineData="1" multipleFieldFilters="0">
  <location ref="G3:J8" firstHeaderRow="1" firstDataRow="2" firstDataCol="1"/>
  <pivotFields count="3">
    <pivotField axis="axisRow" allDrilled="1" subtotalTop="0" showAll="0" dataSourceSort="1" defaultSubtotal="0">
      <items count="3">
        <item x="0"/>
        <item x="1"/>
        <item x="2"/>
      </items>
    </pivotField>
    <pivotField axis="axisCol" allDrilled="1" subtotalTop="0" showAll="0" dataSourceSort="1" defaultSubtotal="0" defaultAttributeDrillState="1">
      <items count="2">
        <item x="0"/>
        <item x="1"/>
      </items>
    </pivotField>
    <pivotField dataField="1" subtotalTop="0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Somme de Nombre de points" fld="2" baseField="0" baseItem="0"/>
  </dataFields>
  <pivotHierarchies count="13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4"/>
  </rowHierarchiesUsage>
  <colHierarchiesUsage count="1">
    <colHierarchyUsage hierarchyUsage="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PSG]"/>
        <x15:activeTabTopLevelEntity name="[Tableaude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id="1" name="PSG" displayName="PSG" ref="A1:D11" totalsRowShown="0">
  <autoFilter ref="A1:D11"/>
  <tableColumns count="4">
    <tableColumn id="1" name="Date" dataDxfId="3"/>
    <tableColumn id="2" name="Adversaire"/>
    <tableColumn id="3" name="Résultat"/>
    <tableColumn id="4" name="Nombre de point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de1" displayName="Tableaude1" ref="A14:B26" totalsRowShown="0" tableBorderDxfId="2">
  <autoFilter ref="A14:B26"/>
  <tableColumns count="2">
    <tableColumn id="1" name="Date" dataDxfId="1"/>
    <tableColumn id="2" name="Valeurs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opLeftCell="B1" workbookViewId="0">
      <selection activeCell="H5" sqref="H5"/>
    </sheetView>
  </sheetViews>
  <sheetFormatPr baseColWidth="10" defaultColWidth="8.7109375" defaultRowHeight="15" x14ac:dyDescent="0.25"/>
  <cols>
    <col min="1" max="1" width="10.42578125" bestFit="1" customWidth="1"/>
    <col min="2" max="2" width="11.7109375" customWidth="1"/>
    <col min="3" max="3" width="9.7109375" customWidth="1"/>
    <col min="4" max="4" width="17.85546875" customWidth="1"/>
    <col min="7" max="7" width="25.42578125" bestFit="1" customWidth="1"/>
    <col min="8" max="8" width="22.28515625" bestFit="1" customWidth="1"/>
    <col min="9" max="9" width="7.28515625" bestFit="1" customWidth="1"/>
    <col min="10" max="10" width="11.7109375" bestFit="1" customWidth="1"/>
    <col min="11" max="11" width="17" bestFit="1" customWidth="1"/>
    <col min="12" max="12" width="25.42578125" bestFit="1" customWidth="1"/>
    <col min="13" max="13" width="17" bestFit="1" customWidth="1"/>
    <col min="14" max="14" width="30.140625" bestFit="1" customWidth="1"/>
    <col min="15" max="15" width="21.85546875" bestFit="1" customWidth="1"/>
    <col min="16" max="16" width="22.28515625" bestFit="1" customWidth="1"/>
    <col min="17" max="17" width="11.7109375" bestFit="1" customWidth="1"/>
  </cols>
  <sheetData>
    <row r="1" spans="1:10" x14ac:dyDescent="0.25">
      <c r="A1" t="s">
        <v>12</v>
      </c>
      <c r="B1" t="s">
        <v>13</v>
      </c>
      <c r="C1" t="s">
        <v>14</v>
      </c>
      <c r="D1" t="s">
        <v>15</v>
      </c>
    </row>
    <row r="2" spans="1:10" x14ac:dyDescent="0.25">
      <c r="A2" s="1">
        <v>45292</v>
      </c>
      <c r="B2" t="s">
        <v>0</v>
      </c>
      <c r="C2" t="s">
        <v>10</v>
      </c>
      <c r="D2">
        <v>4</v>
      </c>
    </row>
    <row r="3" spans="1:10" x14ac:dyDescent="0.25">
      <c r="A3" s="1">
        <v>45304</v>
      </c>
      <c r="B3" t="s">
        <v>1</v>
      </c>
      <c r="C3" t="s">
        <v>10</v>
      </c>
      <c r="D3">
        <v>3</v>
      </c>
      <c r="G3" s="2" t="s">
        <v>22</v>
      </c>
      <c r="H3" s="2" t="s">
        <v>16</v>
      </c>
    </row>
    <row r="4" spans="1:10" x14ac:dyDescent="0.25">
      <c r="A4" s="1">
        <v>45321</v>
      </c>
      <c r="B4" t="s">
        <v>2</v>
      </c>
      <c r="C4" t="s">
        <v>11</v>
      </c>
      <c r="D4">
        <v>1</v>
      </c>
      <c r="G4" s="2" t="s">
        <v>18</v>
      </c>
      <c r="H4" t="s">
        <v>11</v>
      </c>
      <c r="I4" t="s">
        <v>10</v>
      </c>
      <c r="J4" t="s">
        <v>17</v>
      </c>
    </row>
    <row r="5" spans="1:10" x14ac:dyDescent="0.25">
      <c r="A5" s="1">
        <v>45301</v>
      </c>
      <c r="B5" t="s">
        <v>3</v>
      </c>
      <c r="C5" t="s">
        <v>10</v>
      </c>
      <c r="D5">
        <v>3</v>
      </c>
      <c r="G5" s="3" t="s">
        <v>19</v>
      </c>
      <c r="H5" s="4">
        <v>1</v>
      </c>
      <c r="I5" s="4">
        <v>10</v>
      </c>
      <c r="J5" s="4">
        <v>11</v>
      </c>
    </row>
    <row r="6" spans="1:10" x14ac:dyDescent="0.25">
      <c r="A6" s="1">
        <v>45405</v>
      </c>
      <c r="B6" t="s">
        <v>4</v>
      </c>
      <c r="C6" t="s">
        <v>11</v>
      </c>
      <c r="D6">
        <v>0</v>
      </c>
      <c r="G6" s="3" t="s">
        <v>20</v>
      </c>
      <c r="H6" s="4">
        <v>1</v>
      </c>
      <c r="I6" s="4">
        <v>7</v>
      </c>
      <c r="J6" s="4">
        <v>8</v>
      </c>
    </row>
    <row r="7" spans="1:10" x14ac:dyDescent="0.25">
      <c r="A7" s="1">
        <v>45354</v>
      </c>
      <c r="B7" t="s">
        <v>5</v>
      </c>
      <c r="C7" t="s">
        <v>10</v>
      </c>
      <c r="D7">
        <v>4</v>
      </c>
      <c r="G7" s="3" t="s">
        <v>21</v>
      </c>
      <c r="H7" s="4">
        <v>0</v>
      </c>
      <c r="I7" s="4">
        <v>3</v>
      </c>
      <c r="J7" s="4">
        <v>3</v>
      </c>
    </row>
    <row r="8" spans="1:10" x14ac:dyDescent="0.25">
      <c r="A8" s="1">
        <v>45358</v>
      </c>
      <c r="B8" t="s">
        <v>6</v>
      </c>
      <c r="C8" t="s">
        <v>10</v>
      </c>
      <c r="D8">
        <v>3</v>
      </c>
      <c r="G8" s="3" t="s">
        <v>17</v>
      </c>
      <c r="H8" s="4">
        <v>2</v>
      </c>
      <c r="I8" s="4">
        <v>20</v>
      </c>
      <c r="J8" s="4">
        <v>22</v>
      </c>
    </row>
    <row r="9" spans="1:10" x14ac:dyDescent="0.25">
      <c r="A9" s="1">
        <v>45377</v>
      </c>
      <c r="B9" t="s">
        <v>7</v>
      </c>
      <c r="C9" t="s">
        <v>11</v>
      </c>
      <c r="D9">
        <v>1</v>
      </c>
    </row>
    <row r="10" spans="1:10" x14ac:dyDescent="0.25">
      <c r="A10" s="1">
        <v>45398</v>
      </c>
      <c r="B10" t="s">
        <v>8</v>
      </c>
      <c r="C10" t="s">
        <v>10</v>
      </c>
      <c r="D10">
        <v>3</v>
      </c>
    </row>
    <row r="11" spans="1:10" x14ac:dyDescent="0.25">
      <c r="A11" s="1">
        <v>45403</v>
      </c>
      <c r="B11" t="s">
        <v>9</v>
      </c>
      <c r="C11" t="s">
        <v>11</v>
      </c>
      <c r="D11">
        <v>0</v>
      </c>
    </row>
    <row r="14" spans="1:10" x14ac:dyDescent="0.25">
      <c r="A14" s="5" t="s">
        <v>12</v>
      </c>
      <c r="B14" s="6" t="s">
        <v>23</v>
      </c>
    </row>
    <row r="15" spans="1:10" x14ac:dyDescent="0.25">
      <c r="A15" s="7">
        <v>45292</v>
      </c>
      <c r="B15" s="8">
        <f ca="1">IF(TODAY()&gt;DATE(2024,1,31),1,"")</f>
        <v>1</v>
      </c>
    </row>
    <row r="16" spans="1:10" x14ac:dyDescent="0.25">
      <c r="A16" s="7">
        <v>45323</v>
      </c>
      <c r="B16" s="8">
        <f ca="1">IF(TODAY()&gt;DATE(2024,2,31),1,"")</f>
        <v>1</v>
      </c>
    </row>
    <row r="17" spans="1:2" x14ac:dyDescent="0.25">
      <c r="A17" s="7">
        <v>45352</v>
      </c>
      <c r="B17" s="8">
        <f ca="1">IF(TODAY()&gt;DATE(2024,3,31),1,"")</f>
        <v>1</v>
      </c>
    </row>
    <row r="18" spans="1:2" x14ac:dyDescent="0.25">
      <c r="A18" s="7">
        <v>45383</v>
      </c>
      <c r="B18" s="8">
        <f ca="1">IF(TODAY()&gt;DATE(2024,4,31),1,"")</f>
        <v>1</v>
      </c>
    </row>
    <row r="19" spans="1:2" x14ac:dyDescent="0.25">
      <c r="A19" s="7">
        <v>45413</v>
      </c>
      <c r="B19" s="8" t="str">
        <f ca="1">IF(TODAY()&gt;DATE(2024,5,31),1,"")</f>
        <v/>
      </c>
    </row>
    <row r="20" spans="1:2" x14ac:dyDescent="0.25">
      <c r="A20" s="7">
        <v>45444</v>
      </c>
      <c r="B20" s="8" t="str">
        <f ca="1">IF(TODAY()&gt;DATE(2024,6,31),1,"")</f>
        <v/>
      </c>
    </row>
    <row r="21" spans="1:2" x14ac:dyDescent="0.25">
      <c r="A21" s="7">
        <v>45474</v>
      </c>
      <c r="B21" s="8" t="str">
        <f ca="1">IF(TODAY()&gt;DATE(2024,7,31),1,"")</f>
        <v/>
      </c>
    </row>
    <row r="22" spans="1:2" x14ac:dyDescent="0.25">
      <c r="A22" s="7">
        <v>45505</v>
      </c>
      <c r="B22" s="8" t="str">
        <f ca="1">IF(TODAY()&gt;DATE(2024,8,31),1,"")</f>
        <v/>
      </c>
    </row>
    <row r="23" spans="1:2" x14ac:dyDescent="0.25">
      <c r="A23" s="7">
        <v>45536</v>
      </c>
      <c r="B23" s="8" t="str">
        <f ca="1">IF(TODAY()&gt;DATE(2024,9,31),1,"")</f>
        <v/>
      </c>
    </row>
    <row r="24" spans="1:2" x14ac:dyDescent="0.25">
      <c r="A24" s="7">
        <v>45566</v>
      </c>
      <c r="B24" s="8" t="str">
        <f ca="1">IF(TODAY()&gt;DATE(2024,10,31),1,"")</f>
        <v/>
      </c>
    </row>
    <row r="25" spans="1:2" x14ac:dyDescent="0.25">
      <c r="A25" s="7">
        <v>45597</v>
      </c>
      <c r="B25" s="8" t="str">
        <f ca="1">IF(TODAY()&gt;DATE(2024,11,31),1,"")</f>
        <v/>
      </c>
    </row>
    <row r="26" spans="1:2" x14ac:dyDescent="0.25">
      <c r="A26" s="7">
        <v>45627</v>
      </c>
      <c r="B26" s="8" t="str">
        <f ca="1">IF(TODAY()&gt;DATE(2024,12,31),1,"")</f>
        <v/>
      </c>
    </row>
  </sheetData>
  <pageMargins left="0.7" right="0.7" top="0.75" bottom="0.75" header="0.3" footer="0.3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abSelected="1" workbookViewId="0">
      <selection activeCell="B8" sqref="B8"/>
    </sheetView>
  </sheetViews>
  <sheetFormatPr baseColWidth="10" defaultRowHeight="15" x14ac:dyDescent="0.25"/>
  <cols>
    <col min="1" max="1" width="12.85546875" bestFit="1" customWidth="1"/>
    <col min="2" max="9" width="11" bestFit="1" customWidth="1"/>
    <col min="10" max="10" width="12.42578125" bestFit="1" customWidth="1"/>
    <col min="11" max="11" width="11" bestFit="1" customWidth="1"/>
    <col min="12" max="12" width="12" bestFit="1" customWidth="1"/>
    <col min="13" max="13" width="11.85546875" bestFit="1" customWidth="1"/>
  </cols>
  <sheetData>
    <row r="1" spans="1:13" x14ac:dyDescent="0.25">
      <c r="A1" s="10">
        <f ca="1">TODAY()</f>
        <v>45429</v>
      </c>
    </row>
    <row r="2" spans="1:13" x14ac:dyDescent="0.25">
      <c r="B2" s="9">
        <v>45292</v>
      </c>
      <c r="C2" s="9">
        <v>45323</v>
      </c>
      <c r="D2" s="9">
        <v>45352</v>
      </c>
      <c r="E2" s="9">
        <v>45383</v>
      </c>
      <c r="F2" s="9">
        <v>45413</v>
      </c>
      <c r="G2" s="9">
        <v>45444</v>
      </c>
      <c r="H2" s="9">
        <v>45474</v>
      </c>
      <c r="I2" s="9">
        <v>45505</v>
      </c>
      <c r="J2" s="9">
        <v>45536</v>
      </c>
      <c r="K2" s="9">
        <v>45566</v>
      </c>
      <c r="L2" s="9">
        <v>45597</v>
      </c>
      <c r="M2" s="9">
        <v>45627</v>
      </c>
    </row>
    <row r="3" spans="1:13" x14ac:dyDescent="0.25">
      <c r="A3" t="s">
        <v>24</v>
      </c>
      <c r="B3">
        <f>GETPIVOTDATA("[Measures].[Somme de Nombre de points]",Résultats!$G$3,"[PSG].[Date (mois)]","[PSG].[Date (mois)].&amp;[janv]","[PSG].[Résultat]","[PSG].[Résultat].&amp;[Victoire]")</f>
        <v>10</v>
      </c>
      <c r="C3" s="11">
        <f ca="1">IF(MONTH(C2)&lt;MONTH(A1),IFERROR(GETPIVOTDATA("[Measures].[Somme de Nombre de points]",Résultats!$G$3,"[PSG].[Date (mois)]","[PSG].[Date (mois)].&amp;[fev]","[PSG].[Résultat]","[PSG].[Résultat].&amp;[Victoire]"),0),"")</f>
        <v>0</v>
      </c>
      <c r="D3">
        <f>GETPIVOTDATA("[Measures].[Somme de Nombre de points]",Résultats!$G$3,"[PSG].[Date (mois)]","[PSG].[Date (mois)].&amp;[mars]","[PSG].[Résultat]","[PSG].[Résultat].&amp;[Victoire]")</f>
        <v>7</v>
      </c>
      <c r="E3">
        <f>GETPIVOTDATA("[Measures].[Somme de Nombre de points]",Résultats!$G$3,"[PSG].[Date (mois)]","[PSG].[Date (mois)].&amp;[avr]","[PSG].[Résultat]","[PSG].[Résultat].&amp;[Victoire]")</f>
        <v>3</v>
      </c>
      <c r="F3" s="11" t="str">
        <f ca="1">IF(MONTH(F2)&lt;MONTH(A1),IFERROR(GETPIVOTDATA("[Measures].[Somme de Nombre de points]",Résultats!$G$3,"[PSG].[Date (mois)]","[PSG].[Date (mois)].&amp;[mai]","[PSG].[Résultat]","[PSG].[Résultat].&amp;[Victoire]"),0),"")</f>
        <v/>
      </c>
    </row>
    <row r="4" spans="1:13" x14ac:dyDescent="0.25">
      <c r="A4" t="s">
        <v>25</v>
      </c>
      <c r="B4">
        <f>GETPIVOTDATA("[Measures].[Somme de Nombre de points]",Résultats!$G$3,"[PSG].[Date (mois)]","[PSG].[Date (mois)].&amp;[janv]","[PSG].[Résultat]","[PSG].[Résultat].&amp;[Defaite]")</f>
        <v>1</v>
      </c>
      <c r="C4" t="e">
        <f>GETPIVOTDATA("[Measures].[Somme de Nombre de points]",Résultats!$G$3,"[PSG].[Date (mois)]","[PSG].[Date (mois)].&amp;[fev]","[PSG].[Résultat]","[PSG].[Résultat].&amp;[Defaite]")</f>
        <v>#REF!</v>
      </c>
      <c r="D4">
        <f>GETPIVOTDATA("[Measures].[Somme de Nombre de points]",Résultats!$G$3,"[PSG].[Date (mois)]","[PSG].[Date (mois)].&amp;[mars]","[PSG].[Résultat]","[PSG].[Résultat].&amp;[Defaite]")</f>
        <v>1</v>
      </c>
      <c r="E4">
        <f>GETPIVOTDATA("[Measures].[Somme de Nombre de points]",Résultats!$G$3,"[PSG].[Date (mois)]","[PSG].[Date (mois)].&amp;[avr]","[PSG].[Résultat]","[PSG].[Résultat].&amp;[Defaite]")</f>
        <v>0</v>
      </c>
      <c r="F4" t="e">
        <f>GETPIVOTDATA("[Measures].[Somme de Nombre de points]",Résultats!$G$3,"[PSG].[Date (mois)]","[PSG].[Date (mois)].&amp;[mai]","[PSG].[Résultat]","[PSG].[Résultat].&amp;[Defaite]")</f>
        <v>#REF!</v>
      </c>
    </row>
  </sheetData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ced06422-c515-4a4e-a1f2-e6a0c0200eae}" enabled="1" method="Standard" siteId="{e339bd4b-2e3b-4035-a452-2112d502f2ff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Résultats</vt:lpstr>
      <vt:lpstr>exportation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Roullin, Maxime</dc:creator>
  <cp:lastModifiedBy>LAVALLEZ Pascal</cp:lastModifiedBy>
  <dcterms:created xsi:type="dcterms:W3CDTF">2015-06-05T18:17:20Z</dcterms:created>
  <dcterms:modified xsi:type="dcterms:W3CDTF">2024-05-17T15:04:06Z</dcterms:modified>
</cp:coreProperties>
</file>