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130"/>
  </bookViews>
  <sheets>
    <sheet name="Feuil1" sheetId="1" r:id="rId1"/>
    <sheet name="Feuil2" sheetId="2" r:id="rId2"/>
  </sheets>
  <definedNames>
    <definedName name="_xlnm._FilterDatabase" localSheetId="0" hidden="1">Feuil1!$A$1:$M$1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6" i="1" l="1"/>
  <c r="E18" i="1"/>
  <c r="E19" i="1"/>
  <c r="E20" i="1"/>
  <c r="E21" i="1"/>
  <c r="E22" i="1"/>
  <c r="E23" i="1"/>
  <c r="E24" i="1"/>
  <c r="E17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2" i="1"/>
  <c r="E25" i="1" l="1"/>
  <c r="E16" i="1"/>
  <c r="B1" i="2"/>
  <c r="F6" i="1"/>
  <c r="G6" i="1"/>
  <c r="F22" i="1"/>
  <c r="G22" i="1"/>
  <c r="F19" i="1"/>
  <c r="G19" i="1"/>
  <c r="F23" i="1"/>
  <c r="G23" i="1"/>
  <c r="F15" i="1"/>
  <c r="G15" i="1"/>
  <c r="F11" i="1"/>
  <c r="G11" i="1"/>
  <c r="F9" i="1"/>
  <c r="G9" i="1"/>
  <c r="F20" i="1"/>
  <c r="G20" i="1"/>
  <c r="F17" i="1"/>
  <c r="G17" i="1"/>
  <c r="F5" i="1"/>
  <c r="G5" i="1"/>
  <c r="F2" i="1"/>
  <c r="G2" i="1"/>
  <c r="F18" i="1"/>
  <c r="G18" i="1"/>
  <c r="F8" i="1"/>
  <c r="G8" i="1"/>
  <c r="F21" i="1"/>
  <c r="G21" i="1"/>
  <c r="F3" i="1"/>
  <c r="G3" i="1"/>
  <c r="F4" i="1"/>
  <c r="G4" i="1"/>
  <c r="F24" i="1"/>
  <c r="G24" i="1"/>
  <c r="F10" i="1"/>
  <c r="G10" i="1"/>
  <c r="F25" i="1"/>
  <c r="G25" i="1"/>
  <c r="F12" i="1"/>
  <c r="G12" i="1"/>
  <c r="F7" i="1"/>
  <c r="G7" i="1"/>
  <c r="F16" i="1"/>
  <c r="G16" i="1"/>
  <c r="F13" i="1"/>
  <c r="G13" i="1"/>
  <c r="F14" i="1"/>
  <c r="G14" i="1"/>
  <c r="C16" i="1"/>
  <c r="C5" i="1"/>
  <c r="C23" i="1"/>
  <c r="C20" i="1"/>
  <c r="C8" i="1"/>
  <c r="C12" i="1"/>
  <c r="C7" i="1"/>
  <c r="C15" i="1"/>
  <c r="C11" i="1"/>
  <c r="C2" i="1"/>
  <c r="C3" i="1"/>
  <c r="C10" i="1"/>
  <c r="C25" i="1"/>
  <c r="C13" i="1"/>
  <c r="C26" i="1"/>
  <c r="C6" i="1"/>
  <c r="C22" i="1"/>
  <c r="C19" i="1"/>
  <c r="C9" i="1"/>
  <c r="C18" i="1"/>
  <c r="C21" i="1"/>
  <c r="C4" i="1"/>
  <c r="C24" i="1"/>
  <c r="C14" i="1"/>
  <c r="C17" i="1"/>
</calcChain>
</file>

<file path=xl/sharedStrings.xml><?xml version="1.0" encoding="utf-8"?>
<sst xmlns="http://schemas.openxmlformats.org/spreadsheetml/2006/main" count="177" uniqueCount="126">
  <si>
    <t>Mexique</t>
  </si>
  <si>
    <r>
      <t>25 000 000 (21.5%)</t>
    </r>
    <r>
      <rPr>
        <sz val="8"/>
        <color rgb="FF3366CC"/>
        <rFont val="Helvetica"/>
        <family val="18"/>
      </rPr>
      <t>1</t>
    </r>
  </si>
  <si>
    <t>États-Unis</t>
  </si>
  <si>
    <r>
      <t>9 666 058 (2.9%)</t>
    </r>
    <r>
      <rPr>
        <sz val="8"/>
        <color rgb="FF3366CC"/>
        <rFont val="Helvetica"/>
        <family val="18"/>
      </rPr>
      <t>2</t>
    </r>
  </si>
  <si>
    <t>Bolivie</t>
  </si>
  <si>
    <r>
      <t>6 755 532 (60%)</t>
    </r>
    <r>
      <rPr>
        <sz val="8"/>
        <color rgb="FF3366CC"/>
        <rFont val="Helvetica"/>
        <family val="18"/>
      </rPr>
      <t>3</t>
    </r>
  </si>
  <si>
    <t>Guatemala</t>
  </si>
  <si>
    <r>
      <t>6 471 670 (55% ~ 60%)</t>
    </r>
    <r>
      <rPr>
        <sz val="8"/>
        <color rgb="FF3366CC"/>
        <rFont val="Helvetica"/>
        <family val="18"/>
      </rPr>
      <t>3</t>
    </r>
  </si>
  <si>
    <t>Pérou</t>
  </si>
  <si>
    <r>
      <t>5 772 606 (45%)</t>
    </r>
    <r>
      <rPr>
        <sz val="8"/>
        <color rgb="FF3366CC"/>
        <rFont val="Helvetica"/>
        <family val="18"/>
      </rPr>
      <t>3</t>
    </r>
  </si>
  <si>
    <t>Équateur</t>
  </si>
  <si>
    <r>
      <t>4 236 828 (25%)</t>
    </r>
    <r>
      <rPr>
        <sz val="8"/>
        <color rgb="FF3366CC"/>
        <rFont val="Helvetica"/>
        <family val="18"/>
      </rPr>
      <t>3</t>
    </r>
  </si>
  <si>
    <t>Chili</t>
  </si>
  <si>
    <r>
      <t>2 312 358 (10.8%)</t>
    </r>
    <r>
      <rPr>
        <sz val="8"/>
        <color rgb="FF3366CC"/>
        <rFont val="Helvetica"/>
        <family val="18"/>
      </rPr>
      <t>3</t>
    </r>
  </si>
  <si>
    <t>Colombie</t>
  </si>
  <si>
    <r>
      <t>1 989 658 (3.4% ~ 4%)</t>
    </r>
    <r>
      <rPr>
        <sz val="8"/>
        <color rgb="FF3366CC"/>
        <rFont val="Helvetica"/>
        <family val="18"/>
      </rPr>
      <t>3</t>
    </r>
  </si>
  <si>
    <t>Canada</t>
  </si>
  <si>
    <r>
      <t>1 807 250 (5%)</t>
    </r>
    <r>
      <rPr>
        <sz val="8"/>
        <color rgb="FF3366CC"/>
        <rFont val="Helvetica"/>
        <family val="18"/>
      </rPr>
      <t>4</t>
    </r>
  </si>
  <si>
    <t>Brésil</t>
  </si>
  <si>
    <r>
      <t>1 652 876 (0.8~1%)</t>
    </r>
    <r>
      <rPr>
        <sz val="8"/>
        <color rgb="FF3366CC"/>
        <rFont val="Helvetica"/>
        <family val="18"/>
      </rPr>
      <t>5</t>
    </r>
  </si>
  <si>
    <t>Argentine</t>
  </si>
  <si>
    <r>
      <t>955 032 (2.38%)</t>
    </r>
    <r>
      <rPr>
        <sz val="8"/>
        <color rgb="FF3366CC"/>
        <rFont val="Helvetica"/>
        <family val="18"/>
      </rPr>
      <t>6</t>
    </r>
  </si>
  <si>
    <t>Venezuela</t>
  </si>
  <si>
    <r>
      <t>812 651 (2.8%~3%)</t>
    </r>
    <r>
      <rPr>
        <sz val="8"/>
        <color rgb="FF3366CC"/>
        <rFont val="Helvetica"/>
        <family val="18"/>
      </rPr>
      <t>3</t>
    </r>
  </si>
  <si>
    <t>Honduras</t>
  </si>
  <si>
    <r>
      <t>660 612 (7%)</t>
    </r>
    <r>
      <rPr>
        <sz val="8"/>
        <color rgb="FF3366CC"/>
        <rFont val="Helvetica"/>
        <family val="18"/>
      </rPr>
      <t>3</t>
    </r>
  </si>
  <si>
    <t>Salvador</t>
  </si>
  <si>
    <r>
      <t>641 604 (10%)</t>
    </r>
    <r>
      <rPr>
        <sz val="8"/>
        <color rgb="FF3366CC"/>
        <rFont val="Helvetica"/>
        <family val="18"/>
      </rPr>
      <t>3</t>
    </r>
  </si>
  <si>
    <t>Panama</t>
  </si>
  <si>
    <r>
      <t>529 739 (13%~14%)</t>
    </r>
    <r>
      <rPr>
        <sz val="8"/>
        <color rgb="FF3366CC"/>
        <rFont val="Helvetica"/>
        <family val="18"/>
      </rPr>
      <t>3</t>
    </r>
  </si>
  <si>
    <t>Nicaragua</t>
  </si>
  <si>
    <r>
      <t>314 682 (5%~6%)</t>
    </r>
    <r>
      <rPr>
        <sz val="8"/>
        <color rgb="FF3366CC"/>
        <rFont val="Helvetica"/>
        <family val="18"/>
      </rPr>
      <t>3</t>
    </r>
  </si>
  <si>
    <t>Costa Rica</t>
  </si>
  <si>
    <r>
      <t>149 417 (2.4%~3%)</t>
    </r>
    <r>
      <rPr>
        <sz val="8"/>
        <color rgb="FF3366CC"/>
        <rFont val="Helvetica"/>
        <family val="18"/>
      </rPr>
      <t>3</t>
    </r>
  </si>
  <si>
    <t>Paraguay</t>
  </si>
  <si>
    <r>
      <t>138 167 (2%)</t>
    </r>
    <r>
      <rPr>
        <sz val="8"/>
        <color rgb="FF3366CC"/>
        <rFont val="Helvetica"/>
        <family val="18"/>
      </rPr>
      <t>3</t>
    </r>
  </si>
  <si>
    <t>Guyana</t>
  </si>
  <si>
    <r>
      <t>78 200 (10.5%~11%)</t>
    </r>
    <r>
      <rPr>
        <sz val="8"/>
        <color rgb="FF3366CC"/>
        <rFont val="Helvetica"/>
        <family val="18"/>
      </rPr>
      <t>3</t>
    </r>
  </si>
  <si>
    <t>Uruguay</t>
  </si>
  <si>
    <r>
      <t>76 452 (2.4%)</t>
    </r>
    <r>
      <rPr>
        <sz val="8"/>
        <color rgb="FF3366CC"/>
        <rFont val="Helvetica"/>
        <family val="18"/>
      </rPr>
      <t>3</t>
    </r>
  </si>
  <si>
    <t>Belize</t>
  </si>
  <si>
    <r>
      <t>40 000 (10.6%~11%)</t>
    </r>
    <r>
      <rPr>
        <sz val="8"/>
        <color rgb="FF3366CC"/>
        <rFont val="Helvetica"/>
        <family val="18"/>
      </rPr>
      <t>3</t>
    </r>
  </si>
  <si>
    <t>Suriname</t>
  </si>
  <si>
    <r>
      <t>22 759 (3.8%~4%)</t>
    </r>
    <r>
      <rPr>
        <sz val="8"/>
        <color rgb="FF3366CC"/>
        <rFont val="Helvetica"/>
        <family val="18"/>
      </rPr>
      <t>3</t>
    </r>
  </si>
  <si>
    <t>Guyane</t>
  </si>
  <si>
    <r>
      <t>11 000 - 13 000 (5%)</t>
    </r>
    <r>
      <rPr>
        <sz val="8"/>
        <color rgb="FF3366CC"/>
        <rFont val="Helvetica"/>
        <family val="18"/>
      </rPr>
      <t>3</t>
    </r>
  </si>
  <si>
    <t>Dominique</t>
  </si>
  <si>
    <r>
      <t>3 000 (0,3%~0,6%)</t>
    </r>
    <r>
      <rPr>
        <sz val="8"/>
        <color rgb="FF3366CC"/>
        <rFont val="Helvetica"/>
        <family val="18"/>
      </rPr>
      <t>3</t>
    </r>
  </si>
  <si>
    <t>Population totale</t>
  </si>
  <si>
    <t>81 millions ~ (2018)</t>
  </si>
  <si>
    <t>Populations importantes par région</t>
  </si>
  <si>
    <t>Nombre</t>
  </si>
  <si>
    <t>Pourcentage</t>
  </si>
  <si>
    <t>2.4%</t>
  </si>
  <si>
    <t>2.38%</t>
  </si>
  <si>
    <t>21.5%</t>
  </si>
  <si>
    <t>10.8%</t>
  </si>
  <si>
    <t>2.9%</t>
  </si>
  <si>
    <t>10.5%</t>
  </si>
  <si>
    <t>10.6%</t>
  </si>
  <si>
    <t xml:space="preserve">3.4% </t>
  </si>
  <si>
    <t>3.8%</t>
  </si>
  <si>
    <t>2.8%</t>
  </si>
  <si>
    <t>0.8%</t>
  </si>
  <si>
    <t>2.4</t>
  </si>
  <si>
    <t>0.8</t>
  </si>
  <si>
    <t>10.5</t>
  </si>
  <si>
    <t>2.38</t>
  </si>
  <si>
    <t>21.5</t>
  </si>
  <si>
    <t>10.8</t>
  </si>
  <si>
    <t>10.6</t>
  </si>
  <si>
    <t xml:space="preserve">3.4 </t>
  </si>
  <si>
    <t>3.8</t>
  </si>
  <si>
    <t>2.9</t>
  </si>
  <si>
    <t>2.8</t>
  </si>
  <si>
    <t>1 652 876</t>
  </si>
  <si>
    <t>1 807 250</t>
  </si>
  <si>
    <t>1 989 658</t>
  </si>
  <si>
    <t>138 167</t>
  </si>
  <si>
    <t>149 417</t>
  </si>
  <si>
    <t>2 312 358</t>
  </si>
  <si>
    <t>22 759</t>
  </si>
  <si>
    <t>25 000 000</t>
  </si>
  <si>
    <t>3 000</t>
  </si>
  <si>
    <t>314 682</t>
  </si>
  <si>
    <t>4 236 828</t>
  </si>
  <si>
    <t>40 000</t>
  </si>
  <si>
    <t>5 772 606</t>
  </si>
  <si>
    <t>529 739</t>
  </si>
  <si>
    <t>6 471 670</t>
  </si>
  <si>
    <t>6 755 532</t>
  </si>
  <si>
    <t>641 604</t>
  </si>
  <si>
    <t>660 612</t>
  </si>
  <si>
    <t>76 452</t>
  </si>
  <si>
    <t>78 200</t>
  </si>
  <si>
    <t>812 651</t>
  </si>
  <si>
    <t>9 666 058</t>
  </si>
  <si>
    <t>955 032</t>
  </si>
  <si>
    <t xml:space="preserve">12 000 </t>
  </si>
  <si>
    <t>81 000 000</t>
  </si>
  <si>
    <t>Suppr esp</t>
  </si>
  <si>
    <t>2018</t>
  </si>
  <si>
    <t>0.8~1%</t>
  </si>
  <si>
    <t>5%</t>
  </si>
  <si>
    <t>3.4% ~ 4%</t>
  </si>
  <si>
    <t>2%</t>
  </si>
  <si>
    <t>2.4%~3%</t>
  </si>
  <si>
    <t>3.8%~4%</t>
  </si>
  <si>
    <t>0,3%~0,6%</t>
  </si>
  <si>
    <t>5%~6%</t>
  </si>
  <si>
    <t>25%</t>
  </si>
  <si>
    <t>10.6%~11%</t>
  </si>
  <si>
    <t>45%</t>
  </si>
  <si>
    <t>13%~14%</t>
  </si>
  <si>
    <t>55% ~ 60%</t>
  </si>
  <si>
    <t>60%</t>
  </si>
  <si>
    <t>10%</t>
  </si>
  <si>
    <t>7%</t>
  </si>
  <si>
    <t>10.5%~11%</t>
  </si>
  <si>
    <t>2.8%~3%</t>
  </si>
  <si>
    <t>3.4%</t>
  </si>
  <si>
    <t>0.3%</t>
  </si>
  <si>
    <t>Tri</t>
  </si>
  <si>
    <t>Ce n'est pas un espace mais un caractère inconnu</t>
  </si>
  <si>
    <t xml:space="preserve">L'astuce est de selectionner ce caractère puis le copier et l'utiliser dans la formule. </t>
  </si>
  <si>
    <t>ou Formule de JFL  avec CAR(160)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</si>
</sst>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;[Red]0.00"/>
  </numFmts>
  <fonts count="15">
    <font>
      <sz val="11"/>
      <color theme="1"/>
      <name val="Calibri"/>
      <family val="2"/>
      <scheme val="minor"/>
    </font>
    <font>
      <b/>
      <sz val="9"/>
      <color rgb="FF202122"/>
      <name val="Helvetica"/>
      <family val="18"/>
    </font>
    <font>
      <sz val="9"/>
      <color theme="1"/>
      <name val="Helvetica"/>
      <family val="18"/>
    </font>
    <font>
      <u/>
      <sz val="11"/>
      <color theme="10"/>
      <name val="Calibri"/>
      <family val="2"/>
      <scheme val="minor"/>
    </font>
    <font>
      <sz val="8"/>
      <color rgb="FF3366CC"/>
      <name val="Helvetica"/>
      <family val="18"/>
    </font>
    <font>
      <sz val="9"/>
      <color rgb="FF202122"/>
      <name val="Helvetica"/>
      <family val="18"/>
    </font>
    <font>
      <sz val="11"/>
      <color theme="10"/>
      <name val="Calibri"/>
      <family val="18"/>
      <scheme val="minor"/>
    </font>
    <font>
      <b/>
      <sz val="11"/>
      <color theme="1"/>
      <name val="Calibri"/>
      <family val="2"/>
      <scheme val="minor"/>
    </font>
    <font>
      <sz val="11"/>
      <color rgb="FF141414"/>
      <name val="Segoe UI"/>
      <family val="2"/>
    </font>
    <font>
      <sz val="12"/>
      <color rgb="FF000000"/>
      <name val="UICTFontTextStyleEmphasizedBody"/>
      <charset val="1"/>
    </font>
    <font>
      <sz val="12"/>
      <color theme="4"/>
      <name val="UICTFontTextStyleEmphasizedBody"/>
      <charset val="1"/>
    </font>
    <font>
      <b/>
      <sz val="11"/>
      <color theme="5" tint="-0.249977111117893"/>
      <name val="Calibri"/>
      <family val="2"/>
      <scheme val="minor"/>
    </font>
    <font>
      <b/>
      <i/>
      <sz val="11"/>
      <color theme="8"/>
      <name val="Calibri"/>
      <family val="2"/>
      <scheme val="minor"/>
    </font>
    <font>
      <b/>
      <sz val="12"/>
      <color rgb="FF000000"/>
      <name val="UICTFontTextStyleEmphasizedBody"/>
      <charset val="1"/>
    </font>
    <font>
      <i/>
      <sz val="12"/>
      <color theme="5" tint="-0.249977111117893"/>
      <name val="UICTFontTextStyleEmphasizedBody"/>
      <charset val="1"/>
    </font>
  </fonts>
  <fills count="10">
    <fill>
      <patternFill patternType="none"/>
    </fill>
    <fill>
      <patternFill patternType="gray125"/>
    </fill>
    <fill>
      <patternFill patternType="solid">
        <fgColor rgb="FFF5F5F5"/>
        <bgColor indexed="64"/>
      </patternFill>
    </fill>
    <fill>
      <patternFill patternType="solid">
        <fgColor rgb="FFD9E1F2"/>
        <bgColor rgb="FFD9E1F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A2A3F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rgb="FFD9E1F2"/>
      </patternFill>
    </fill>
    <fill>
      <patternFill patternType="solid">
        <fgColor theme="9" tint="0.79998168889431442"/>
        <bgColor rgb="FFD9E1F2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8EA9DB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wrapText="1"/>
    </xf>
    <xf numFmtId="0" fontId="1" fillId="0" borderId="1" xfId="0" applyFont="1" applyBorder="1" applyAlignment="1">
      <alignment wrapText="1"/>
    </xf>
    <xf numFmtId="0" fontId="2" fillId="0" borderId="1" xfId="0" applyFont="1" applyBorder="1" applyAlignment="1">
      <alignment wrapText="1"/>
    </xf>
    <xf numFmtId="0" fontId="5" fillId="0" borderId="1" xfId="0" applyFont="1" applyBorder="1" applyAlignment="1">
      <alignment wrapText="1"/>
    </xf>
    <xf numFmtId="0" fontId="5" fillId="2" borderId="1" xfId="0" applyFont="1" applyFill="1" applyBorder="1" applyAlignment="1">
      <alignment wrapText="1"/>
    </xf>
    <xf numFmtId="0" fontId="0" fillId="0" borderId="0" xfId="0" applyFont="1" applyAlignment="1">
      <alignment wrapText="1"/>
    </xf>
    <xf numFmtId="0" fontId="6" fillId="0" borderId="1" xfId="1" applyFont="1" applyBorder="1" applyAlignment="1">
      <alignment wrapText="1"/>
    </xf>
    <xf numFmtId="0" fontId="6" fillId="2" borderId="1" xfId="1" applyFont="1" applyFill="1" applyBorder="1" applyAlignment="1">
      <alignment wrapText="1"/>
    </xf>
    <xf numFmtId="0" fontId="0" fillId="0" borderId="0" xfId="0" applyFont="1"/>
    <xf numFmtId="0" fontId="8" fillId="0" borderId="0" xfId="0" quotePrefix="1" applyFont="1" applyAlignment="1">
      <alignment wrapText="1"/>
    </xf>
    <xf numFmtId="0" fontId="7" fillId="0" borderId="0" xfId="0" applyFont="1"/>
    <xf numFmtId="9" fontId="0" fillId="0" borderId="0" xfId="0" applyNumberFormat="1"/>
    <xf numFmtId="0" fontId="9" fillId="3" borderId="2" xfId="0" quotePrefix="1" applyFont="1" applyFill="1" applyBorder="1" applyAlignment="1">
      <alignment wrapText="1"/>
    </xf>
    <xf numFmtId="10" fontId="0" fillId="0" borderId="0" xfId="0" applyNumberFormat="1"/>
    <xf numFmtId="0" fontId="11" fillId="0" borderId="0" xfId="0" applyFont="1" applyAlignment="1">
      <alignment horizontal="left"/>
    </xf>
    <xf numFmtId="9" fontId="11" fillId="0" borderId="0" xfId="0" applyNumberFormat="1" applyFont="1" applyAlignment="1">
      <alignment horizontal="left"/>
    </xf>
    <xf numFmtId="10" fontId="11" fillId="0" borderId="0" xfId="0" applyNumberFormat="1" applyFont="1" applyAlignment="1">
      <alignment horizontal="left"/>
    </xf>
    <xf numFmtId="2" fontId="11" fillId="0" borderId="0" xfId="0" applyNumberFormat="1" applyFont="1" applyAlignment="1">
      <alignment horizontal="left"/>
    </xf>
    <xf numFmtId="2" fontId="0" fillId="0" borderId="0" xfId="0" applyNumberFormat="1"/>
    <xf numFmtId="2" fontId="12" fillId="0" borderId="0" xfId="0" applyNumberFormat="1" applyFont="1" applyAlignment="1">
      <alignment horizontal="left"/>
    </xf>
    <xf numFmtId="0" fontId="8" fillId="0" borderId="0" xfId="0" quotePrefix="1" applyFont="1" applyAlignment="1">
      <alignment horizontal="left" wrapText="1"/>
    </xf>
    <xf numFmtId="2" fontId="8" fillId="0" borderId="0" xfId="0" quotePrefix="1" applyNumberFormat="1" applyFont="1" applyAlignment="1">
      <alignment wrapText="1"/>
    </xf>
    <xf numFmtId="164" fontId="7" fillId="0" borderId="0" xfId="0" applyNumberFormat="1" applyFont="1"/>
    <xf numFmtId="164" fontId="0" fillId="0" borderId="0" xfId="0" applyNumberFormat="1"/>
    <xf numFmtId="0" fontId="9" fillId="4" borderId="2" xfId="0" quotePrefix="1" applyFont="1" applyFill="1" applyBorder="1" applyAlignment="1">
      <alignment wrapText="1"/>
    </xf>
    <xf numFmtId="0" fontId="10" fillId="4" borderId="2" xfId="0" quotePrefix="1" applyFont="1" applyFill="1" applyBorder="1" applyAlignment="1">
      <alignment wrapText="1"/>
    </xf>
    <xf numFmtId="0" fontId="9" fillId="3" borderId="0" xfId="0" quotePrefix="1" applyFont="1" applyFill="1" applyBorder="1" applyAlignment="1">
      <alignment wrapText="1"/>
    </xf>
    <xf numFmtId="0" fontId="9" fillId="5" borderId="0" xfId="0" quotePrefix="1" applyFont="1" applyFill="1" applyBorder="1" applyAlignment="1">
      <alignment wrapText="1"/>
    </xf>
    <xf numFmtId="0" fontId="10" fillId="5" borderId="0" xfId="0" quotePrefix="1" applyFont="1" applyFill="1" applyBorder="1" applyAlignment="1">
      <alignment wrapText="1"/>
    </xf>
    <xf numFmtId="0" fontId="13" fillId="3" borderId="2" xfId="0" quotePrefix="1" applyFont="1" applyFill="1" applyBorder="1" applyAlignment="1">
      <alignment wrapText="1"/>
    </xf>
    <xf numFmtId="2" fontId="8" fillId="0" borderId="0" xfId="0" quotePrefix="1" applyNumberFormat="1" applyFont="1" applyAlignment="1">
      <alignment horizontal="left" wrapText="1"/>
    </xf>
    <xf numFmtId="10" fontId="0" fillId="0" borderId="0" xfId="0" applyNumberFormat="1" applyFont="1" applyAlignment="1">
      <alignment horizontal="right"/>
    </xf>
    <xf numFmtId="10" fontId="9" fillId="6" borderId="0" xfId="0" quotePrefix="1" applyNumberFormat="1" applyFont="1" applyFill="1" applyBorder="1" applyAlignment="1">
      <alignment horizontal="right" wrapText="1"/>
    </xf>
    <xf numFmtId="10" fontId="10" fillId="6" borderId="0" xfId="0" quotePrefix="1" applyNumberFormat="1" applyFont="1" applyFill="1" applyBorder="1" applyAlignment="1">
      <alignment horizontal="right" wrapText="1"/>
    </xf>
    <xf numFmtId="10" fontId="9" fillId="3" borderId="0" xfId="0" quotePrefix="1" applyNumberFormat="1" applyFont="1" applyFill="1" applyBorder="1" applyAlignment="1">
      <alignment horizontal="right" wrapText="1"/>
    </xf>
    <xf numFmtId="10" fontId="7" fillId="7" borderId="0" xfId="0" applyNumberFormat="1" applyFont="1" applyFill="1" applyAlignment="1">
      <alignment horizontal="right"/>
    </xf>
    <xf numFmtId="10" fontId="14" fillId="6" borderId="0" xfId="0" quotePrefix="1" applyNumberFormat="1" applyFont="1" applyFill="1" applyBorder="1" applyAlignment="1">
      <alignment horizontal="right" wrapText="1"/>
    </xf>
    <xf numFmtId="0" fontId="7" fillId="0" borderId="0" xfId="0" applyFont="1" applyAlignment="1"/>
    <xf numFmtId="0" fontId="0" fillId="0" borderId="0" xfId="0" applyAlignment="1"/>
    <xf numFmtId="0" fontId="13" fillId="8" borderId="2" xfId="0" quotePrefix="1" applyFont="1" applyFill="1" applyBorder="1" applyAlignment="1">
      <alignment wrapText="1"/>
    </xf>
    <xf numFmtId="0" fontId="0" fillId="4" borderId="0" xfId="0" applyFill="1"/>
    <xf numFmtId="0" fontId="0" fillId="4" borderId="0" xfId="0" applyFont="1" applyFill="1"/>
    <xf numFmtId="0" fontId="13" fillId="9" borderId="2" xfId="0" quotePrefix="1" applyFont="1" applyFill="1" applyBorder="1" applyAlignment="1">
      <alignment wrapText="1"/>
    </xf>
    <xf numFmtId="0" fontId="0" fillId="5" borderId="0" xfId="0" applyFill="1" applyAlignment="1"/>
    <xf numFmtId="164" fontId="0" fillId="5" borderId="0" xfId="0" applyNumberFormat="1" applyFill="1"/>
    <xf numFmtId="0" fontId="0" fillId="5" borderId="0" xfId="0" applyFill="1"/>
    <xf numFmtId="0" fontId="0" fillId="5" borderId="0" xfId="0" applyFont="1" applyFill="1"/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238125</xdr:colOff>
      <xdr:row>26</xdr:row>
      <xdr:rowOff>19050</xdr:rowOff>
    </xdr:from>
    <xdr:to>
      <xdr:col>3</xdr:col>
      <xdr:colOff>257175</xdr:colOff>
      <xdr:row>29</xdr:row>
      <xdr:rowOff>19050</xdr:rowOff>
    </xdr:to>
    <xdr:cxnSp macro="">
      <xdr:nvCxnSpPr>
        <xdr:cNvPr id="3" name="Connecteur droit avec flèche 2"/>
        <xdr:cNvCxnSpPr/>
      </xdr:nvCxnSpPr>
      <xdr:spPr>
        <a:xfrm flipV="1">
          <a:off x="4276725" y="5800725"/>
          <a:ext cx="19050" cy="571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1695450</xdr:colOff>
      <xdr:row>26</xdr:row>
      <xdr:rowOff>38100</xdr:rowOff>
    </xdr:from>
    <xdr:to>
      <xdr:col>4</xdr:col>
      <xdr:colOff>1828800</xdr:colOff>
      <xdr:row>27</xdr:row>
      <xdr:rowOff>19050</xdr:rowOff>
    </xdr:to>
    <xdr:cxnSp macro="">
      <xdr:nvCxnSpPr>
        <xdr:cNvPr id="5" name="Connecteur droit avec flèche 4"/>
        <xdr:cNvCxnSpPr/>
      </xdr:nvCxnSpPr>
      <xdr:spPr>
        <a:xfrm flipH="1" flipV="1">
          <a:off x="6819900" y="5819775"/>
          <a:ext cx="133350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Colombie" TargetMode="External"/><Relationship Id="rId13" Type="http://schemas.openxmlformats.org/officeDocument/2006/relationships/hyperlink" Target="https://fr.wikipedia.org/wiki/Honduras" TargetMode="External"/><Relationship Id="rId18" Type="http://schemas.openxmlformats.org/officeDocument/2006/relationships/hyperlink" Target="https://fr.wikipedia.org/wiki/Paraguay" TargetMode="External"/><Relationship Id="rId3" Type="http://schemas.openxmlformats.org/officeDocument/2006/relationships/hyperlink" Target="https://fr.wikipedia.org/wiki/Bolivie" TargetMode="External"/><Relationship Id="rId21" Type="http://schemas.openxmlformats.org/officeDocument/2006/relationships/hyperlink" Target="https://fr.wikipedia.org/wiki/Belize" TargetMode="External"/><Relationship Id="rId7" Type="http://schemas.openxmlformats.org/officeDocument/2006/relationships/hyperlink" Target="https://fr.wikipedia.org/wiki/Chili" TargetMode="External"/><Relationship Id="rId12" Type="http://schemas.openxmlformats.org/officeDocument/2006/relationships/hyperlink" Target="https://fr.wikipedia.org/wiki/Venezuela" TargetMode="External"/><Relationship Id="rId17" Type="http://schemas.openxmlformats.org/officeDocument/2006/relationships/hyperlink" Target="https://fr.wikipedia.org/wiki/Costa_Rica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s://fr.wikipedia.org/wiki/%C3%89tats-Unis" TargetMode="External"/><Relationship Id="rId16" Type="http://schemas.openxmlformats.org/officeDocument/2006/relationships/hyperlink" Target="https://fr.wikipedia.org/wiki/Nicaragua" TargetMode="External"/><Relationship Id="rId20" Type="http://schemas.openxmlformats.org/officeDocument/2006/relationships/hyperlink" Target="https://fr.wikipedia.org/wiki/Uruguay" TargetMode="External"/><Relationship Id="rId1" Type="http://schemas.openxmlformats.org/officeDocument/2006/relationships/hyperlink" Target="https://fr.wikipedia.org/wiki/Mexique" TargetMode="External"/><Relationship Id="rId6" Type="http://schemas.openxmlformats.org/officeDocument/2006/relationships/hyperlink" Target="https://fr.wikipedia.org/wiki/%C3%89quateur_(pays)" TargetMode="External"/><Relationship Id="rId11" Type="http://schemas.openxmlformats.org/officeDocument/2006/relationships/hyperlink" Target="https://fr.wikipedia.org/wiki/Argentine" TargetMode="External"/><Relationship Id="rId24" Type="http://schemas.openxmlformats.org/officeDocument/2006/relationships/hyperlink" Target="https://fr.wikipedia.org/wiki/Dominique_(pays)" TargetMode="External"/><Relationship Id="rId5" Type="http://schemas.openxmlformats.org/officeDocument/2006/relationships/hyperlink" Target="https://fr.wikipedia.org/wiki/P%C3%A9rou" TargetMode="External"/><Relationship Id="rId15" Type="http://schemas.openxmlformats.org/officeDocument/2006/relationships/hyperlink" Target="https://fr.wikipedia.org/wiki/Panama" TargetMode="External"/><Relationship Id="rId23" Type="http://schemas.openxmlformats.org/officeDocument/2006/relationships/hyperlink" Target="https://fr.wikipedia.org/wiki/Guyane" TargetMode="External"/><Relationship Id="rId10" Type="http://schemas.openxmlformats.org/officeDocument/2006/relationships/hyperlink" Target="https://fr.wikipedia.org/wiki/Br%C3%A9sil" TargetMode="External"/><Relationship Id="rId19" Type="http://schemas.openxmlformats.org/officeDocument/2006/relationships/hyperlink" Target="https://fr.wikipedia.org/wiki/Guyana" TargetMode="External"/><Relationship Id="rId4" Type="http://schemas.openxmlformats.org/officeDocument/2006/relationships/hyperlink" Target="https://fr.wikipedia.org/wiki/Guatemala" TargetMode="External"/><Relationship Id="rId9" Type="http://schemas.openxmlformats.org/officeDocument/2006/relationships/hyperlink" Target="https://fr.wikipedia.org/wiki/Canada" TargetMode="External"/><Relationship Id="rId14" Type="http://schemas.openxmlformats.org/officeDocument/2006/relationships/hyperlink" Target="https://fr.wikipedia.org/wiki/Salvador" TargetMode="External"/><Relationship Id="rId22" Type="http://schemas.openxmlformats.org/officeDocument/2006/relationships/hyperlink" Target="https://fr.wikipedia.org/wiki/Surina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topLeftCell="A10" zoomScaleNormal="150" zoomScaleSheetLayoutView="100" workbookViewId="0">
      <selection activeCell="B30" sqref="B30"/>
    </sheetView>
  </sheetViews>
  <sheetFormatPr baseColWidth="10" defaultColWidth="9.140625" defaultRowHeight="15"/>
  <cols>
    <col min="1" max="1" width="25.42578125" style="9" bestFit="1" customWidth="1"/>
    <col min="2" max="2" width="18.85546875" bestFit="1" customWidth="1"/>
    <col min="3" max="3" width="16.28515625" customWidth="1"/>
    <col min="4" max="4" width="16.28515625" style="39" customWidth="1"/>
    <col min="5" max="5" width="27.5703125" style="24" customWidth="1"/>
    <col min="6" max="6" width="18.140625" customWidth="1"/>
    <col min="7" max="8" width="17.28515625" style="9" customWidth="1"/>
    <col min="9" max="9" width="17.28515625" style="32" customWidth="1"/>
    <col min="10" max="10" width="13.28515625" style="15" customWidth="1"/>
    <col min="11" max="11" width="8.5703125" style="19"/>
  </cols>
  <sheetData>
    <row r="1" spans="1:13" ht="24.75">
      <c r="A1" s="2" t="s">
        <v>50</v>
      </c>
      <c r="B1" s="3"/>
      <c r="C1" s="11" t="s">
        <v>51</v>
      </c>
      <c r="D1" s="38"/>
      <c r="E1" s="23" t="s">
        <v>100</v>
      </c>
      <c r="F1" s="11" t="s">
        <v>52</v>
      </c>
      <c r="I1" s="36" t="s">
        <v>122</v>
      </c>
    </row>
    <row r="2" spans="1:13" ht="16.5">
      <c r="A2" s="8" t="s">
        <v>30</v>
      </c>
      <c r="B2" s="5" t="s">
        <v>31</v>
      </c>
      <c r="C2" s="10" t="str">
        <f t="shared" ref="C2:C26" si="0">TRIM(LEFT(B2,SEARCH("(",B2)-1))</f>
        <v>314 682</v>
      </c>
      <c r="D2" s="10" t="s">
        <v>84</v>
      </c>
      <c r="E2" s="30">
        <f>VALUE(SUBSTITUTE(D2," ",""))</f>
        <v>314682</v>
      </c>
      <c r="F2" s="10" t="str">
        <f t="shared" ref="F2:F25" si="1">RIGHT(B2,LEN(B2)-SEARCH("(",B2)+1)</f>
        <v>(5%~6%)3</v>
      </c>
      <c r="G2" s="25" t="str">
        <f t="shared" ref="G2:G25" si="2">LEFT(F2,LEN(F2)-1)</f>
        <v>(5%~6%)</v>
      </c>
      <c r="H2" s="28" t="s">
        <v>109</v>
      </c>
      <c r="I2" s="33">
        <v>0.05</v>
      </c>
      <c r="J2" s="15" t="s">
        <v>54</v>
      </c>
      <c r="K2" s="18" t="s">
        <v>67</v>
      </c>
    </row>
    <row r="3" spans="1:13" ht="16.5">
      <c r="A3" s="7" t="s">
        <v>28</v>
      </c>
      <c r="B3" s="4" t="s">
        <v>29</v>
      </c>
      <c r="C3" s="10" t="str">
        <f t="shared" si="0"/>
        <v>529 739</v>
      </c>
      <c r="D3" s="10" t="s">
        <v>88</v>
      </c>
      <c r="E3" s="30">
        <f t="shared" ref="E3:E24" si="3">VALUE(SUBSTITUTE(D3," ",""))</f>
        <v>529739</v>
      </c>
      <c r="F3" s="10" t="str">
        <f t="shared" si="1"/>
        <v>(13%~14%)3</v>
      </c>
      <c r="G3" s="25" t="str">
        <f t="shared" si="2"/>
        <v>(13%~14%)</v>
      </c>
      <c r="H3" s="28" t="s">
        <v>113</v>
      </c>
      <c r="I3" s="33">
        <v>0.13</v>
      </c>
      <c r="J3" s="16">
        <v>0.6</v>
      </c>
      <c r="K3" s="18">
        <v>0.6</v>
      </c>
    </row>
    <row r="4" spans="1:13" ht="25.5">
      <c r="A4" s="8" t="s">
        <v>6</v>
      </c>
      <c r="B4" s="5" t="s">
        <v>7</v>
      </c>
      <c r="C4" s="10" t="str">
        <f t="shared" si="0"/>
        <v>6 471 670</v>
      </c>
      <c r="D4" s="10" t="s">
        <v>89</v>
      </c>
      <c r="E4" s="30">
        <f t="shared" si="3"/>
        <v>6471670</v>
      </c>
      <c r="F4" s="10" t="str">
        <f t="shared" si="1"/>
        <v>(55% ~ 60%)3</v>
      </c>
      <c r="G4" s="25" t="str">
        <f t="shared" si="2"/>
        <v>(55% ~ 60%)</v>
      </c>
      <c r="H4" s="28" t="s">
        <v>114</v>
      </c>
      <c r="I4" s="33">
        <v>0.55000000000000004</v>
      </c>
      <c r="J4" s="15" t="s">
        <v>60</v>
      </c>
      <c r="K4" s="18" t="s">
        <v>71</v>
      </c>
      <c r="M4" s="12">
        <v>0.04</v>
      </c>
    </row>
    <row r="5" spans="1:13" ht="16.5">
      <c r="A5" s="8" t="s">
        <v>46</v>
      </c>
      <c r="B5" s="5" t="s">
        <v>47</v>
      </c>
      <c r="C5" s="10" t="str">
        <f t="shared" si="0"/>
        <v>3 000</v>
      </c>
      <c r="D5" s="10" t="s">
        <v>83</v>
      </c>
      <c r="E5" s="30">
        <f t="shared" si="3"/>
        <v>3000</v>
      </c>
      <c r="F5" s="10" t="str">
        <f t="shared" si="1"/>
        <v>(0,3%~0,6%)3</v>
      </c>
      <c r="G5" s="25" t="str">
        <f t="shared" si="2"/>
        <v>(0,3%~0,6%)</v>
      </c>
      <c r="H5" s="28" t="s">
        <v>108</v>
      </c>
      <c r="I5" s="33" t="s">
        <v>121</v>
      </c>
      <c r="J5" s="16">
        <v>0.45</v>
      </c>
      <c r="K5" s="18">
        <v>0.45</v>
      </c>
    </row>
    <row r="6" spans="1:13" ht="16.5">
      <c r="A6" s="8" t="s">
        <v>18</v>
      </c>
      <c r="B6" s="5" t="s">
        <v>19</v>
      </c>
      <c r="C6" s="10" t="str">
        <f t="shared" si="0"/>
        <v>1 652 876</v>
      </c>
      <c r="D6" s="22" t="s">
        <v>75</v>
      </c>
      <c r="E6" s="30">
        <f t="shared" si="3"/>
        <v>1652876</v>
      </c>
      <c r="F6" s="10" t="str">
        <f t="shared" si="1"/>
        <v>(0.8~1%)5</v>
      </c>
      <c r="G6" s="25" t="str">
        <f t="shared" si="2"/>
        <v>(0.8~1%)</v>
      </c>
      <c r="H6" s="28" t="s">
        <v>102</v>
      </c>
      <c r="I6" s="33" t="s">
        <v>63</v>
      </c>
      <c r="J6" s="15" t="s">
        <v>58</v>
      </c>
      <c r="K6" s="18" t="s">
        <v>66</v>
      </c>
      <c r="M6" s="12">
        <v>0.11</v>
      </c>
    </row>
    <row r="7" spans="1:13" ht="16.5">
      <c r="A7" s="7" t="s">
        <v>36</v>
      </c>
      <c r="B7" s="4" t="s">
        <v>37</v>
      </c>
      <c r="C7" s="10" t="str">
        <f t="shared" si="0"/>
        <v>78 200</v>
      </c>
      <c r="D7" s="10" t="s">
        <v>94</v>
      </c>
      <c r="E7" s="30">
        <f t="shared" si="3"/>
        <v>78200</v>
      </c>
      <c r="F7" s="10" t="str">
        <f t="shared" si="1"/>
        <v>(10.5%~11%)3</v>
      </c>
      <c r="G7" s="25" t="str">
        <f t="shared" si="2"/>
        <v>(10.5%~11%)</v>
      </c>
      <c r="H7" s="28" t="s">
        <v>118</v>
      </c>
      <c r="I7" s="33" t="s">
        <v>58</v>
      </c>
      <c r="J7" s="16">
        <v>0.05</v>
      </c>
      <c r="K7" s="18">
        <v>0.05</v>
      </c>
      <c r="M7" s="12">
        <v>0.06</v>
      </c>
    </row>
    <row r="8" spans="1:13" ht="16.5">
      <c r="A8" s="7" t="s">
        <v>40</v>
      </c>
      <c r="B8" s="4" t="s">
        <v>41</v>
      </c>
      <c r="C8" s="10" t="str">
        <f t="shared" si="0"/>
        <v>40 000</v>
      </c>
      <c r="D8" s="10" t="s">
        <v>86</v>
      </c>
      <c r="E8" s="30">
        <f t="shared" si="3"/>
        <v>40000</v>
      </c>
      <c r="F8" s="10" t="str">
        <f t="shared" si="1"/>
        <v>(10.6%~11%)3</v>
      </c>
      <c r="G8" s="25" t="str">
        <f t="shared" si="2"/>
        <v>(10.6%~11%)</v>
      </c>
      <c r="H8" s="28" t="s">
        <v>111</v>
      </c>
      <c r="I8" s="33" t="s">
        <v>59</v>
      </c>
      <c r="J8" s="16">
        <v>0.55000000000000004</v>
      </c>
      <c r="K8" s="18">
        <v>0.55000000000000004</v>
      </c>
      <c r="M8" s="12">
        <v>0.6</v>
      </c>
    </row>
    <row r="9" spans="1:13" ht="16.5">
      <c r="A9" s="7" t="s">
        <v>12</v>
      </c>
      <c r="B9" s="4" t="s">
        <v>13</v>
      </c>
      <c r="C9" s="10" t="str">
        <f t="shared" si="0"/>
        <v>2 312 358</v>
      </c>
      <c r="D9" s="10" t="s">
        <v>80</v>
      </c>
      <c r="E9" s="30">
        <f t="shared" si="3"/>
        <v>2312358</v>
      </c>
      <c r="F9" s="10" t="str">
        <f t="shared" si="1"/>
        <v>(10.8%)3</v>
      </c>
      <c r="G9" s="25" t="str">
        <f t="shared" si="2"/>
        <v>(10.8%)</v>
      </c>
      <c r="H9" s="28" t="s">
        <v>56</v>
      </c>
      <c r="I9" s="33" t="s">
        <v>56</v>
      </c>
      <c r="J9" s="15" t="s">
        <v>59</v>
      </c>
      <c r="K9" s="18" t="s">
        <v>70</v>
      </c>
      <c r="M9" s="12">
        <v>0.11</v>
      </c>
    </row>
    <row r="10" spans="1:13" ht="16.5">
      <c r="A10" s="8" t="s">
        <v>26</v>
      </c>
      <c r="B10" s="5" t="s">
        <v>27</v>
      </c>
      <c r="C10" s="10" t="str">
        <f t="shared" si="0"/>
        <v>641 604</v>
      </c>
      <c r="D10" s="10" t="s">
        <v>91</v>
      </c>
      <c r="E10" s="30">
        <f t="shared" si="3"/>
        <v>641604</v>
      </c>
      <c r="F10" s="10" t="str">
        <f t="shared" si="1"/>
        <v>(10%)3</v>
      </c>
      <c r="G10" s="25" t="str">
        <f t="shared" si="2"/>
        <v>(10%)</v>
      </c>
      <c r="H10" s="28" t="s">
        <v>116</v>
      </c>
      <c r="I10" s="33" t="s">
        <v>116</v>
      </c>
      <c r="J10" s="15" t="s">
        <v>63</v>
      </c>
      <c r="K10" s="18" t="s">
        <v>65</v>
      </c>
      <c r="M10" s="12">
        <v>0.01</v>
      </c>
    </row>
    <row r="11" spans="1:13" ht="16.5">
      <c r="A11" s="7" t="s">
        <v>32</v>
      </c>
      <c r="B11" s="4" t="s">
        <v>33</v>
      </c>
      <c r="C11" s="10" t="str">
        <f t="shared" si="0"/>
        <v>149 417</v>
      </c>
      <c r="D11" s="10" t="s">
        <v>79</v>
      </c>
      <c r="E11" s="30">
        <f t="shared" si="3"/>
        <v>149417</v>
      </c>
      <c r="F11" s="10" t="str">
        <f t="shared" si="1"/>
        <v>(2.4%~3%)3</v>
      </c>
      <c r="G11" s="25" t="str">
        <f t="shared" si="2"/>
        <v>(2.4%~3%)</v>
      </c>
      <c r="H11" s="28" t="s">
        <v>106</v>
      </c>
      <c r="I11" s="33" t="s">
        <v>53</v>
      </c>
      <c r="J11" s="17">
        <v>3.0000000000000001E-3</v>
      </c>
      <c r="K11" s="18">
        <v>3.0000000000000001E-3</v>
      </c>
      <c r="M11" s="14">
        <v>6.0000000000000001E-3</v>
      </c>
    </row>
    <row r="12" spans="1:13" ht="16.5">
      <c r="A12" s="8" t="s">
        <v>38</v>
      </c>
      <c r="B12" s="5" t="s">
        <v>39</v>
      </c>
      <c r="C12" s="10" t="str">
        <f t="shared" si="0"/>
        <v>76 452</v>
      </c>
      <c r="D12" s="10" t="s">
        <v>93</v>
      </c>
      <c r="E12" s="30">
        <f t="shared" si="3"/>
        <v>76452</v>
      </c>
      <c r="F12" s="10" t="str">
        <f t="shared" si="1"/>
        <v>(2.4%)3</v>
      </c>
      <c r="G12" s="25" t="str">
        <f t="shared" si="2"/>
        <v>(2.4%)</v>
      </c>
      <c r="H12" s="28" t="s">
        <v>53</v>
      </c>
      <c r="I12" s="33" t="s">
        <v>53</v>
      </c>
      <c r="J12" s="16">
        <v>0.25</v>
      </c>
      <c r="K12" s="18">
        <v>0.25</v>
      </c>
    </row>
    <row r="13" spans="1:13" ht="16.5">
      <c r="A13" s="8" t="s">
        <v>22</v>
      </c>
      <c r="B13" s="5" t="s">
        <v>23</v>
      </c>
      <c r="C13" s="10" t="str">
        <f t="shared" si="0"/>
        <v>812 651</v>
      </c>
      <c r="D13" s="10" t="s">
        <v>95</v>
      </c>
      <c r="E13" s="30">
        <f t="shared" si="3"/>
        <v>812651</v>
      </c>
      <c r="F13" s="10" t="str">
        <f t="shared" si="1"/>
        <v>(2.8%~3%)3</v>
      </c>
      <c r="G13" s="26" t="str">
        <f t="shared" si="2"/>
        <v>(2.8%~3%)</v>
      </c>
      <c r="H13" s="29" t="s">
        <v>119</v>
      </c>
      <c r="I13" s="34" t="s">
        <v>62</v>
      </c>
      <c r="J13" s="15">
        <v>2018</v>
      </c>
      <c r="K13" s="20">
        <v>2018</v>
      </c>
    </row>
    <row r="14" spans="1:13" ht="16.5">
      <c r="A14" s="8" t="s">
        <v>2</v>
      </c>
      <c r="B14" s="5" t="s">
        <v>3</v>
      </c>
      <c r="C14" s="10" t="str">
        <f t="shared" si="0"/>
        <v>9 666 058</v>
      </c>
      <c r="D14" s="10" t="s">
        <v>96</v>
      </c>
      <c r="E14" s="30">
        <f t="shared" si="3"/>
        <v>9666058</v>
      </c>
      <c r="F14" s="10" t="str">
        <f t="shared" si="1"/>
        <v>(2.9%)2</v>
      </c>
      <c r="G14" s="25" t="str">
        <f t="shared" si="2"/>
        <v>(2.9%)</v>
      </c>
      <c r="H14" s="28" t="s">
        <v>57</v>
      </c>
      <c r="I14" s="33" t="s">
        <v>57</v>
      </c>
      <c r="J14" s="15" t="s">
        <v>62</v>
      </c>
      <c r="K14" s="18" t="s">
        <v>74</v>
      </c>
      <c r="M14" s="12">
        <v>0.03</v>
      </c>
    </row>
    <row r="15" spans="1:13" ht="16.5">
      <c r="A15" s="8" t="s">
        <v>34</v>
      </c>
      <c r="B15" s="5" t="s">
        <v>35</v>
      </c>
      <c r="C15" s="10" t="str">
        <f t="shared" si="0"/>
        <v>138 167</v>
      </c>
      <c r="D15" s="10" t="s">
        <v>78</v>
      </c>
      <c r="E15" s="30">
        <f t="shared" si="3"/>
        <v>138167</v>
      </c>
      <c r="F15" s="10" t="str">
        <f t="shared" si="1"/>
        <v>(2%)3</v>
      </c>
      <c r="G15" s="25" t="str">
        <f t="shared" si="2"/>
        <v>(2%)</v>
      </c>
      <c r="H15" s="28" t="s">
        <v>105</v>
      </c>
      <c r="I15" s="33" t="s">
        <v>105</v>
      </c>
      <c r="J15" s="15" t="s">
        <v>53</v>
      </c>
      <c r="K15" s="18" t="s">
        <v>64</v>
      </c>
    </row>
    <row r="16" spans="1:13" ht="16.5">
      <c r="A16" s="2" t="s">
        <v>48</v>
      </c>
      <c r="B16" s="4" t="s">
        <v>49</v>
      </c>
      <c r="C16" s="10" t="str">
        <f t="shared" si="0"/>
        <v>81 millions ~</v>
      </c>
      <c r="D16" s="21" t="s">
        <v>99</v>
      </c>
      <c r="E16" s="30">
        <f t="shared" ref="E7:E26" si="4">VALUE(SUBSTITUTE(D16," ",""))</f>
        <v>81000000</v>
      </c>
      <c r="F16" s="10" t="str">
        <f t="shared" si="1"/>
        <v>(2018)</v>
      </c>
      <c r="G16" s="25" t="str">
        <f t="shared" si="2"/>
        <v>(2018</v>
      </c>
      <c r="H16" s="28" t="s">
        <v>101</v>
      </c>
      <c r="I16" s="37" t="s">
        <v>101</v>
      </c>
      <c r="J16" s="15" t="e">
        <v>#VALUE!</v>
      </c>
    </row>
    <row r="17" spans="1:13" ht="16.5">
      <c r="A17" s="7" t="s">
        <v>0</v>
      </c>
      <c r="B17" s="4" t="s">
        <v>1</v>
      </c>
      <c r="C17" s="10" t="str">
        <f t="shared" si="0"/>
        <v>25 000 000</v>
      </c>
      <c r="D17" s="10" t="s">
        <v>82</v>
      </c>
      <c r="E17" s="30">
        <f t="shared" si="3"/>
        <v>25000000</v>
      </c>
      <c r="F17" s="10" t="str">
        <f t="shared" si="1"/>
        <v>(21.5%)1</v>
      </c>
      <c r="G17" s="25" t="str">
        <f t="shared" si="2"/>
        <v>(21.5%)</v>
      </c>
      <c r="H17" s="28" t="s">
        <v>55</v>
      </c>
      <c r="I17" s="33" t="s">
        <v>55</v>
      </c>
      <c r="J17" s="15" t="s">
        <v>53</v>
      </c>
      <c r="K17" s="18" t="s">
        <v>64</v>
      </c>
      <c r="M17" s="12">
        <v>0.03</v>
      </c>
    </row>
    <row r="18" spans="1:13" ht="16.5">
      <c r="A18" s="8" t="s">
        <v>10</v>
      </c>
      <c r="B18" s="5" t="s">
        <v>11</v>
      </c>
      <c r="C18" s="10" t="str">
        <f t="shared" si="0"/>
        <v>4 236 828</v>
      </c>
      <c r="D18" s="10" t="s">
        <v>85</v>
      </c>
      <c r="E18" s="30">
        <f t="shared" si="3"/>
        <v>4236828</v>
      </c>
      <c r="F18" s="10" t="str">
        <f t="shared" si="1"/>
        <v>(25%)3</v>
      </c>
      <c r="G18" s="25" t="str">
        <f t="shared" si="2"/>
        <v>(25%)</v>
      </c>
      <c r="H18" s="28" t="s">
        <v>110</v>
      </c>
      <c r="I18" s="33" t="s">
        <v>110</v>
      </c>
      <c r="J18" s="16">
        <v>7.0000000000000007E-2</v>
      </c>
      <c r="K18" s="18">
        <v>7.0000000000000007E-2</v>
      </c>
    </row>
    <row r="19" spans="1:13" ht="25.5">
      <c r="A19" s="8" t="s">
        <v>14</v>
      </c>
      <c r="B19" s="5" t="s">
        <v>15</v>
      </c>
      <c r="C19" s="10" t="str">
        <f t="shared" si="0"/>
        <v>1 989 658</v>
      </c>
      <c r="D19" s="10" t="s">
        <v>77</v>
      </c>
      <c r="E19" s="30">
        <f t="shared" si="3"/>
        <v>1989658</v>
      </c>
      <c r="F19" s="10" t="str">
        <f t="shared" si="1"/>
        <v>(3.4% ~ 4%)3</v>
      </c>
      <c r="G19" s="25" t="str">
        <f t="shared" si="2"/>
        <v>(3.4% ~ 4%)</v>
      </c>
      <c r="H19" s="28" t="s">
        <v>104</v>
      </c>
      <c r="I19" s="33" t="s">
        <v>120</v>
      </c>
      <c r="J19" s="15" t="s">
        <v>61</v>
      </c>
      <c r="K19" s="18" t="s">
        <v>72</v>
      </c>
      <c r="M19" s="12">
        <v>0.04</v>
      </c>
    </row>
    <row r="20" spans="1:13" ht="16.5">
      <c r="A20" s="8" t="s">
        <v>42</v>
      </c>
      <c r="B20" s="5" t="s">
        <v>43</v>
      </c>
      <c r="C20" s="10" t="str">
        <f t="shared" si="0"/>
        <v>22 759</v>
      </c>
      <c r="D20" s="10" t="s">
        <v>81</v>
      </c>
      <c r="E20" s="30">
        <f t="shared" si="3"/>
        <v>22759</v>
      </c>
      <c r="F20" s="10" t="str">
        <f t="shared" si="1"/>
        <v>(3.8%~4%)3</v>
      </c>
      <c r="G20" s="25" t="str">
        <f t="shared" si="2"/>
        <v>(3.8%~4%)</v>
      </c>
      <c r="H20" s="28" t="s">
        <v>107</v>
      </c>
      <c r="I20" s="33" t="s">
        <v>61</v>
      </c>
      <c r="J20" s="16">
        <v>0.13</v>
      </c>
      <c r="K20" s="18">
        <v>0.13</v>
      </c>
      <c r="M20" s="12">
        <v>0.14000000000000001</v>
      </c>
    </row>
    <row r="21" spans="1:13" ht="16.5">
      <c r="A21" s="7" t="s">
        <v>8</v>
      </c>
      <c r="B21" s="4" t="s">
        <v>9</v>
      </c>
      <c r="C21" s="10" t="str">
        <f t="shared" si="0"/>
        <v>5 772 606</v>
      </c>
      <c r="D21" s="10" t="s">
        <v>87</v>
      </c>
      <c r="E21" s="30">
        <f t="shared" si="3"/>
        <v>5772606</v>
      </c>
      <c r="F21" s="10" t="str">
        <f t="shared" si="1"/>
        <v>(45%)3</v>
      </c>
      <c r="G21" s="25" t="str">
        <f t="shared" si="2"/>
        <v>(45%)</v>
      </c>
      <c r="H21" s="28" t="s">
        <v>112</v>
      </c>
      <c r="I21" s="33" t="s">
        <v>112</v>
      </c>
      <c r="J21" s="15" t="s">
        <v>56</v>
      </c>
      <c r="K21" s="18" t="s">
        <v>69</v>
      </c>
    </row>
    <row r="22" spans="1:13" ht="16.5">
      <c r="A22" s="7" t="s">
        <v>16</v>
      </c>
      <c r="B22" s="4" t="s">
        <v>17</v>
      </c>
      <c r="C22" s="10" t="str">
        <f t="shared" si="0"/>
        <v>1 807 250</v>
      </c>
      <c r="D22" s="10" t="s">
        <v>76</v>
      </c>
      <c r="E22" s="30">
        <f t="shared" si="3"/>
        <v>1807250</v>
      </c>
      <c r="F22" s="10" t="str">
        <f t="shared" si="1"/>
        <v>(5%)4</v>
      </c>
      <c r="G22" s="25" t="str">
        <f t="shared" si="2"/>
        <v>(5%)</v>
      </c>
      <c r="H22" s="28" t="s">
        <v>103</v>
      </c>
      <c r="I22" s="33" t="s">
        <v>103</v>
      </c>
      <c r="J22" s="16">
        <v>0.02</v>
      </c>
      <c r="K22" s="18">
        <v>0.02</v>
      </c>
    </row>
    <row r="23" spans="1:13" ht="16.5">
      <c r="A23" s="7" t="s">
        <v>44</v>
      </c>
      <c r="B23" s="4" t="s">
        <v>45</v>
      </c>
      <c r="C23" s="10" t="str">
        <f t="shared" si="0"/>
        <v>11 000 - 13 000</v>
      </c>
      <c r="D23" s="10" t="s">
        <v>98</v>
      </c>
      <c r="E23" s="30">
        <f t="shared" si="3"/>
        <v>12000</v>
      </c>
      <c r="F23" s="10" t="str">
        <f t="shared" si="1"/>
        <v>(5%)3</v>
      </c>
      <c r="G23" s="25" t="str">
        <f t="shared" si="2"/>
        <v>(5%)</v>
      </c>
      <c r="H23" s="28" t="s">
        <v>103</v>
      </c>
      <c r="I23" s="33" t="s">
        <v>103</v>
      </c>
      <c r="J23" s="16">
        <v>0.05</v>
      </c>
      <c r="K23" s="18">
        <v>0.05</v>
      </c>
    </row>
    <row r="24" spans="1:13" ht="16.5">
      <c r="A24" s="7" t="s">
        <v>4</v>
      </c>
      <c r="B24" s="4" t="s">
        <v>5</v>
      </c>
      <c r="C24" s="10" t="str">
        <f t="shared" si="0"/>
        <v>6 755 532</v>
      </c>
      <c r="D24" s="10" t="s">
        <v>90</v>
      </c>
      <c r="E24" s="43">
        <f t="shared" si="3"/>
        <v>6755532</v>
      </c>
      <c r="F24" s="10" t="str">
        <f t="shared" si="1"/>
        <v>(60%)3</v>
      </c>
      <c r="G24" s="25" t="str">
        <f t="shared" si="2"/>
        <v>(60%)</v>
      </c>
      <c r="H24" s="28" t="s">
        <v>115</v>
      </c>
      <c r="I24" s="33" t="s">
        <v>115</v>
      </c>
      <c r="J24" s="15" t="s">
        <v>57</v>
      </c>
      <c r="K24" s="18" t="s">
        <v>73</v>
      </c>
    </row>
    <row r="25" spans="1:13" ht="16.5">
      <c r="A25" s="7" t="s">
        <v>24</v>
      </c>
      <c r="B25" s="4" t="s">
        <v>25</v>
      </c>
      <c r="C25" s="10" t="str">
        <f t="shared" si="0"/>
        <v>660 612</v>
      </c>
      <c r="D25" s="10" t="s">
        <v>92</v>
      </c>
      <c r="E25" s="30" t="e">
        <f t="shared" si="4"/>
        <v>#VALUE!</v>
      </c>
      <c r="F25" s="10" t="str">
        <f t="shared" si="1"/>
        <v>(7%)3</v>
      </c>
      <c r="G25" s="25" t="str">
        <f t="shared" si="2"/>
        <v>(7%)</v>
      </c>
      <c r="H25" s="28" t="s">
        <v>117</v>
      </c>
      <c r="I25" s="33" t="s">
        <v>117</v>
      </c>
      <c r="J25" s="16">
        <v>0.1</v>
      </c>
      <c r="K25" s="18">
        <v>0.1</v>
      </c>
    </row>
    <row r="26" spans="1:13" ht="16.5">
      <c r="A26" s="7" t="s">
        <v>20</v>
      </c>
      <c r="B26" s="4" t="s">
        <v>21</v>
      </c>
      <c r="C26" s="10" t="str">
        <f t="shared" si="0"/>
        <v>955 032</v>
      </c>
      <c r="D26" s="10" t="s">
        <v>97</v>
      </c>
      <c r="E26" s="40">
        <f>VALUE(SUBSTITUTE(D26,CHAR(160),""))</f>
        <v>955032</v>
      </c>
      <c r="F26" s="10"/>
      <c r="G26" s="13"/>
      <c r="H26" s="27"/>
      <c r="I26" s="35"/>
      <c r="J26" s="15" t="s">
        <v>55</v>
      </c>
      <c r="K26" s="18" t="s">
        <v>68</v>
      </c>
    </row>
    <row r="27" spans="1:13">
      <c r="A27" s="6"/>
      <c r="B27" s="1"/>
    </row>
    <row r="28" spans="1:13">
      <c r="F28" s="41" t="s">
        <v>125</v>
      </c>
      <c r="G28" s="42"/>
    </row>
    <row r="31" spans="1:13">
      <c r="D31" s="44" t="s">
        <v>123</v>
      </c>
      <c r="E31" s="45"/>
      <c r="F31" s="46"/>
      <c r="G31" s="47"/>
    </row>
    <row r="32" spans="1:13">
      <c r="D32" s="44" t="s">
        <v>124</v>
      </c>
      <c r="E32" s="45"/>
      <c r="F32" s="46"/>
      <c r="G32" s="47"/>
    </row>
  </sheetData>
  <autoFilter ref="A1:M1">
    <sortState ref="A2:M26">
      <sortCondition ref="I1"/>
    </sortState>
  </autoFilter>
  <hyperlinks>
    <hyperlink ref="A17" r:id="rId1"/>
    <hyperlink ref="A14" r:id="rId2"/>
    <hyperlink ref="A24" r:id="rId3"/>
    <hyperlink ref="A4" r:id="rId4"/>
    <hyperlink ref="A21" r:id="rId5"/>
    <hyperlink ref="A18" r:id="rId6"/>
    <hyperlink ref="A9" r:id="rId7"/>
    <hyperlink ref="A19" r:id="rId8"/>
    <hyperlink ref="A22" r:id="rId9"/>
    <hyperlink ref="A6" r:id="rId10"/>
    <hyperlink ref="A26" r:id="rId11"/>
    <hyperlink ref="A13" r:id="rId12"/>
    <hyperlink ref="A25" r:id="rId13"/>
    <hyperlink ref="A10" r:id="rId14"/>
    <hyperlink ref="A3" r:id="rId15"/>
    <hyperlink ref="A2" r:id="rId16"/>
    <hyperlink ref="A11" r:id="rId17"/>
    <hyperlink ref="A15" r:id="rId18"/>
    <hyperlink ref="A7" r:id="rId19"/>
    <hyperlink ref="A12" r:id="rId20"/>
    <hyperlink ref="A8" r:id="rId21"/>
    <hyperlink ref="A20" r:id="rId22"/>
    <hyperlink ref="A23" r:id="rId23"/>
    <hyperlink ref="A5" r:id="rId24"/>
  </hyperlinks>
  <pageMargins left="0.7" right="0.7" top="0.75" bottom="0.75" header="0.3" footer="0.3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zoomScaleNormal="150" zoomScaleSheetLayoutView="100" workbookViewId="0">
      <selection activeCell="B1" sqref="B1"/>
    </sheetView>
  </sheetViews>
  <sheetFormatPr baseColWidth="10" defaultColWidth="9.140625" defaultRowHeight="15"/>
  <cols>
    <col min="1" max="1" width="26" style="19" customWidth="1"/>
    <col min="2" max="2" width="33.42578125" customWidth="1"/>
  </cols>
  <sheetData>
    <row r="1" spans="1:2" ht="16.5">
      <c r="A1" s="22" t="s">
        <v>84</v>
      </c>
      <c r="B1" s="30" t="e">
        <f>VALUE(SUBSTITUTE(A1," ",""))</f>
        <v>#VALUE!</v>
      </c>
    </row>
    <row r="2" spans="1:2" ht="16.5">
      <c r="A2" s="22" t="s">
        <v>88</v>
      </c>
    </row>
    <row r="3" spans="1:2" ht="16.5">
      <c r="A3" s="22" t="s">
        <v>89</v>
      </c>
    </row>
    <row r="4" spans="1:2" ht="16.5">
      <c r="A4" s="22" t="s">
        <v>83</v>
      </c>
    </row>
    <row r="5" spans="1:2" ht="16.5">
      <c r="A5" s="22" t="s">
        <v>75</v>
      </c>
    </row>
    <row r="6" spans="1:2" ht="16.5">
      <c r="A6" s="22" t="s">
        <v>94</v>
      </c>
    </row>
    <row r="7" spans="1:2" ht="16.5">
      <c r="A7" s="22" t="s">
        <v>86</v>
      </c>
    </row>
    <row r="8" spans="1:2" ht="16.5">
      <c r="A8" s="22" t="s">
        <v>79</v>
      </c>
    </row>
    <row r="9" spans="1:2" ht="16.5">
      <c r="A9" s="22" t="s">
        <v>95</v>
      </c>
    </row>
    <row r="10" spans="1:2" ht="16.5">
      <c r="A10" s="22" t="s">
        <v>77</v>
      </c>
    </row>
    <row r="11" spans="1:2" ht="16.5">
      <c r="A11" s="22" t="s">
        <v>81</v>
      </c>
    </row>
    <row r="12" spans="1:2" ht="16.5">
      <c r="A12" s="22" t="s">
        <v>76</v>
      </c>
    </row>
    <row r="13" spans="1:2" ht="16.5">
      <c r="A13" s="22" t="s">
        <v>98</v>
      </c>
    </row>
    <row r="14" spans="1:2" ht="16.5">
      <c r="A14" s="22" t="s">
        <v>78</v>
      </c>
    </row>
    <row r="15" spans="1:2" ht="16.5">
      <c r="A15" s="22" t="s">
        <v>80</v>
      </c>
    </row>
    <row r="16" spans="1:2" ht="16.5">
      <c r="A16" s="22" t="s">
        <v>82</v>
      </c>
    </row>
    <row r="17" spans="1:1" ht="16.5">
      <c r="A17" s="22" t="s">
        <v>85</v>
      </c>
    </row>
    <row r="18" spans="1:1" ht="16.5">
      <c r="A18" s="22" t="s">
        <v>87</v>
      </c>
    </row>
    <row r="19" spans="1:1" ht="16.5">
      <c r="A19" s="22" t="s">
        <v>90</v>
      </c>
    </row>
    <row r="20" spans="1:1" ht="16.5">
      <c r="A20" s="22" t="s">
        <v>91</v>
      </c>
    </row>
    <row r="21" spans="1:1" ht="16.5">
      <c r="A21" s="22" t="s">
        <v>92</v>
      </c>
    </row>
    <row r="22" spans="1:1" ht="16.5">
      <c r="A22" s="22" t="s">
        <v>93</v>
      </c>
    </row>
    <row r="23" spans="1:1" ht="16.5">
      <c r="A23" s="31" t="s">
        <v>99</v>
      </c>
    </row>
    <row r="24" spans="1:1" ht="16.5">
      <c r="A24" s="22" t="s">
        <v>96</v>
      </c>
    </row>
    <row r="25" spans="1:1" ht="16.5">
      <c r="A25" s="22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LAVALLEZ Pascal</cp:lastModifiedBy>
  <dcterms:created xsi:type="dcterms:W3CDTF">2023-10-12T22:31:03Z</dcterms:created>
  <dcterms:modified xsi:type="dcterms:W3CDTF">2023-10-13T13:48:29Z</dcterms:modified>
</cp:coreProperties>
</file>