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tabRatio="616"/>
  </bookViews>
  <sheets>
    <sheet name="Gestion" sheetId="16" r:id="rId1"/>
    <sheet name="Données" sheetId="2" r:id="rId2"/>
    <sheet name="Services" sheetId="18" r:id="rId3"/>
  </sheets>
  <definedNames>
    <definedName name="ADV">Données!$J$4:$J$7</definedName>
    <definedName name="Créa">Données!$J$8:$J$15</definedName>
    <definedName name="Indus">Données!$J$20</definedName>
    <definedName name="ListeNoms" localSheetId="0">OFFSET(#REF!,,,COUNTA(#REF!)-1)</definedName>
    <definedName name="ListeNoms">OFFSET(#REF!,,,COUNTA(#REF!)-1)</definedName>
    <definedName name="Maintenance">Données!$J$33</definedName>
    <definedName name="Marketing">Données!$J$16</definedName>
    <definedName name="Ordo_Supply">Données!$J$17:$J$19</definedName>
    <definedName name="Process_GN">Données!$J$21,Données!$J$23</definedName>
    <definedName name="Prod_Terrain">Données!$J$28:$J$32</definedName>
    <definedName name="Qualité">Données!$J$24:$J$25</definedName>
    <definedName name="R_D">Données!$J$27</definedName>
    <definedName name="Sécu">Données!$J$26</definedName>
    <definedName name="Services">Données!#REF!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16" l="1"/>
  <c r="M9" i="16" s="1"/>
  <c r="P9" i="16"/>
  <c r="Q9" i="16"/>
  <c r="R9" i="16" l="1"/>
  <c r="Q8" i="16"/>
  <c r="P8" i="16"/>
  <c r="L8" i="16"/>
  <c r="M8" i="16" s="1"/>
  <c r="R8" i="16" l="1"/>
  <c r="E4" i="16" l="1"/>
  <c r="E3" i="16"/>
  <c r="E5" i="16" s="1"/>
  <c r="E2" i="16"/>
  <c r="E1" i="16"/>
  <c r="H9" i="16" l="1"/>
  <c r="I9" i="16" s="1"/>
  <c r="H8" i="16"/>
  <c r="I8" i="16" s="1"/>
</calcChain>
</file>

<file path=xl/sharedStrings.xml><?xml version="1.0" encoding="utf-8"?>
<sst xmlns="http://schemas.openxmlformats.org/spreadsheetml/2006/main" count="173" uniqueCount="100">
  <si>
    <t>Problématique</t>
  </si>
  <si>
    <t>Solution</t>
  </si>
  <si>
    <t>Deadline</t>
  </si>
  <si>
    <t>Demandeur</t>
  </si>
  <si>
    <t>N°</t>
  </si>
  <si>
    <t>Important</t>
  </si>
  <si>
    <t>Urgent</t>
  </si>
  <si>
    <t>Statut</t>
  </si>
  <si>
    <t>New entry</t>
  </si>
  <si>
    <t>Processing</t>
  </si>
  <si>
    <t>OK</t>
  </si>
  <si>
    <t>Durée</t>
  </si>
  <si>
    <t>Priorité</t>
  </si>
  <si>
    <t>2 min</t>
  </si>
  <si>
    <t>20 min</t>
  </si>
  <si>
    <t>2 heures</t>
  </si>
  <si>
    <t>2 jours</t>
  </si>
  <si>
    <t>Diff.</t>
  </si>
  <si>
    <t>Est.</t>
  </si>
  <si>
    <t>Oui</t>
  </si>
  <si>
    <t>Non</t>
  </si>
  <si>
    <t>Action</t>
  </si>
  <si>
    <t>Degré prio</t>
  </si>
  <si>
    <t>Date du jour</t>
  </si>
  <si>
    <t>Mois</t>
  </si>
  <si>
    <t>Année</t>
  </si>
  <si>
    <t>Réelle</t>
  </si>
  <si>
    <t>Date de demande</t>
  </si>
  <si>
    <t>Table de possibilités</t>
  </si>
  <si>
    <t>Tache</t>
  </si>
  <si>
    <t>Nature</t>
  </si>
  <si>
    <t>Prio</t>
  </si>
  <si>
    <t>New entryÀ prioriser</t>
  </si>
  <si>
    <t>ProcessingÀ prioriser</t>
  </si>
  <si>
    <t>OKÀ prioriser</t>
  </si>
  <si>
    <t>New entryÀ planifier</t>
  </si>
  <si>
    <t>ProcessingÀ planifier</t>
  </si>
  <si>
    <t>OKÀ planifier</t>
  </si>
  <si>
    <t>New entryÀ déléguer</t>
  </si>
  <si>
    <t>ProcessingÀ déléguer</t>
  </si>
  <si>
    <t>OKÀ déléguer</t>
  </si>
  <si>
    <t>New entryÀ abandonner</t>
  </si>
  <si>
    <t>ProcessingÀ abandonner</t>
  </si>
  <si>
    <t>OKÀ abandonner</t>
  </si>
  <si>
    <t>Quantième</t>
  </si>
  <si>
    <t>N° de lot</t>
  </si>
  <si>
    <t>Solution trouvée / à envisager</t>
  </si>
  <si>
    <r>
      <t xml:space="preserve">Jours restants </t>
    </r>
    <r>
      <rPr>
        <i/>
        <sz val="11"/>
        <color theme="0"/>
        <rFont val="Calibri"/>
        <family val="2"/>
        <scheme val="minor"/>
      </rPr>
      <t>(avant DL)</t>
    </r>
  </si>
  <si>
    <t>Listes services</t>
  </si>
  <si>
    <t>ADV</t>
  </si>
  <si>
    <t>Créa</t>
  </si>
  <si>
    <t>Marketing</t>
  </si>
  <si>
    <t>Ordo / Supply</t>
  </si>
  <si>
    <t>Indus</t>
  </si>
  <si>
    <t>Process / G&amp;N</t>
  </si>
  <si>
    <t>Qualité</t>
  </si>
  <si>
    <t>R&amp;D</t>
  </si>
  <si>
    <t>Prod - Terrain</t>
  </si>
  <si>
    <t>Listes Personnes</t>
  </si>
  <si>
    <t>Valérie BADIN</t>
  </si>
  <si>
    <t>Samia BIDEL</t>
  </si>
  <si>
    <t>Sandra MEYNET</t>
  </si>
  <si>
    <t>Alexandra BURGOS</t>
  </si>
  <si>
    <t>Anne BONIN</t>
  </si>
  <si>
    <t>Sahar SASSINE</t>
  </si>
  <si>
    <t>Johan METRAL</t>
  </si>
  <si>
    <t>Sandra LARNAUDIE</t>
  </si>
  <si>
    <t>Marc BERTRAND</t>
  </si>
  <si>
    <t>Maxime D'ERAMO</t>
  </si>
  <si>
    <t>Marie JORDIL</t>
  </si>
  <si>
    <t>Karen AZZOPARDI</t>
  </si>
  <si>
    <t>Sophie DESJARDINS</t>
  </si>
  <si>
    <t>Mélinda COLSON</t>
  </si>
  <si>
    <t>Marlène MENDEZ</t>
  </si>
  <si>
    <t>Jean-Baptiste VERHULSEL</t>
  </si>
  <si>
    <t>Mathieu PHILIPPE</t>
  </si>
  <si>
    <t>Maintenance</t>
  </si>
  <si>
    <t>Romane LECOINTE</t>
  </si>
  <si>
    <t>Laurent JADEAU</t>
  </si>
  <si>
    <t>Sécu</t>
  </si>
  <si>
    <t>Gwendoline JIMENEZ</t>
  </si>
  <si>
    <t>Meryem BENADDA</t>
  </si>
  <si>
    <t>Claudine SURREL</t>
  </si>
  <si>
    <t>Erwan QUERREC</t>
  </si>
  <si>
    <t>Corentine PEILLON</t>
  </si>
  <si>
    <t>Prod - Atelier Chocolat</t>
  </si>
  <si>
    <t>Prod - Atelier Découpe</t>
  </si>
  <si>
    <t>Prod - Atelier Impression</t>
  </si>
  <si>
    <t>Prod - Atelier Thermo</t>
  </si>
  <si>
    <t>Prod - Atelier Cadre / CTS</t>
  </si>
  <si>
    <t>Gilles MAURY</t>
  </si>
  <si>
    <t>Service</t>
  </si>
  <si>
    <t>DEM</t>
  </si>
  <si>
    <t>Décrire la problématique posée par l'interlocuteur.</t>
  </si>
  <si>
    <r>
      <rPr>
        <b/>
        <i/>
        <sz val="11"/>
        <color theme="9"/>
        <rFont val="Calibri"/>
        <family val="2"/>
        <scheme val="minor"/>
      </rPr>
      <t>Ajouter une ligne</t>
    </r>
    <r>
      <rPr>
        <b/>
        <i/>
        <sz val="11"/>
        <color theme="1" tint="0.499984740745262"/>
        <rFont val="Calibri"/>
        <family val="2"/>
        <scheme val="minor"/>
      </rPr>
      <t xml:space="preserve">                           </t>
    </r>
    <r>
      <rPr>
        <b/>
        <i/>
        <sz val="11"/>
        <color theme="5"/>
        <rFont val="Calibri"/>
        <family val="2"/>
        <scheme val="minor"/>
      </rPr>
      <t>Supprimer la ligne sélectionnée</t>
    </r>
  </si>
  <si>
    <t xml:space="preserve">                          Tri des lignes</t>
  </si>
  <si>
    <t>tps1</t>
  </si>
  <si>
    <t>tps2</t>
  </si>
  <si>
    <t>08/08/2022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</si>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</sst>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m;@"/>
  </numFmts>
  <fonts count="2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11"/>
      <color theme="5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b/>
      <i/>
      <sz val="11"/>
      <color theme="9"/>
      <name val="Calibri"/>
      <family val="2"/>
      <scheme val="minor"/>
    </font>
    <font>
      <sz val="5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theme="1" tint="0.499984740745262"/>
      <name val="Calibri"/>
      <family val="2"/>
      <scheme val="minor"/>
    </font>
    <font>
      <b/>
      <i/>
      <sz val="11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scheme val="minor"/>
    </font>
    <font>
      <b/>
      <sz val="8"/>
      <color theme="1"/>
      <name val="Calibri"/>
      <scheme val="minor"/>
    </font>
    <font>
      <sz val="9"/>
      <color theme="1"/>
      <name val="Calibri"/>
      <scheme val="minor"/>
    </font>
    <font>
      <b/>
      <sz val="10"/>
      <color theme="1"/>
      <name val="Calibri"/>
      <scheme val="minor"/>
    </font>
    <font>
      <sz val="11"/>
      <color theme="9" tint="0.59999389629810485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3" borderId="0" xfId="0" applyFill="1"/>
    <xf numFmtId="0" fontId="9" fillId="3" borderId="0" xfId="0" applyFont="1" applyFill="1" applyAlignment="1">
      <alignment horizontal="right" vertical="center"/>
    </xf>
    <xf numFmtId="0" fontId="6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0" fillId="2" borderId="0" xfId="0" applyFont="1" applyFill="1" applyAlignment="1">
      <alignment horizontal="center"/>
    </xf>
    <xf numFmtId="164" fontId="11" fillId="3" borderId="0" xfId="0" applyNumberFormat="1" applyFont="1" applyFill="1" applyAlignment="1">
      <alignment horizontal="left" vertical="center"/>
    </xf>
    <xf numFmtId="0" fontId="11" fillId="3" borderId="0" xfId="0" applyFont="1" applyFill="1" applyAlignment="1">
      <alignment horizontal="left" vertical="center"/>
    </xf>
    <xf numFmtId="0" fontId="12" fillId="0" borderId="0" xfId="0" applyNumberFormat="1" applyFont="1" applyAlignment="1">
      <alignment horizontal="center" vertical="center"/>
    </xf>
    <xf numFmtId="0" fontId="11" fillId="3" borderId="0" xfId="0" applyNumberFormat="1" applyFont="1" applyFill="1" applyAlignment="1">
      <alignment horizontal="left" vertical="center"/>
    </xf>
    <xf numFmtId="14" fontId="14" fillId="3" borderId="0" xfId="0" applyNumberFormat="1" applyFont="1" applyFill="1" applyAlignment="1">
      <alignment horizontal="left" vertical="center"/>
    </xf>
    <xf numFmtId="0" fontId="16" fillId="3" borderId="0" xfId="0" applyFont="1" applyFill="1"/>
    <xf numFmtId="0" fontId="18" fillId="3" borderId="0" xfId="0" applyNumberFormat="1" applyFont="1" applyFill="1" applyAlignment="1">
      <alignment horizontal="left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10" fillId="2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21" fillId="0" borderId="0" xfId="0" quotePrefix="1" applyFont="1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0" fontId="21" fillId="0" borderId="0" xfId="0" applyFont="1" applyFill="1" applyAlignment="1">
      <alignment horizontal="center"/>
    </xf>
    <xf numFmtId="0" fontId="8" fillId="2" borderId="3" xfId="0" applyFont="1" applyFill="1" applyBorder="1" applyAlignment="1">
      <alignment horizontal="center" vertical="center"/>
    </xf>
    <xf numFmtId="14" fontId="8" fillId="2" borderId="3" xfId="0" applyNumberFormat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/>
    </xf>
    <xf numFmtId="0" fontId="8" fillId="2" borderId="5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19" fillId="3" borderId="0" xfId="0" applyFont="1" applyFill="1" applyAlignment="1"/>
    <xf numFmtId="0" fontId="20" fillId="3" borderId="0" xfId="0" applyFont="1" applyFill="1" applyAlignment="1"/>
    <xf numFmtId="0" fontId="7" fillId="2" borderId="3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14" fontId="22" fillId="0" borderId="0" xfId="0" applyNumberFormat="1" applyFont="1" applyAlignment="1">
      <alignment horizontal="center" vertical="center"/>
    </xf>
    <xf numFmtId="0" fontId="23" fillId="0" borderId="0" xfId="0" applyNumberFormat="1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4" fillId="0" borderId="0" xfId="0" applyFont="1" applyAlignment="1">
      <alignment horizontal="left" vertical="center"/>
    </xf>
    <xf numFmtId="0" fontId="22" fillId="0" borderId="0" xfId="0" applyFont="1" applyAlignment="1">
      <alignment horizontal="left" vertical="center"/>
    </xf>
    <xf numFmtId="0" fontId="25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 wrapText="1"/>
    </xf>
    <xf numFmtId="0" fontId="26" fillId="0" borderId="0" xfId="0" applyFont="1" applyAlignment="1">
      <alignment horizontal="center" vertical="center"/>
    </xf>
    <xf numFmtId="0" fontId="20" fillId="3" borderId="0" xfId="0" applyFont="1" applyFill="1" applyAlignment="1">
      <alignment horizontal="center"/>
    </xf>
    <xf numFmtId="0" fontId="1" fillId="0" borderId="0" xfId="0" applyNumberFormat="1" applyFont="1" applyAlignment="1">
      <alignment horizontal="center" vertical="center"/>
    </xf>
    <xf numFmtId="0" fontId="2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  <border>
        <vertical/>
        <horizontal/>
      </border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ont>
        <strike val="0"/>
      </font>
      <fill>
        <patternFill patternType="solid"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strike/>
      </font>
      <fill>
        <patternFill>
          <bgColor theme="6" tint="0.59996337778862885"/>
        </patternFill>
      </fill>
    </dxf>
    <dxf>
      <fill>
        <patternFill patternType="lightDown">
          <fgColor theme="7" tint="0.59996337778862885"/>
          <bgColor theme="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strike val="0"/>
      </font>
      <fill>
        <patternFill patternType="solid"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/>
        <strike/>
      </font>
      <fill>
        <patternFill>
          <bgColor theme="6" tint="0.59996337778862885"/>
        </patternFill>
      </fill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0.59999389629810485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0.59999389629810485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colors>
    <mruColors>
      <color rgb="FFFF8A15"/>
      <color rgb="FFE24A4A"/>
      <color rgb="FFF8696B"/>
      <color rgb="FF63BE7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3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47625</xdr:colOff>
      <xdr:row>0</xdr:row>
      <xdr:rowOff>0</xdr:rowOff>
    </xdr:from>
    <xdr:to>
      <xdr:col>5</xdr:col>
      <xdr:colOff>885825</xdr:colOff>
      <xdr:row>4</xdr:row>
      <xdr:rowOff>76200</xdr:rowOff>
    </xdr:to>
    <xdr:pic macro="[0]!Feuil10.lance_USF1">
      <xdr:nvPicPr>
        <xdr:cNvPr id="3" name="Graphique 2" descr="Ajouter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4543425" y="0"/>
          <a:ext cx="838200" cy="838200"/>
        </a:xfrm>
        <a:prstGeom prst="rect">
          <a:avLst/>
        </a:prstGeom>
      </xdr:spPr>
    </xdr:pic>
    <xdr:clientData/>
  </xdr:twoCellAnchor>
  <xdr:twoCellAnchor editAs="oneCell">
    <xdr:from>
      <xdr:col>5</xdr:col>
      <xdr:colOff>2324100</xdr:colOff>
      <xdr:row>0</xdr:row>
      <xdr:rowOff>0</xdr:rowOff>
    </xdr:from>
    <xdr:to>
      <xdr:col>5</xdr:col>
      <xdr:colOff>3152775</xdr:colOff>
      <xdr:row>4</xdr:row>
      <xdr:rowOff>66675</xdr:rowOff>
    </xdr:to>
    <xdr:pic macro="[0]!Feuil8.Suppimer_Ligne">
      <xdr:nvPicPr>
        <xdr:cNvPr id="4" name="Graphique 3" descr="Panneau d’interdiction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4"/>
            </a:ext>
          </a:extLst>
        </a:blip>
        <a:stretch>
          <a:fillRect/>
        </a:stretch>
      </xdr:blipFill>
      <xdr:spPr>
        <a:xfrm>
          <a:off x="6819900" y="0"/>
          <a:ext cx="828675" cy="828675"/>
        </a:xfrm>
        <a:prstGeom prst="rect">
          <a:avLst/>
        </a:prstGeom>
      </xdr:spPr>
    </xdr:pic>
    <xdr:clientData/>
  </xdr:twoCellAnchor>
  <xdr:twoCellAnchor editAs="oneCell">
    <xdr:from>
      <xdr:col>6</xdr:col>
      <xdr:colOff>733425</xdr:colOff>
      <xdr:row>0</xdr:row>
      <xdr:rowOff>152400</xdr:rowOff>
    </xdr:from>
    <xdr:to>
      <xdr:col>6</xdr:col>
      <xdr:colOff>1609725</xdr:colOff>
      <xdr:row>5</xdr:row>
      <xdr:rowOff>57150</xdr:rowOff>
    </xdr:to>
    <xdr:pic macro="[0]!Feuil8.Tri">
      <xdr:nvPicPr>
        <xdr:cNvPr id="5" name="Graphique 4" descr="Graphique à barres avec tendance à la hausse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6"/>
            </a:ext>
          </a:extLst>
        </a:blip>
        <a:stretch>
          <a:fillRect/>
        </a:stretch>
      </xdr:blipFill>
      <xdr:spPr>
        <a:xfrm>
          <a:off x="9477375" y="152400"/>
          <a:ext cx="876300" cy="8763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A7:R9" totalsRowShown="0">
  <autoFilter ref="A7:R9"/>
  <tableColumns count="18">
    <tableColumn id="1" name="Statut" dataDxfId="28"/>
    <tableColumn id="2" name="Date de demande" dataDxfId="27"/>
    <tableColumn id="3" name="N°" dataDxfId="26"/>
    <tableColumn id="4" name="Service" dataDxfId="25"/>
    <tableColumn id="5" name="Demandeur" dataDxfId="24"/>
    <tableColumn id="6" name="Problématique" dataDxfId="23"/>
    <tableColumn id="7" name="Solution" dataDxfId="22"/>
    <tableColumn id="8" name="Deadline" dataDxfId="21">
      <calculatedColumnFormula>IF(M8=1,$E$1,"Date à entrer")</calculatedColumnFormula>
    </tableColumn>
    <tableColumn id="9" name="Jours restants (avant DL)" dataDxfId="0">
      <calculatedColumnFormula>H8-$E$1</calculatedColumnFormula>
    </tableColumn>
    <tableColumn id="10" name="Important" dataDxfId="20"/>
    <tableColumn id="11" name="Urgent" dataDxfId="19"/>
    <tableColumn id="12" name="Action" dataDxfId="18">
      <calculatedColumnFormula>IF(AND(J8="Oui",K8="Oui"),"À prioriser",IF(AND(J8="Oui",K8="Non"),"À déléguer",IF(AND(J8="Non",K8="Oui"),"À planifier",IF(AND(J8="Non",K8="Non"),"À abandonner",))))</calculatedColumnFormula>
    </tableColumn>
    <tableColumn id="13" name="Degré prio" dataDxfId="17">
      <calculatedColumnFormula>VLOOKUP(CONCATENATE(A8,L8),Données!$F$4:$G$15,2,0)</calculatedColumnFormula>
    </tableColumn>
    <tableColumn id="14" name="Est." dataDxfId="16"/>
    <tableColumn id="15" name="Réelle" dataDxfId="15"/>
    <tableColumn id="16" name="tps1" dataDxfId="14">
      <calculatedColumnFormula>IF(N8="2 min","120",IF(N8="20 min","1200",IF(N8="2 heures","7200",IF(N8="2 jours","172800",))))</calculatedColumnFormula>
    </tableColumn>
    <tableColumn id="17" name="tps2" dataDxfId="13">
      <calculatedColumnFormula>IF(O8="2 min","120",IF(O8="20 min","1200",IF(O8="2 heures","7200",IF(O8="2 jours","172800",))))</calculatedColumnFormula>
    </tableColumn>
    <tableColumn id="18" name="Diff." dataDxfId="12">
      <calculatedColumnFormula>P8-Q8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T9"/>
  <sheetViews>
    <sheetView tabSelected="1" zoomScaleNormal="100" workbookViewId="0">
      <pane ySplit="7" topLeftCell="A8" activePane="bottomLeft" state="frozen"/>
      <selection pane="bottomLeft" activeCell="C12" sqref="C12"/>
    </sheetView>
  </sheetViews>
  <sheetFormatPr baseColWidth="10" defaultRowHeight="15" x14ac:dyDescent="0.25"/>
  <cols>
    <col min="1" max="1" width="11.7109375" customWidth="1"/>
    <col min="2" max="2" width="17.140625" customWidth="1"/>
    <col min="3" max="3" width="8.5703125" customWidth="1"/>
    <col min="4" max="4" width="17.85546875" customWidth="1"/>
    <col min="5" max="5" width="20.140625" customWidth="1"/>
    <col min="6" max="6" width="55.7109375" customWidth="1"/>
    <col min="7" max="7" width="42.140625" customWidth="1"/>
    <col min="8" max="8" width="15.85546875" customWidth="1"/>
    <col min="9" max="9" width="21.85546875" style="1" customWidth="1"/>
    <col min="10" max="10" width="11.140625" customWidth="1"/>
    <col min="11" max="11" width="10" customWidth="1"/>
    <col min="12" max="12" width="12.140625" customWidth="1"/>
    <col min="13" max="13" width="13.42578125" customWidth="1"/>
    <col min="14" max="15" width="10" customWidth="1"/>
    <col min="16" max="17" width="6.85546875" customWidth="1"/>
    <col min="18" max="18" width="12.5703125" customWidth="1"/>
  </cols>
  <sheetData>
    <row r="1" spans="1:20" ht="15" customHeight="1" x14ac:dyDescent="0.25">
      <c r="A1" s="21"/>
      <c r="B1" s="11"/>
      <c r="C1" s="11"/>
      <c r="D1" s="12" t="s">
        <v>23</v>
      </c>
      <c r="E1" s="20">
        <f ca="1">TODAY()</f>
        <v>44781</v>
      </c>
      <c r="F1" s="20"/>
      <c r="G1" s="39" t="s">
        <v>95</v>
      </c>
      <c r="H1" s="40"/>
      <c r="I1" s="51"/>
      <c r="J1" s="40"/>
      <c r="K1" s="40"/>
      <c r="L1" s="40"/>
      <c r="M1" s="40"/>
      <c r="N1" s="40"/>
      <c r="O1" s="40"/>
      <c r="P1" s="40"/>
      <c r="Q1" s="40"/>
      <c r="R1" s="40"/>
      <c r="S1" s="11" t="s">
        <v>92</v>
      </c>
      <c r="T1" s="11">
        <v>1</v>
      </c>
    </row>
    <row r="2" spans="1:20" ht="15" customHeight="1" x14ac:dyDescent="0.25">
      <c r="A2" s="11"/>
      <c r="B2" s="11"/>
      <c r="C2" s="11"/>
      <c r="D2" s="12" t="s">
        <v>24</v>
      </c>
      <c r="E2" s="16" t="str">
        <f ca="1">TEXT(TODAY(),"mmmm")</f>
        <v>août</v>
      </c>
      <c r="F2" s="16"/>
      <c r="G2" s="40"/>
      <c r="H2" s="40"/>
      <c r="I2" s="51"/>
      <c r="J2" s="40"/>
      <c r="K2" s="40"/>
      <c r="L2" s="40"/>
      <c r="M2" s="40"/>
      <c r="N2" s="40"/>
      <c r="O2" s="40"/>
      <c r="P2" s="40"/>
      <c r="Q2" s="40"/>
      <c r="R2" s="40"/>
      <c r="S2" s="11"/>
      <c r="T2" s="11"/>
    </row>
    <row r="3" spans="1:20" ht="15" customHeight="1" x14ac:dyDescent="0.25">
      <c r="A3" s="11"/>
      <c r="B3" s="11"/>
      <c r="C3" s="11"/>
      <c r="D3" s="12" t="s">
        <v>25</v>
      </c>
      <c r="E3" s="17" t="str">
        <f ca="1">TEXT(TODAY(),"aaaa")</f>
        <v>2022</v>
      </c>
      <c r="F3" s="17"/>
      <c r="G3" s="40"/>
      <c r="H3" s="40"/>
      <c r="I3" s="51"/>
      <c r="J3" s="40"/>
      <c r="K3" s="40"/>
      <c r="L3" s="40"/>
      <c r="M3" s="40"/>
      <c r="N3" s="40"/>
      <c r="O3" s="40"/>
      <c r="P3" s="40"/>
      <c r="Q3" s="40"/>
      <c r="R3" s="40"/>
      <c r="S3" s="11"/>
      <c r="T3" s="11"/>
    </row>
    <row r="4" spans="1:20" ht="15" customHeight="1" x14ac:dyDescent="0.25">
      <c r="A4" s="11"/>
      <c r="B4" s="11"/>
      <c r="C4" s="11"/>
      <c r="D4" s="12" t="s">
        <v>44</v>
      </c>
      <c r="E4" s="19">
        <f ca="1">TODAY()-DATE(YEAR(TODAY()),1,0)</f>
        <v>220</v>
      </c>
      <c r="F4" s="19"/>
      <c r="G4" s="40"/>
      <c r="H4" s="40"/>
      <c r="I4" s="51"/>
      <c r="J4" s="40"/>
      <c r="K4" s="40"/>
      <c r="L4" s="40"/>
      <c r="M4" s="40"/>
      <c r="N4" s="40"/>
      <c r="O4" s="40"/>
      <c r="P4" s="40"/>
      <c r="Q4" s="40"/>
      <c r="R4" s="40"/>
      <c r="S4" s="11"/>
      <c r="T4" s="11"/>
    </row>
    <row r="5" spans="1:20" ht="16.5" customHeight="1" x14ac:dyDescent="0.25">
      <c r="A5" s="11"/>
      <c r="B5" s="11"/>
      <c r="C5" s="11"/>
      <c r="D5" s="12" t="s">
        <v>45</v>
      </c>
      <c r="E5" s="19" t="str">
        <f ca="1">CONCATENATE("2",E3)</f>
        <v>22022</v>
      </c>
      <c r="F5" s="22" t="s">
        <v>94</v>
      </c>
      <c r="G5" s="40"/>
      <c r="H5" s="40"/>
      <c r="I5" s="51"/>
      <c r="J5" s="40"/>
      <c r="K5" s="40"/>
      <c r="L5" s="40"/>
      <c r="M5" s="40"/>
      <c r="N5" s="40"/>
      <c r="O5" s="40"/>
      <c r="P5" s="40"/>
      <c r="Q5" s="40"/>
      <c r="R5" s="40"/>
      <c r="S5" s="11"/>
      <c r="T5" s="11"/>
    </row>
    <row r="6" spans="1:20" ht="27" customHeight="1" x14ac:dyDescent="0.25">
      <c r="A6" s="11"/>
      <c r="B6" s="11"/>
      <c r="C6" s="11"/>
      <c r="D6" s="12"/>
      <c r="E6" s="19"/>
      <c r="F6" s="22"/>
      <c r="G6" s="40"/>
      <c r="H6" s="40"/>
      <c r="I6" s="51"/>
      <c r="J6" s="35" t="s">
        <v>12</v>
      </c>
      <c r="K6" s="37"/>
      <c r="L6" s="38"/>
      <c r="M6" s="40"/>
      <c r="N6" s="35" t="s">
        <v>11</v>
      </c>
      <c r="O6" s="38"/>
      <c r="P6" s="40"/>
      <c r="Q6" s="40"/>
      <c r="R6" s="40"/>
      <c r="S6" s="11"/>
      <c r="T6" s="11"/>
    </row>
    <row r="7" spans="1:20" ht="65.25" customHeight="1" x14ac:dyDescent="0.25">
      <c r="A7" s="32" t="s">
        <v>7</v>
      </c>
      <c r="B7" s="34" t="s">
        <v>27</v>
      </c>
      <c r="C7" s="32" t="s">
        <v>4</v>
      </c>
      <c r="D7" s="32" t="s">
        <v>91</v>
      </c>
      <c r="E7" s="32" t="s">
        <v>3</v>
      </c>
      <c r="F7" s="32" t="s">
        <v>0</v>
      </c>
      <c r="G7" s="32" t="s">
        <v>1</v>
      </c>
      <c r="H7" s="33" t="s">
        <v>2</v>
      </c>
      <c r="I7" s="33" t="s">
        <v>47</v>
      </c>
      <c r="J7" s="13" t="s">
        <v>5</v>
      </c>
      <c r="K7" s="13" t="s">
        <v>6</v>
      </c>
      <c r="L7" s="13" t="s">
        <v>21</v>
      </c>
      <c r="M7" s="41" t="s">
        <v>22</v>
      </c>
      <c r="N7" s="10" t="s">
        <v>18</v>
      </c>
      <c r="O7" s="10" t="s">
        <v>26</v>
      </c>
      <c r="P7" s="42" t="s">
        <v>96</v>
      </c>
      <c r="Q7" s="42" t="s">
        <v>97</v>
      </c>
      <c r="R7" s="32" t="s">
        <v>17</v>
      </c>
      <c r="S7" s="11"/>
      <c r="T7" s="11"/>
    </row>
    <row r="8" spans="1:20" x14ac:dyDescent="0.25">
      <c r="A8" s="27" t="s">
        <v>8</v>
      </c>
      <c r="B8" s="9">
        <v>44743</v>
      </c>
      <c r="C8" s="18"/>
      <c r="D8" s="2"/>
      <c r="E8" s="2"/>
      <c r="F8" s="7" t="s">
        <v>93</v>
      </c>
      <c r="G8" s="6" t="s">
        <v>46</v>
      </c>
      <c r="H8" s="9">
        <f ca="1">IF(M8=1,$E$1,"Date à entrer")</f>
        <v>44781</v>
      </c>
      <c r="I8" s="52">
        <f ca="1">H8-$E$1</f>
        <v>0</v>
      </c>
      <c r="J8" s="27" t="s">
        <v>19</v>
      </c>
      <c r="K8" s="27" t="s">
        <v>19</v>
      </c>
      <c r="L8" s="4" t="str">
        <f>IF(AND(J8="Oui",K8="Oui"),"À prioriser",IF(AND(J8="Oui",K8="Non"),"À déléguer",IF(AND(J8="Non",K8="Oui"),"À planifier",IF(AND(J8="Non",K8="Non"),"À abandonner",))))</f>
        <v>À prioriser</v>
      </c>
      <c r="M8" s="3">
        <f>VLOOKUP(CONCATENATE(A8,L8),Données!$F$4:$G$15,2,0)</f>
        <v>1</v>
      </c>
      <c r="N8" s="2" t="s">
        <v>13</v>
      </c>
      <c r="O8" s="2" t="s">
        <v>13</v>
      </c>
      <c r="P8" s="8" t="str">
        <f>IF(N8="2 min","120",IF(N8="20 min","1200",IF(N8="2 heures","7200",IF(N8="2 jours","172800",))))</f>
        <v>120</v>
      </c>
      <c r="Q8" s="8" t="str">
        <f>IF(O8="2 min","120",IF(O8="20 min","1200",IF(O8="2 heures","7200",IF(O8="2 jours","172800",))))</f>
        <v>120</v>
      </c>
      <c r="R8" s="27">
        <f>P8-Q8</f>
        <v>0</v>
      </c>
    </row>
    <row r="9" spans="1:20" x14ac:dyDescent="0.25">
      <c r="A9" s="27" t="s">
        <v>8</v>
      </c>
      <c r="B9" s="43" t="s">
        <v>98</v>
      </c>
      <c r="C9" s="44" t="s">
        <v>99</v>
      </c>
      <c r="D9" s="45" t="s">
        <v>51</v>
      </c>
      <c r="E9" s="45"/>
      <c r="F9" s="46" t="s">
        <v>93</v>
      </c>
      <c r="G9" s="47" t="s">
        <v>46</v>
      </c>
      <c r="H9" s="43">
        <f ca="1">IF(M9=1,$E$1,"Date à entrer")</f>
        <v>44781</v>
      </c>
      <c r="I9" s="53">
        <f ca="1">H9-$E$1</f>
        <v>0</v>
      </c>
      <c r="J9" s="27" t="s">
        <v>19</v>
      </c>
      <c r="K9" s="27" t="s">
        <v>19</v>
      </c>
      <c r="L9" s="48" t="str">
        <f>IF(AND(J9="Oui",K9="Oui"),"À prioriser",IF(AND(J9="Oui",K9="Non"),"À déléguer",IF(AND(J9="Non",K9="Oui"),"À planifier",IF(AND(J9="Non",K9="Non"),"À abandonner",))))</f>
        <v>À prioriser</v>
      </c>
      <c r="M9" s="49">
        <f>VLOOKUP(CONCATENATE(A9,L9),Données!$F$4:$G$15,2,0)</f>
        <v>1</v>
      </c>
      <c r="N9" s="45" t="s">
        <v>13</v>
      </c>
      <c r="O9" s="45" t="s">
        <v>13</v>
      </c>
      <c r="P9" s="50" t="str">
        <f>IF(N9="2 min","120",IF(N9="20 min","1200",IF(N9="2 heures","7200",IF(N9="2 jours","172800",))))</f>
        <v>120</v>
      </c>
      <c r="Q9" s="50" t="str">
        <f>IF(O9="2 min","120",IF(O9="20 min","1200",IF(O9="2 heures","7200",IF(O9="2 jours","172800",))))</f>
        <v>120</v>
      </c>
      <c r="R9" s="27">
        <f>P9-Q9</f>
        <v>0</v>
      </c>
    </row>
  </sheetData>
  <mergeCells count="2">
    <mergeCell ref="J6:L6"/>
    <mergeCell ref="N6:O6"/>
  </mergeCells>
  <conditionalFormatting sqref="I9:I839">
    <cfRule type="colorScale" priority="89">
      <colorScale>
        <cfvo type="num" val="-30"/>
        <cfvo type="percentile" val="50"/>
        <cfvo type="num" val="30"/>
        <color rgb="FFF8696B"/>
        <color rgb="FFFFEB84"/>
        <color rgb="FF63BE7B"/>
      </colorScale>
    </cfRule>
  </conditionalFormatting>
  <conditionalFormatting sqref="I1">
    <cfRule type="colorScale" priority="88">
      <colorScale>
        <cfvo type="num" val="-100"/>
        <cfvo type="percentile" val="50"/>
        <cfvo type="num" val="30"/>
        <color rgb="FFF8696B"/>
        <color rgb="FFFFEB84"/>
        <color rgb="FF63BE7B"/>
      </colorScale>
    </cfRule>
  </conditionalFormatting>
  <conditionalFormatting sqref="L8:R9 A8:I9">
    <cfRule type="expression" dxfId="11" priority="85">
      <formula>$A8="OK"</formula>
    </cfRule>
    <cfRule type="expression" dxfId="10" priority="86">
      <formula>$A8="Processing"</formula>
    </cfRule>
    <cfRule type="expression" dxfId="9" priority="87">
      <formula>$A8="New entry"</formula>
    </cfRule>
  </conditionalFormatting>
  <conditionalFormatting sqref="H8:H9">
    <cfRule type="expression" dxfId="8" priority="1">
      <formula>$I8&lt;0</formula>
    </cfRule>
  </conditionalFormatting>
  <conditionalFormatting sqref="J8:K9">
    <cfRule type="expression" dxfId="7" priority="8">
      <formula>$A8="OK"</formula>
    </cfRule>
    <cfRule type="expression" dxfId="6" priority="9">
      <formula>$A8="Processing"</formula>
    </cfRule>
    <cfRule type="expression" dxfId="5" priority="10">
      <formula>$A8="New entry"</formula>
    </cfRule>
  </conditionalFormatting>
  <conditionalFormatting sqref="L8:L9">
    <cfRule type="containsText" dxfId="4" priority="4" operator="containsText" text="À abandonner">
      <formula>NOT(ISERROR(SEARCH("À abandonner",L8)))</formula>
    </cfRule>
    <cfRule type="containsText" dxfId="3" priority="5" operator="containsText" text="À déléguer">
      <formula>NOT(ISERROR(SEARCH("À déléguer",L8)))</formula>
    </cfRule>
    <cfRule type="containsText" dxfId="2" priority="6" operator="containsText" text="À planifier">
      <formula>NOT(ISERROR(SEARCH("À planifier",L8)))</formula>
    </cfRule>
    <cfRule type="containsText" dxfId="1" priority="7" operator="containsText" text="À prioriser">
      <formula>NOT(ISERROR(SEARCH("À prioriser",L8)))</formula>
    </cfRule>
  </conditionalFormatting>
  <conditionalFormatting sqref="I8:I9">
    <cfRule type="colorScale" priority="2">
      <colorScale>
        <cfvo type="num" val="0"/>
        <cfvo type="num" val="5"/>
        <cfvo type="num" val="30"/>
        <color rgb="FFF8696B"/>
        <color rgb="FFFFEB84"/>
        <color rgb="FF63BE7B"/>
      </colorScale>
    </cfRule>
  </conditionalFormatting>
  <dataValidations count="2">
    <dataValidation type="list" allowBlank="1" showInputMessage="1" showErrorMessage="1" sqref="D8:D9">
      <formula1>Services</formula1>
    </dataValidation>
    <dataValidation type="list" allowBlank="1" showInputMessage="1" showErrorMessage="1" sqref="E8:E9">
      <formula1>INDIRECT(D8)</formula1>
    </dataValidation>
  </dataValidations>
  <pageMargins left="0.7" right="0.7" top="0.75" bottom="0.75" header="0.3" footer="0.3"/>
  <pageSetup paperSize="9" orientation="portrait" verticalDpi="0" r:id="rId1"/>
  <headerFooter>
    <oddHeader>&amp;R&amp;"Calibri"&amp;12&amp;K0000FFC2&amp;1#</oddHead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057" id="{1B122B39-C66B-4CEA-8F64-826C6316F100}">
            <x14:iconSet iconSet="3Triangles" showValue="0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</x14:iconSet>
          </x14:cfRule>
          <xm:sqref>R8:R9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Données!$A$4:$A$6</xm:f>
          </x14:formula1>
          <xm:sqref>A8:A9</xm:sqref>
        </x14:dataValidation>
        <x14:dataValidation type="list" allowBlank="1" showInputMessage="1" showErrorMessage="1">
          <x14:formula1>
            <xm:f>Données!$B$4:$B$7</xm:f>
          </x14:formula1>
          <xm:sqref>N8:O9</xm:sqref>
        </x14:dataValidation>
        <x14:dataValidation type="list" allowBlank="1" showInputMessage="1" showErrorMessage="1">
          <x14:formula1>
            <xm:f>Données!$C$4:$C$5</xm:f>
          </x14:formula1>
          <xm:sqref>J8:K9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</sheetPr>
  <dimension ref="A1:T65"/>
  <sheetViews>
    <sheetView workbookViewId="0">
      <selection activeCell="D24" sqref="D24"/>
    </sheetView>
  </sheetViews>
  <sheetFormatPr baseColWidth="10" defaultRowHeight="15" x14ac:dyDescent="0.25"/>
  <cols>
    <col min="6" max="6" width="19.7109375" customWidth="1"/>
    <col min="10" max="10" width="17.85546875" bestFit="1" customWidth="1"/>
    <col min="11" max="11" width="17.7109375" bestFit="1" customWidth="1"/>
    <col min="12" max="12" width="18.42578125" bestFit="1" customWidth="1"/>
    <col min="13" max="13" width="23.42578125" bestFit="1" customWidth="1"/>
    <col min="14" max="14" width="16.7109375" bestFit="1" customWidth="1"/>
    <col min="15" max="15" width="19.85546875" bestFit="1" customWidth="1"/>
    <col min="16" max="16" width="17.7109375" bestFit="1" customWidth="1"/>
    <col min="17" max="17" width="15" bestFit="1" customWidth="1"/>
    <col min="18" max="18" width="17.7109375" bestFit="1" customWidth="1"/>
    <col min="19" max="19" width="23.5703125" bestFit="1" customWidth="1"/>
    <col min="20" max="20" width="12.85546875" bestFit="1" customWidth="1"/>
  </cols>
  <sheetData>
    <row r="1" spans="1:20" x14ac:dyDescent="0.25">
      <c r="J1" s="28" t="s">
        <v>49</v>
      </c>
      <c r="K1" s="28" t="s">
        <v>50</v>
      </c>
      <c r="L1" s="28" t="s">
        <v>51</v>
      </c>
      <c r="M1" s="28" t="s">
        <v>52</v>
      </c>
      <c r="N1" s="28" t="s">
        <v>53</v>
      </c>
      <c r="O1" s="28" t="s">
        <v>54</v>
      </c>
      <c r="P1" s="28" t="s">
        <v>55</v>
      </c>
      <c r="Q1" s="28" t="s">
        <v>79</v>
      </c>
      <c r="R1" s="28" t="s">
        <v>56</v>
      </c>
      <c r="S1" s="28" t="s">
        <v>57</v>
      </c>
      <c r="T1" s="28" t="s">
        <v>76</v>
      </c>
    </row>
    <row r="2" spans="1:20" x14ac:dyDescent="0.25">
      <c r="F2" s="36" t="s">
        <v>28</v>
      </c>
      <c r="G2" s="36"/>
      <c r="H2" s="36"/>
      <c r="J2" s="23">
        <v>1</v>
      </c>
      <c r="K2" s="23">
        <v>5</v>
      </c>
      <c r="L2" s="23">
        <v>13</v>
      </c>
      <c r="M2" s="23">
        <v>14</v>
      </c>
      <c r="N2" s="23">
        <v>17</v>
      </c>
      <c r="O2" s="23">
        <v>19</v>
      </c>
      <c r="P2" s="23">
        <v>21</v>
      </c>
      <c r="Q2" s="23">
        <v>23</v>
      </c>
      <c r="R2" s="23">
        <v>24</v>
      </c>
      <c r="S2" s="23">
        <v>25</v>
      </c>
      <c r="T2">
        <v>30</v>
      </c>
    </row>
    <row r="3" spans="1:20" x14ac:dyDescent="0.25">
      <c r="A3" s="1" t="s">
        <v>7</v>
      </c>
      <c r="B3" s="1" t="s">
        <v>11</v>
      </c>
      <c r="C3" s="1" t="s">
        <v>5</v>
      </c>
      <c r="D3" s="1" t="s">
        <v>6</v>
      </c>
      <c r="F3" s="15" t="s">
        <v>29</v>
      </c>
      <c r="G3" s="15" t="s">
        <v>30</v>
      </c>
      <c r="H3" s="15" t="s">
        <v>31</v>
      </c>
      <c r="J3" s="23">
        <v>2</v>
      </c>
      <c r="K3" s="23">
        <v>6</v>
      </c>
      <c r="L3" s="24"/>
      <c r="M3" s="23">
        <v>15</v>
      </c>
      <c r="N3" s="23">
        <v>18</v>
      </c>
      <c r="O3" s="23">
        <v>20</v>
      </c>
      <c r="P3" s="23">
        <v>22</v>
      </c>
      <c r="S3" s="23">
        <v>26</v>
      </c>
    </row>
    <row r="4" spans="1:20" x14ac:dyDescent="0.25">
      <c r="A4" s="1" t="s">
        <v>8</v>
      </c>
      <c r="B4" s="1" t="s">
        <v>13</v>
      </c>
      <c r="C4" s="1" t="s">
        <v>19</v>
      </c>
      <c r="D4" s="1" t="s">
        <v>19</v>
      </c>
      <c r="F4" s="5" t="s">
        <v>32</v>
      </c>
      <c r="G4">
        <v>1</v>
      </c>
      <c r="H4">
        <v>1</v>
      </c>
      <c r="J4" s="23">
        <v>3</v>
      </c>
      <c r="K4" s="23">
        <v>7</v>
      </c>
      <c r="L4" s="24"/>
      <c r="M4" s="23">
        <v>16</v>
      </c>
      <c r="S4" s="23">
        <v>27</v>
      </c>
    </row>
    <row r="5" spans="1:20" x14ac:dyDescent="0.25">
      <c r="A5" s="1" t="s">
        <v>9</v>
      </c>
      <c r="B5" s="1" t="s">
        <v>14</v>
      </c>
      <c r="C5" s="1" t="s">
        <v>20</v>
      </c>
      <c r="D5" s="1" t="s">
        <v>20</v>
      </c>
      <c r="F5" s="5" t="s">
        <v>33</v>
      </c>
      <c r="G5">
        <v>1</v>
      </c>
      <c r="H5">
        <v>1</v>
      </c>
      <c r="J5" s="23">
        <v>4</v>
      </c>
      <c r="K5" s="23">
        <v>8</v>
      </c>
      <c r="L5" s="24"/>
      <c r="M5" s="25"/>
      <c r="S5" s="23">
        <v>28</v>
      </c>
    </row>
    <row r="6" spans="1:20" x14ac:dyDescent="0.25">
      <c r="A6" s="1" t="s">
        <v>10</v>
      </c>
      <c r="B6" s="1" t="s">
        <v>15</v>
      </c>
      <c r="C6" s="1"/>
      <c r="D6" s="1"/>
      <c r="F6" s="5" t="s">
        <v>34</v>
      </c>
      <c r="G6">
        <v>5</v>
      </c>
      <c r="H6">
        <v>5</v>
      </c>
      <c r="J6" s="23"/>
      <c r="K6" s="23">
        <v>9</v>
      </c>
      <c r="L6" s="24"/>
      <c r="M6" s="25"/>
      <c r="S6">
        <v>29</v>
      </c>
    </row>
    <row r="7" spans="1:20" x14ac:dyDescent="0.25">
      <c r="A7" s="1"/>
      <c r="B7" s="1" t="s">
        <v>16</v>
      </c>
      <c r="C7" s="1"/>
      <c r="D7" s="1"/>
      <c r="F7" s="5" t="s">
        <v>35</v>
      </c>
      <c r="G7">
        <v>2</v>
      </c>
      <c r="H7">
        <v>2</v>
      </c>
      <c r="J7" s="23"/>
      <c r="K7" s="23">
        <v>10</v>
      </c>
      <c r="L7" s="24"/>
      <c r="M7" s="25"/>
    </row>
    <row r="8" spans="1:20" x14ac:dyDescent="0.25">
      <c r="A8" s="1" t="s">
        <v>19</v>
      </c>
      <c r="F8" s="5" t="s">
        <v>36</v>
      </c>
      <c r="G8">
        <v>2</v>
      </c>
      <c r="H8">
        <v>2</v>
      </c>
      <c r="J8" s="23"/>
      <c r="K8" s="23">
        <v>11</v>
      </c>
      <c r="L8" s="24"/>
      <c r="M8" s="25"/>
    </row>
    <row r="9" spans="1:20" x14ac:dyDescent="0.25">
      <c r="A9" s="1" t="s">
        <v>20</v>
      </c>
      <c r="F9" s="5" t="s">
        <v>37</v>
      </c>
      <c r="G9">
        <v>5</v>
      </c>
      <c r="H9">
        <v>5</v>
      </c>
      <c r="J9" s="23"/>
      <c r="K9" s="23">
        <v>12</v>
      </c>
      <c r="L9" s="24"/>
      <c r="M9" s="25"/>
    </row>
    <row r="10" spans="1:20" x14ac:dyDescent="0.25">
      <c r="F10" s="5" t="s">
        <v>38</v>
      </c>
      <c r="G10">
        <v>3</v>
      </c>
      <c r="H10">
        <v>3</v>
      </c>
      <c r="J10" s="23"/>
      <c r="K10" s="24"/>
      <c r="L10" s="24"/>
      <c r="M10" s="25"/>
    </row>
    <row r="11" spans="1:20" x14ac:dyDescent="0.25">
      <c r="F11" s="5" t="s">
        <v>39</v>
      </c>
      <c r="G11">
        <v>3</v>
      </c>
      <c r="H11">
        <v>3</v>
      </c>
      <c r="J11" s="23"/>
      <c r="K11" s="24"/>
      <c r="L11" s="24"/>
      <c r="M11" s="25"/>
    </row>
    <row r="12" spans="1:20" x14ac:dyDescent="0.25">
      <c r="A12" s="14"/>
      <c r="F12" s="5" t="s">
        <v>40</v>
      </c>
      <c r="G12">
        <v>5</v>
      </c>
      <c r="H12">
        <v>5</v>
      </c>
      <c r="J12" s="23"/>
      <c r="K12" s="24"/>
      <c r="L12" s="24"/>
      <c r="M12" s="25"/>
    </row>
    <row r="13" spans="1:20" x14ac:dyDescent="0.25">
      <c r="A13" s="29"/>
      <c r="F13" s="5" t="s">
        <v>41</v>
      </c>
      <c r="G13">
        <v>4</v>
      </c>
      <c r="H13">
        <v>4</v>
      </c>
      <c r="J13" s="23"/>
      <c r="K13" s="24"/>
      <c r="L13" s="24"/>
      <c r="M13" s="25"/>
    </row>
    <row r="14" spans="1:20" x14ac:dyDescent="0.25">
      <c r="A14" s="29"/>
      <c r="F14" s="5" t="s">
        <v>42</v>
      </c>
      <c r="G14">
        <v>4</v>
      </c>
      <c r="H14">
        <v>4</v>
      </c>
      <c r="J14" s="23"/>
      <c r="K14" s="24"/>
      <c r="L14" s="24"/>
      <c r="M14" s="25"/>
    </row>
    <row r="15" spans="1:20" x14ac:dyDescent="0.25">
      <c r="A15" s="30"/>
      <c r="F15" s="5" t="s">
        <v>43</v>
      </c>
      <c r="G15">
        <v>5</v>
      </c>
      <c r="H15">
        <v>5</v>
      </c>
      <c r="J15" s="23"/>
      <c r="K15" s="24"/>
      <c r="L15" s="24"/>
      <c r="M15" s="25"/>
    </row>
    <row r="16" spans="1:20" x14ac:dyDescent="0.25">
      <c r="A16" s="31"/>
      <c r="J16" s="23"/>
      <c r="K16" s="24"/>
      <c r="L16" s="23"/>
      <c r="M16" s="23"/>
    </row>
    <row r="17" spans="1:11" x14ac:dyDescent="0.25">
      <c r="A17" s="31"/>
      <c r="J17" s="23"/>
      <c r="K17" s="24"/>
    </row>
    <row r="18" spans="1:11" x14ac:dyDescent="0.25">
      <c r="A18" s="31"/>
      <c r="J18" s="23"/>
      <c r="K18" s="24"/>
    </row>
    <row r="19" spans="1:11" x14ac:dyDescent="0.25">
      <c r="A19" s="31"/>
      <c r="J19" s="23"/>
      <c r="K19" s="24"/>
    </row>
    <row r="20" spans="1:11" x14ac:dyDescent="0.25">
      <c r="A20" s="31"/>
      <c r="J20" s="23"/>
      <c r="K20" s="24"/>
    </row>
    <row r="21" spans="1:11" x14ac:dyDescent="0.25">
      <c r="A21" s="31"/>
      <c r="J21" s="23"/>
      <c r="K21" s="24"/>
    </row>
    <row r="22" spans="1:11" x14ac:dyDescent="0.25">
      <c r="A22" s="31"/>
      <c r="J22" s="23"/>
      <c r="K22" s="24"/>
    </row>
    <row r="23" spans="1:11" x14ac:dyDescent="0.25">
      <c r="A23" s="31"/>
      <c r="J23" s="23"/>
      <c r="K23" s="24"/>
    </row>
    <row r="24" spans="1:11" x14ac:dyDescent="0.25">
      <c r="J24" s="23"/>
      <c r="K24" s="24"/>
    </row>
    <row r="25" spans="1:11" x14ac:dyDescent="0.25">
      <c r="J25" s="23"/>
      <c r="K25" s="24"/>
    </row>
    <row r="26" spans="1:11" x14ac:dyDescent="0.25">
      <c r="A26" s="23"/>
      <c r="B26" s="23"/>
      <c r="C26" s="23"/>
      <c r="J26" s="23"/>
      <c r="K26" s="24"/>
    </row>
    <row r="27" spans="1:11" x14ac:dyDescent="0.25">
      <c r="J27" s="23"/>
      <c r="K27" s="24"/>
    </row>
    <row r="28" spans="1:11" x14ac:dyDescent="0.25">
      <c r="J28" s="23"/>
      <c r="K28" s="24"/>
    </row>
    <row r="29" spans="1:11" x14ac:dyDescent="0.25">
      <c r="J29" s="23"/>
      <c r="K29" s="24"/>
    </row>
    <row r="30" spans="1:11" x14ac:dyDescent="0.25">
      <c r="K30" s="24"/>
    </row>
    <row r="31" spans="1:11" x14ac:dyDescent="0.25">
      <c r="K31" s="24"/>
    </row>
    <row r="32" spans="1:11" x14ac:dyDescent="0.25">
      <c r="K32" s="24"/>
    </row>
    <row r="33" spans="6:11" x14ac:dyDescent="0.25">
      <c r="K33" s="24"/>
    </row>
    <row r="35" spans="6:11" x14ac:dyDescent="0.25">
      <c r="F35" s="26" t="s">
        <v>48</v>
      </c>
      <c r="G35" s="26" t="s">
        <v>58</v>
      </c>
      <c r="H35" s="23"/>
    </row>
    <row r="36" spans="6:11" x14ac:dyDescent="0.25">
      <c r="F36" s="24" t="s">
        <v>49</v>
      </c>
      <c r="G36" s="23" t="s">
        <v>59</v>
      </c>
      <c r="H36" s="24" t="s">
        <v>49</v>
      </c>
    </row>
    <row r="37" spans="6:11" x14ac:dyDescent="0.25">
      <c r="F37" s="24" t="s">
        <v>50</v>
      </c>
      <c r="G37" s="23" t="s">
        <v>61</v>
      </c>
      <c r="H37" s="24" t="s">
        <v>49</v>
      </c>
    </row>
    <row r="38" spans="6:11" x14ac:dyDescent="0.25">
      <c r="F38" s="24" t="s">
        <v>51</v>
      </c>
      <c r="G38" s="23" t="s">
        <v>60</v>
      </c>
      <c r="H38" s="24" t="s">
        <v>49</v>
      </c>
    </row>
    <row r="39" spans="6:11" x14ac:dyDescent="0.25">
      <c r="F39" s="24" t="s">
        <v>52</v>
      </c>
      <c r="G39" s="23" t="s">
        <v>62</v>
      </c>
      <c r="H39" s="24" t="s">
        <v>49</v>
      </c>
    </row>
    <row r="40" spans="6:11" x14ac:dyDescent="0.25">
      <c r="F40" s="24" t="s">
        <v>53</v>
      </c>
      <c r="G40" s="23" t="s">
        <v>63</v>
      </c>
      <c r="H40" s="24" t="s">
        <v>50</v>
      </c>
    </row>
    <row r="41" spans="6:11" x14ac:dyDescent="0.25">
      <c r="F41" s="24" t="s">
        <v>54</v>
      </c>
      <c r="G41" s="23" t="s">
        <v>64</v>
      </c>
      <c r="H41" s="24" t="s">
        <v>50</v>
      </c>
    </row>
    <row r="42" spans="6:11" x14ac:dyDescent="0.25">
      <c r="F42" s="24" t="s">
        <v>55</v>
      </c>
      <c r="G42" s="23" t="s">
        <v>65</v>
      </c>
      <c r="H42" s="24" t="s">
        <v>50</v>
      </c>
    </row>
    <row r="43" spans="6:11" x14ac:dyDescent="0.25">
      <c r="F43" s="24" t="s">
        <v>79</v>
      </c>
      <c r="G43" s="23" t="s">
        <v>66</v>
      </c>
      <c r="H43" s="24" t="s">
        <v>50</v>
      </c>
    </row>
    <row r="44" spans="6:11" x14ac:dyDescent="0.25">
      <c r="F44" s="24" t="s">
        <v>56</v>
      </c>
      <c r="G44" s="23" t="s">
        <v>67</v>
      </c>
      <c r="H44" s="24" t="s">
        <v>50</v>
      </c>
    </row>
    <row r="45" spans="6:11" x14ac:dyDescent="0.25">
      <c r="F45" s="24" t="s">
        <v>57</v>
      </c>
      <c r="G45" s="23" t="s">
        <v>68</v>
      </c>
      <c r="H45" s="24" t="s">
        <v>50</v>
      </c>
    </row>
    <row r="46" spans="6:11" x14ac:dyDescent="0.25">
      <c r="F46" s="24" t="s">
        <v>76</v>
      </c>
      <c r="G46" s="23" t="s">
        <v>69</v>
      </c>
      <c r="H46" s="24" t="s">
        <v>50</v>
      </c>
    </row>
    <row r="47" spans="6:11" x14ac:dyDescent="0.25">
      <c r="F47" s="24"/>
      <c r="G47" s="23" t="s">
        <v>70</v>
      </c>
      <c r="H47" s="24" t="s">
        <v>50</v>
      </c>
    </row>
    <row r="48" spans="6:11" x14ac:dyDescent="0.25">
      <c r="F48" s="24"/>
      <c r="G48" s="23" t="s">
        <v>71</v>
      </c>
      <c r="H48" s="24" t="s">
        <v>51</v>
      </c>
    </row>
    <row r="49" spans="6:8" x14ac:dyDescent="0.25">
      <c r="F49" s="24"/>
      <c r="G49" s="23" t="s">
        <v>72</v>
      </c>
      <c r="H49" s="24" t="s">
        <v>52</v>
      </c>
    </row>
    <row r="50" spans="6:8" x14ac:dyDescent="0.25">
      <c r="F50" s="23"/>
      <c r="G50" s="23" t="s">
        <v>73</v>
      </c>
      <c r="H50" s="24" t="s">
        <v>52</v>
      </c>
    </row>
    <row r="51" spans="6:8" x14ac:dyDescent="0.25">
      <c r="G51" s="23" t="s">
        <v>74</v>
      </c>
      <c r="H51" s="24" t="s">
        <v>52</v>
      </c>
    </row>
    <row r="52" spans="6:8" x14ac:dyDescent="0.25">
      <c r="G52" s="23" t="s">
        <v>75</v>
      </c>
      <c r="H52" s="24" t="s">
        <v>53</v>
      </c>
    </row>
    <row r="53" spans="6:8" x14ac:dyDescent="0.25">
      <c r="G53" s="23" t="s">
        <v>77</v>
      </c>
      <c r="H53" s="24" t="s">
        <v>54</v>
      </c>
    </row>
    <row r="54" spans="6:8" x14ac:dyDescent="0.25">
      <c r="G54" s="23" t="s">
        <v>78</v>
      </c>
      <c r="H54" s="24" t="s">
        <v>53</v>
      </c>
    </row>
    <row r="55" spans="6:8" x14ac:dyDescent="0.25">
      <c r="G55" s="23" t="s">
        <v>80</v>
      </c>
      <c r="H55" s="24" t="s">
        <v>54</v>
      </c>
    </row>
    <row r="56" spans="6:8" x14ac:dyDescent="0.25">
      <c r="G56" s="23" t="s">
        <v>81</v>
      </c>
      <c r="H56" s="24" t="s">
        <v>55</v>
      </c>
    </row>
    <row r="57" spans="6:8" x14ac:dyDescent="0.25">
      <c r="G57" s="23" t="s">
        <v>82</v>
      </c>
      <c r="H57" s="24" t="s">
        <v>55</v>
      </c>
    </row>
    <row r="58" spans="6:8" x14ac:dyDescent="0.25">
      <c r="G58" s="23" t="s">
        <v>83</v>
      </c>
      <c r="H58" s="24" t="s">
        <v>79</v>
      </c>
    </row>
    <row r="59" spans="6:8" x14ac:dyDescent="0.25">
      <c r="G59" s="23" t="s">
        <v>84</v>
      </c>
      <c r="H59" s="24" t="s">
        <v>56</v>
      </c>
    </row>
    <row r="60" spans="6:8" x14ac:dyDescent="0.25">
      <c r="G60" s="23" t="s">
        <v>85</v>
      </c>
      <c r="H60" s="24" t="s">
        <v>57</v>
      </c>
    </row>
    <row r="61" spans="6:8" x14ac:dyDescent="0.25">
      <c r="G61" s="23" t="s">
        <v>86</v>
      </c>
      <c r="H61" s="24" t="s">
        <v>57</v>
      </c>
    </row>
    <row r="62" spans="6:8" x14ac:dyDescent="0.25">
      <c r="G62" s="23" t="s">
        <v>87</v>
      </c>
      <c r="H62" s="24" t="s">
        <v>57</v>
      </c>
    </row>
    <row r="63" spans="6:8" x14ac:dyDescent="0.25">
      <c r="G63" s="23" t="s">
        <v>88</v>
      </c>
      <c r="H63" s="24" t="s">
        <v>57</v>
      </c>
    </row>
    <row r="64" spans="6:8" x14ac:dyDescent="0.25">
      <c r="G64" t="s">
        <v>89</v>
      </c>
      <c r="H64" s="24" t="s">
        <v>57</v>
      </c>
    </row>
    <row r="65" spans="7:8" x14ac:dyDescent="0.25">
      <c r="G65" t="s">
        <v>90</v>
      </c>
      <c r="H65" s="24" t="s">
        <v>76</v>
      </c>
    </row>
  </sheetData>
  <mergeCells count="1">
    <mergeCell ref="F2:H2"/>
  </mergeCells>
  <pageMargins left="0.7" right="0.7" top="0.75" bottom="0.75" header="0.3" footer="0.3"/>
  <pageSetup paperSize="9" orientation="portrait" verticalDpi="0" r:id="rId1"/>
  <headerFooter>
    <oddHeader>&amp;R&amp;"Calibri"&amp;12&amp;K0000FFC2&amp;1#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11"/>
  <sheetViews>
    <sheetView workbookViewId="0">
      <selection activeCell="D17" sqref="D17"/>
    </sheetView>
  </sheetViews>
  <sheetFormatPr baseColWidth="10" defaultRowHeight="15" x14ac:dyDescent="0.25"/>
  <sheetData>
    <row r="1" spans="1:1" x14ac:dyDescent="0.25">
      <c r="A1" s="24" t="s">
        <v>49</v>
      </c>
    </row>
    <row r="2" spans="1:1" x14ac:dyDescent="0.25">
      <c r="A2" s="24" t="s">
        <v>50</v>
      </c>
    </row>
    <row r="3" spans="1:1" x14ac:dyDescent="0.25">
      <c r="A3" s="24" t="s">
        <v>51</v>
      </c>
    </row>
    <row r="4" spans="1:1" x14ac:dyDescent="0.25">
      <c r="A4" s="24" t="s">
        <v>52</v>
      </c>
    </row>
    <row r="5" spans="1:1" x14ac:dyDescent="0.25">
      <c r="A5" s="24" t="s">
        <v>53</v>
      </c>
    </row>
    <row r="6" spans="1:1" x14ac:dyDescent="0.25">
      <c r="A6" s="24" t="s">
        <v>54</v>
      </c>
    </row>
    <row r="7" spans="1:1" x14ac:dyDescent="0.25">
      <c r="A7" s="24" t="s">
        <v>55</v>
      </c>
    </row>
    <row r="8" spans="1:1" x14ac:dyDescent="0.25">
      <c r="A8" s="24" t="s">
        <v>79</v>
      </c>
    </row>
    <row r="9" spans="1:1" x14ac:dyDescent="0.25">
      <c r="A9" s="24" t="s">
        <v>56</v>
      </c>
    </row>
    <row r="10" spans="1:1" x14ac:dyDescent="0.25">
      <c r="A10" s="24" t="s">
        <v>57</v>
      </c>
    </row>
    <row r="11" spans="1:1" x14ac:dyDescent="0.25">
      <c r="A11" s="2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Gestion</vt:lpstr>
      <vt:lpstr>Données</vt:lpstr>
      <vt:lpstr>Services</vt:lpstr>
      <vt:lpstr>ADV</vt:lpstr>
      <vt:lpstr>Créa</vt:lpstr>
      <vt:lpstr>Indus</vt:lpstr>
      <vt:lpstr>Maintenance</vt:lpstr>
      <vt:lpstr>Marketing</vt:lpstr>
      <vt:lpstr>Ordo_Supply</vt:lpstr>
      <vt:lpstr>Process_GN</vt:lpstr>
      <vt:lpstr>Prod_Terrain</vt:lpstr>
      <vt:lpstr>Qualité</vt:lpstr>
      <vt:lpstr>R_D</vt:lpstr>
      <vt:lpstr>Sécu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PHILIPPE</dc:creator>
  <cp:lastModifiedBy>LAVALLEZ Pascal</cp:lastModifiedBy>
  <dcterms:created xsi:type="dcterms:W3CDTF">2022-07-13T12:03:47Z</dcterms:created>
  <dcterms:modified xsi:type="dcterms:W3CDTF">2022-08-08T12:53:45Z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2022-07-22T09:28:23Z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5b97561c-8e51-4ce3-aeba-e94f99040d2d</vt:lpwstr>
  </property>
  <property fmtid="{D5CDD505-2E9C-101B-9397-08002B2CF9AE}" pid="8" name="MSIP_Label_a9be80aa-1d81-4f9b-a725-00b7929cdbde_ContentBits">
    <vt:lpwstr>1</vt:lpwstr>
  </property>
</Properties>
</file>