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Indicateurs" sheetId="7" r:id="rId1"/>
    <sheet name="BDD1" sheetId="1" r:id="rId2"/>
    <sheet name="BDD2" sheetId="2" r:id="rId3"/>
  </sheets>
  <definedNames>
    <definedName name="_xlnm._FilterDatabase" localSheetId="1" hidden="1">'BDD1'!$A$3:$O$3</definedName>
    <definedName name="_xlnm._FilterDatabase" localSheetId="2" hidden="1">'BDD2'!$A$4:$P$6</definedName>
    <definedName name="TS.champs1">'BDD1'!$A$3:$K$5</definedName>
    <definedName name="TS.champs2">'BDD2'!$A$4:$R$6</definedName>
  </definedNames>
  <calcPr calcId="152511" forceFullCalc="1"/>
</workbook>
</file>

<file path=xl/calcChain.xml><?xml version="1.0" encoding="utf-8"?>
<calcChain xmlns="http://schemas.openxmlformats.org/spreadsheetml/2006/main">
  <c r="I5" i="1" l="1"/>
  <c r="J5" i="1"/>
  <c r="K5" i="1"/>
  <c r="L5" i="1"/>
  <c r="I6" i="1"/>
  <c r="J6" i="1"/>
  <c r="K6" i="1"/>
  <c r="L6" i="1"/>
  <c r="K4" i="1"/>
  <c r="I4" i="1"/>
  <c r="J4" i="1"/>
  <c r="L4" i="1"/>
  <c r="B13" i="7" l="1"/>
  <c r="B6" i="7"/>
  <c r="B5" i="7"/>
  <c r="B11" i="7"/>
  <c r="B10" i="7"/>
  <c r="B12" i="7"/>
  <c r="B14" i="7" l="1"/>
</calcChain>
</file>

<file path=xl/sharedStrings.xml><?xml version="1.0" encoding="utf-8"?>
<sst xmlns="http://schemas.openxmlformats.org/spreadsheetml/2006/main" count="71" uniqueCount="47">
  <si>
    <t>Prénom</t>
  </si>
  <si>
    <t>Nom de la certification</t>
  </si>
  <si>
    <t>État de présence</t>
  </si>
  <si>
    <t>Nom</t>
  </si>
  <si>
    <t>État d'inscription</t>
  </si>
  <si>
    <t>Commentaire</t>
  </si>
  <si>
    <t>Matricule</t>
  </si>
  <si>
    <t>Action de formation</t>
  </si>
  <si>
    <t>SST</t>
  </si>
  <si>
    <t>Date de fin de validité</t>
  </si>
  <si>
    <t>Code session</t>
  </si>
  <si>
    <t>Renouvellement</t>
  </si>
  <si>
    <t>Plan lié</t>
  </si>
  <si>
    <t>État de la certification</t>
  </si>
  <si>
    <t>Date de début</t>
  </si>
  <si>
    <t>Date de début de validité</t>
  </si>
  <si>
    <t>Date de fin</t>
  </si>
  <si>
    <t>Société</t>
  </si>
  <si>
    <t>Permis C</t>
  </si>
  <si>
    <t>À valider</t>
  </si>
  <si>
    <t>Prévu</t>
  </si>
  <si>
    <t>Certifications des individus arrivant à échéance entre aujourd'hui et 6 mois</t>
  </si>
  <si>
    <t>Suivi des inscriptions et certifications liées</t>
  </si>
  <si>
    <t>Certifications à valider</t>
  </si>
  <si>
    <t>Certifications non validées</t>
  </si>
  <si>
    <t xml:space="preserve">ETATS CERTIFICATIONS </t>
  </si>
  <si>
    <t>ETATS PRESENCES DES CERTIFICATIONS</t>
  </si>
  <si>
    <t>Nombre de présents</t>
  </si>
  <si>
    <t>Nombre d'absents</t>
  </si>
  <si>
    <t>Nombre de prévus</t>
  </si>
  <si>
    <t>INDICATEURS</t>
  </si>
  <si>
    <t>Total</t>
  </si>
  <si>
    <t>% d'absents</t>
  </si>
  <si>
    <t>68</t>
  </si>
  <si>
    <t>DIDIER</t>
  </si>
  <si>
    <t/>
  </si>
  <si>
    <t>21</t>
  </si>
  <si>
    <t>JACQUES</t>
  </si>
  <si>
    <t>Permis poids-lourds</t>
  </si>
  <si>
    <t>A1</t>
  </si>
  <si>
    <t>A2</t>
  </si>
  <si>
    <t>ZERT</t>
  </si>
  <si>
    <t>AQWX</t>
  </si>
  <si>
    <t>Inscrit</t>
  </si>
  <si>
    <t>Nom de la Certification</t>
  </si>
  <si>
    <t>État d'inscription en formation</t>
  </si>
  <si>
    <t>Incendie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</si>
</sst>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24D72"/>
      <name val="RobotoCondensed_bold"/>
    </font>
    <font>
      <b/>
      <u/>
      <sz val="14"/>
      <color rgb="FF00B050"/>
      <name val="RobotoCondensed_bold"/>
    </font>
    <font>
      <b/>
      <sz val="11"/>
      <color rgb="FF7030A0"/>
      <name val="Calibri"/>
      <family val="2"/>
      <scheme val="minor"/>
    </font>
    <font>
      <b/>
      <sz val="11"/>
      <color rgb="FF7030A0"/>
      <name val="RobotoCondensed_bold"/>
    </font>
    <font>
      <b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7" fillId="0" borderId="0" xfId="0" applyFont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0" fontId="1" fillId="0" borderId="2" xfId="0" applyFont="1" applyBorder="1"/>
    <xf numFmtId="0" fontId="8" fillId="0" borderId="0" xfId="0" applyFont="1"/>
    <xf numFmtId="0" fontId="0" fillId="7" borderId="2" xfId="0" applyFill="1" applyBorder="1"/>
    <xf numFmtId="0" fontId="0" fillId="7" borderId="2" xfId="0" applyFill="1" applyBorder="1" applyAlignment="1">
      <alignment horizontal="center"/>
    </xf>
    <xf numFmtId="0" fontId="9" fillId="6" borderId="2" xfId="0" applyFont="1" applyFill="1" applyBorder="1"/>
    <xf numFmtId="0" fontId="9" fillId="6" borderId="2" xfId="0" applyFont="1" applyFill="1" applyBorder="1" applyAlignment="1">
      <alignment horizontal="center"/>
    </xf>
    <xf numFmtId="164" fontId="6" fillId="8" borderId="0" xfId="0" applyNumberFormat="1" applyFont="1" applyFill="1"/>
    <xf numFmtId="164" fontId="9" fillId="8" borderId="2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0" fillId="9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14"/>
  <sheetViews>
    <sheetView workbookViewId="0">
      <selection activeCell="B6" sqref="B6"/>
    </sheetView>
  </sheetViews>
  <sheetFormatPr baseColWidth="10" defaultRowHeight="15"/>
  <cols>
    <col min="1" max="1" width="33.7109375" bestFit="1" customWidth="1"/>
  </cols>
  <sheetData>
    <row r="1" spans="1:5" ht="23.25">
      <c r="E1" s="29" t="s">
        <v>30</v>
      </c>
    </row>
    <row r="4" spans="1:5">
      <c r="A4" s="28" t="s">
        <v>25</v>
      </c>
    </row>
    <row r="5" spans="1:5">
      <c r="A5" s="26" t="s">
        <v>23</v>
      </c>
      <c r="B5" s="27" t="e">
        <f>GETPIVOTDATA("État de la certification",#REF!,"État de la certification","À valider")</f>
        <v>#REF!</v>
      </c>
    </row>
    <row r="6" spans="1:5">
      <c r="A6" s="24" t="s">
        <v>24</v>
      </c>
      <c r="B6" s="25" t="e">
        <f>GETPIVOTDATA("État de la certification",#REF!,"État de la certification","Non validé")</f>
        <v>#REF!</v>
      </c>
    </row>
    <row r="9" spans="1:5">
      <c r="A9" s="28" t="s">
        <v>26</v>
      </c>
    </row>
    <row r="10" spans="1:5">
      <c r="A10" s="30" t="s">
        <v>27</v>
      </c>
      <c r="B10" s="31" t="e">
        <f>GETPIVOTDATA("Nom",#REF!,"État de présence","Présent")</f>
        <v>#REF!</v>
      </c>
    </row>
    <row r="11" spans="1:5">
      <c r="A11" s="32" t="s">
        <v>28</v>
      </c>
      <c r="B11" s="33" t="e">
        <f>GETPIVOTDATA("Nom",#REF!,"État de présence","Absent(e)")</f>
        <v>#REF!</v>
      </c>
      <c r="C11" s="34"/>
    </row>
    <row r="12" spans="1:5">
      <c r="A12" s="26" t="s">
        <v>29</v>
      </c>
      <c r="B12" s="27" t="e">
        <f>GETPIVOTDATA("Nom",#REF!,"État de présence","Prévu")</f>
        <v>#REF!</v>
      </c>
    </row>
    <row r="13" spans="1:5">
      <c r="A13" s="24" t="s">
        <v>31</v>
      </c>
      <c r="B13" s="25" t="e">
        <f>GETPIVOTDATA("Nom",#REF!)</f>
        <v>#REF!</v>
      </c>
    </row>
    <row r="14" spans="1:5">
      <c r="A14" s="24" t="s">
        <v>32</v>
      </c>
      <c r="B14" s="35" t="e">
        <f>B11/B13</f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"/>
  <sheetViews>
    <sheetView tabSelected="1" topLeftCell="E1" workbookViewId="0">
      <selection activeCell="E10" sqref="E10"/>
    </sheetView>
  </sheetViews>
  <sheetFormatPr baseColWidth="10" defaultColWidth="9.140625" defaultRowHeight="15"/>
  <cols>
    <col min="1" max="1" width="9.140625" style="7" customWidth="1"/>
    <col min="2" max="2" width="16.85546875" style="8" customWidth="1"/>
    <col min="3" max="3" width="19.7109375" style="8" customWidth="1"/>
    <col min="4" max="4" width="14.5703125" customWidth="1"/>
    <col min="5" max="5" width="50.140625" style="8" bestFit="1" customWidth="1"/>
    <col min="6" max="6" width="14.85546875" style="2" customWidth="1"/>
    <col min="7" max="7" width="18.7109375" style="10" bestFit="1" customWidth="1"/>
    <col min="8" max="8" width="27.42578125" customWidth="1"/>
    <col min="9" max="9" width="22.140625" customWidth="1"/>
    <col min="10" max="10" width="14.85546875" style="43" customWidth="1"/>
    <col min="11" max="11" width="15.7109375" customWidth="1"/>
    <col min="12" max="12" width="19.28515625" bestFit="1" customWidth="1"/>
  </cols>
  <sheetData>
    <row r="1" spans="1:13" ht="138" customHeight="1">
      <c r="A1" s="6"/>
      <c r="B1" s="1"/>
      <c r="C1" s="1"/>
      <c r="D1" s="4" t="s">
        <v>21</v>
      </c>
      <c r="F1" s="1"/>
      <c r="G1" s="9"/>
      <c r="H1" s="3"/>
      <c r="I1" s="3"/>
      <c r="J1" s="41"/>
      <c r="K1" s="3"/>
      <c r="L1" s="3"/>
      <c r="M1" s="3"/>
    </row>
    <row r="3" spans="1:13" s="5" customFormat="1" ht="25.15" customHeight="1">
      <c r="A3" s="11" t="s">
        <v>6</v>
      </c>
      <c r="B3" s="12" t="s">
        <v>3</v>
      </c>
      <c r="C3" s="12" t="s">
        <v>0</v>
      </c>
      <c r="D3" s="13" t="s">
        <v>17</v>
      </c>
      <c r="E3" s="14" t="s">
        <v>1</v>
      </c>
      <c r="F3" s="13" t="s">
        <v>15</v>
      </c>
      <c r="G3" s="15" t="s">
        <v>9</v>
      </c>
      <c r="H3" s="13" t="s">
        <v>5</v>
      </c>
      <c r="I3" s="38" t="s">
        <v>45</v>
      </c>
      <c r="J3" s="40" t="s">
        <v>14</v>
      </c>
      <c r="K3" s="38" t="s">
        <v>13</v>
      </c>
      <c r="L3" s="39" t="s">
        <v>11</v>
      </c>
    </row>
    <row r="4" spans="1:13">
      <c r="A4" s="23" t="s">
        <v>33</v>
      </c>
      <c r="B4" s="16" t="s">
        <v>41</v>
      </c>
      <c r="C4" s="16" t="s">
        <v>34</v>
      </c>
      <c r="D4" s="17" t="s">
        <v>40</v>
      </c>
      <c r="E4" s="37" t="s">
        <v>8</v>
      </c>
      <c r="F4" s="18">
        <v>42577</v>
      </c>
      <c r="G4" s="19">
        <v>44402</v>
      </c>
      <c r="H4" s="17" t="s">
        <v>35</v>
      </c>
      <c r="I4" s="44" t="str">
        <f>IF(VLOOKUP(A4,'BDD2'!$A$5:$P$9000,4,FALSE)='BDD1'!E4,VLOOKUP(A4,'BDD2'!$A$5:$P$9000,7,FALSE),"")</f>
        <v>Inscrit</v>
      </c>
      <c r="J4" s="42">
        <f>IF(VLOOKUP(A4,'BDD2'!$A$5:$P$9000,4,FALSE)='BDD1'!E4,VLOOKUP(A4,'BDD2'!$A$5:$P$9000,5,FALSE),"")</f>
        <v>44440.333333333336</v>
      </c>
      <c r="K4" s="44" t="str">
        <f>IF(VLOOKUP(A4,'BDD2'!$A$5:$P$9000,4,FALSE)='BDD1'!E4,VLOOKUP(A4,'BDD2'!$A$5:$P$9000,9,FALSE),"")</f>
        <v>À valider</v>
      </c>
      <c r="L4" s="44" t="b">
        <f>IF(VLOOKUP(A4,'BDD2'!$A$5:$P$9000,4,FALSE)='BDD1'!E4,VLOOKUP(A4,'BDD2'!$A$5:$P$9000,10,FALSE),"")</f>
        <v>1</v>
      </c>
    </row>
    <row r="5" spans="1:13">
      <c r="A5" s="23" t="s">
        <v>36</v>
      </c>
      <c r="B5" s="16" t="s">
        <v>42</v>
      </c>
      <c r="C5" s="16" t="s">
        <v>37</v>
      </c>
      <c r="D5" s="17" t="s">
        <v>39</v>
      </c>
      <c r="E5" s="37" t="s">
        <v>18</v>
      </c>
      <c r="F5" s="18">
        <v>42671</v>
      </c>
      <c r="G5" s="19">
        <v>44496</v>
      </c>
      <c r="H5" s="17" t="s">
        <v>35</v>
      </c>
      <c r="I5" s="44" t="str">
        <f>IF(VLOOKUP(A5,'BDD2'!$A$5:$P$9000,4,FALSE)='BDD1'!E5,VLOOKUP(A5,'BDD2'!$A$5:$P$9000,7,FALSE),"")</f>
        <v/>
      </c>
      <c r="J5" s="42" t="str">
        <f>IF(VLOOKUP(A5,'BDD2'!$A$5:$P$9000,4,FALSE)='BDD1'!E5,VLOOKUP(A5,'BDD2'!$A$5:$P$9000,5,FALSE),"")</f>
        <v/>
      </c>
      <c r="K5" s="44" t="str">
        <f>IF(VLOOKUP(A5,'BDD2'!$A$5:$P$9000,4,FALSE)='BDD1'!E5,VLOOKUP(A5,'BDD2'!$A$5:$P$9000,9,FALSE),"")</f>
        <v/>
      </c>
      <c r="L5" s="44" t="str">
        <f>IF(VLOOKUP(A5,'BDD2'!$A$5:$P$9000,4,FALSE)='BDD1'!E5,VLOOKUP(A5,'BDD2'!$A$5:$P$9000,10,FALSE),"")</f>
        <v/>
      </c>
    </row>
    <row r="6" spans="1:13">
      <c r="A6" s="23" t="s">
        <v>33</v>
      </c>
      <c r="B6" s="16" t="s">
        <v>41</v>
      </c>
      <c r="C6" s="16" t="s">
        <v>34</v>
      </c>
      <c r="D6" s="17" t="s">
        <v>40</v>
      </c>
      <c r="E6" s="37" t="s">
        <v>46</v>
      </c>
      <c r="F6" s="18">
        <v>42724</v>
      </c>
      <c r="G6" s="19">
        <v>44549</v>
      </c>
      <c r="H6" s="17" t="s">
        <v>35</v>
      </c>
      <c r="I6" s="44" t="str">
        <f>IF(VLOOKUP(A6,'BDD2'!$A$5:$P$9000,4,FALSE)='BDD1'!E6,VLOOKUP(A6,'BDD2'!$A$5:$P$9000,7,FALSE),"")</f>
        <v/>
      </c>
      <c r="J6" s="42" t="str">
        <f>IF(VLOOKUP(A6,'BDD2'!$A$5:$P$9000,4,FALSE)='BDD1'!E6,VLOOKUP(A6,'BDD2'!$A$5:$P$9000,5,FALSE),"")</f>
        <v/>
      </c>
      <c r="K6" s="44" t="str">
        <f>IF(VLOOKUP(A6,'BDD2'!$A$5:$P$9000,4,FALSE)='BDD1'!E6,VLOOKUP(A6,'BDD2'!$A$5:$P$9000,9,FALSE),"")</f>
        <v/>
      </c>
      <c r="L6" s="44" t="str">
        <f>IF(VLOOKUP(A6,'BDD2'!$A$5:$P$9000,4,FALSE)='BDD1'!E6,VLOOKUP(A6,'BDD2'!$A$5:$P$9000,10,FALSE),"")</f>
        <v/>
      </c>
    </row>
  </sheetData>
  <autoFilter ref="A3:O3">
    <sortState ref="A4:O277">
      <sortCondition ref="G3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6"/>
  <sheetViews>
    <sheetView workbookViewId="0">
      <selection activeCell="A5" sqref="A5"/>
    </sheetView>
  </sheetViews>
  <sheetFormatPr baseColWidth="10" defaultColWidth="9.140625" defaultRowHeight="15"/>
  <cols>
    <col min="2" max="2" width="20.5703125" customWidth="1"/>
    <col min="3" max="3" width="18.85546875" customWidth="1"/>
    <col min="4" max="4" width="58.28515625" customWidth="1"/>
    <col min="5" max="5" width="17.28515625" bestFit="1" customWidth="1"/>
    <col min="6" max="6" width="10.5703125" bestFit="1" customWidth="1"/>
    <col min="7" max="7" width="13.5703125" bestFit="1" customWidth="1"/>
    <col min="8" max="8" width="14.42578125" customWidth="1"/>
    <col min="9" max="9" width="15.7109375" bestFit="1" customWidth="1"/>
    <col min="10" max="10" width="30.140625" customWidth="1"/>
    <col min="11" max="11" width="11.28515625" customWidth="1"/>
    <col min="12" max="12" width="8.7109375" customWidth="1"/>
    <col min="13" max="13" width="22" customWidth="1"/>
    <col min="15" max="15" width="13.7109375" customWidth="1"/>
  </cols>
  <sheetData>
    <row r="1" spans="1:16" ht="18.75">
      <c r="D1" s="22" t="s">
        <v>22</v>
      </c>
    </row>
    <row r="4" spans="1:16" s="5" customFormat="1" ht="30">
      <c r="A4" s="13" t="s">
        <v>6</v>
      </c>
      <c r="B4" s="12" t="s">
        <v>3</v>
      </c>
      <c r="C4" s="12" t="s">
        <v>0</v>
      </c>
      <c r="D4" s="20" t="s">
        <v>7</v>
      </c>
      <c r="E4" s="13" t="s">
        <v>14</v>
      </c>
      <c r="F4" s="13" t="s">
        <v>16</v>
      </c>
      <c r="G4" s="13" t="s">
        <v>4</v>
      </c>
      <c r="H4" s="13" t="s">
        <v>44</v>
      </c>
      <c r="I4" s="13" t="s">
        <v>13</v>
      </c>
      <c r="J4" s="13" t="s">
        <v>11</v>
      </c>
      <c r="K4" s="13" t="s">
        <v>12</v>
      </c>
      <c r="L4" s="13" t="s">
        <v>10</v>
      </c>
      <c r="M4" s="13" t="s">
        <v>2</v>
      </c>
      <c r="N4" s="13"/>
      <c r="O4" s="13"/>
      <c r="P4" s="13"/>
    </row>
    <row r="5" spans="1:16">
      <c r="A5" s="23" t="s">
        <v>33</v>
      </c>
      <c r="B5" s="16" t="s">
        <v>41</v>
      </c>
      <c r="C5" s="16" t="s">
        <v>34</v>
      </c>
      <c r="D5" s="36" t="s">
        <v>8</v>
      </c>
      <c r="E5" s="21">
        <v>44440.333333333336</v>
      </c>
      <c r="F5" s="21">
        <v>44440.333333333336</v>
      </c>
      <c r="G5" s="17" t="s">
        <v>43</v>
      </c>
      <c r="H5" s="17" t="s">
        <v>8</v>
      </c>
      <c r="I5" s="17" t="s">
        <v>19</v>
      </c>
      <c r="J5" s="17" t="b">
        <v>1</v>
      </c>
      <c r="K5" s="17"/>
      <c r="L5" s="17"/>
      <c r="M5" s="17" t="s">
        <v>20</v>
      </c>
      <c r="N5" s="17"/>
      <c r="O5" s="17"/>
      <c r="P5" s="17"/>
    </row>
    <row r="6" spans="1:16">
      <c r="A6" s="23" t="s">
        <v>36</v>
      </c>
      <c r="B6" s="16" t="s">
        <v>42</v>
      </c>
      <c r="C6" s="16" t="s">
        <v>37</v>
      </c>
      <c r="D6" s="36" t="s">
        <v>38</v>
      </c>
      <c r="E6" s="21">
        <v>44468.333333333336</v>
      </c>
      <c r="F6" s="21">
        <v>44474.833333333336</v>
      </c>
      <c r="G6" s="17" t="s">
        <v>43</v>
      </c>
      <c r="H6" s="17" t="s">
        <v>18</v>
      </c>
      <c r="I6" s="17" t="s">
        <v>19</v>
      </c>
      <c r="J6" s="17" t="b">
        <v>0</v>
      </c>
      <c r="K6" s="17"/>
      <c r="L6" s="17"/>
      <c r="M6" s="17" t="s">
        <v>20</v>
      </c>
      <c r="N6" s="17"/>
      <c r="O6" s="17"/>
      <c r="P6" s="17"/>
    </row>
  </sheetData>
  <autoFilter ref="A4:P6">
    <sortState ref="A5:Q134">
      <sortCondition ref="E4:E134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Indicateurs</vt:lpstr>
      <vt:lpstr>BDD1</vt:lpstr>
      <vt:lpstr>BDD2</vt:lpstr>
      <vt:lpstr>TS.champs1</vt:lpstr>
      <vt:lpstr>TS.champs2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LEGAL</dc:creator>
  <cp:lastModifiedBy>LAVALLEZ Pascal</cp:lastModifiedBy>
  <dcterms:created xsi:type="dcterms:W3CDTF">2021-06-17T12:05:15Z</dcterms:created>
  <dcterms:modified xsi:type="dcterms:W3CDTF">2021-07-13T13:35:44Z</dcterms:modified>
</cp:coreProperties>
</file>