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0505" windowHeight="7875" tabRatio="887" activeTab="3"/>
  </bookViews>
  <sheets>
    <sheet name="ressource" sheetId="13" r:id="rId1"/>
    <sheet name="RECAPITULATIF" sheetId="1" r:id="rId2"/>
    <sheet name="lise ado" sheetId="23" r:id="rId3"/>
    <sheet name="Ados" sheetId="2" r:id="rId4"/>
    <sheet name="Horizon" sheetId="14" r:id="rId5"/>
    <sheet name="Les Mousses " sheetId="15" r:id="rId6"/>
    <sheet name="7 11 ans" sheetId="16" r:id="rId7"/>
    <sheet name="Orsay" sheetId="17" r:id="rId8"/>
    <sheet name="Etampe" sheetId="18" r:id="rId9"/>
    <sheet name="PFAU" sheetId="19" r:id="rId10"/>
    <sheet name="Unité 1" sheetId="20" r:id="rId11"/>
    <sheet name="Unité 2" sheetId="21" r:id="rId12"/>
    <sheet name="Unité 3" sheetId="22" r:id="rId13"/>
  </sheets>
  <functionGroups builtInGroupCount="18"/>
  <definedNames>
    <definedName name="datedenaissance" localSheetId="0">ressource!$B$8</definedName>
    <definedName name="LISTEADOS">'lise ado'!$C$1:$C$60</definedName>
    <definedName name="LISTEADOS2">'lise ado'!$D$1:$D$60</definedName>
    <definedName name="listenoms">Ados!$B$6:$B$2138</definedName>
    <definedName name="NOM" localSheetId="0">ressource!$B$4</definedName>
    <definedName name="Prenom" localSheetId="0">ressource!$B$6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3" l="1"/>
  <c r="B3" i="23"/>
  <c r="B4" i="23"/>
  <c r="B5" i="23"/>
  <c r="B6" i="23"/>
  <c r="B7" i="23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7" i="23"/>
  <c r="B28" i="23"/>
  <c r="B29" i="23"/>
  <c r="B30" i="23"/>
  <c r="B31" i="23"/>
  <c r="B32" i="23"/>
  <c r="B33" i="23"/>
  <c r="B34" i="23"/>
  <c r="B35" i="23"/>
  <c r="B36" i="23"/>
  <c r="B37" i="23"/>
  <c r="B38" i="23"/>
  <c r="B39" i="23"/>
  <c r="B40" i="23"/>
  <c r="B41" i="23"/>
  <c r="B42" i="23"/>
  <c r="B43" i="23"/>
  <c r="B44" i="23"/>
  <c r="B45" i="23"/>
  <c r="B46" i="23"/>
  <c r="B47" i="23"/>
  <c r="B48" i="23"/>
  <c r="B49" i="23"/>
  <c r="B50" i="23"/>
  <c r="B51" i="23"/>
  <c r="B52" i="23"/>
  <c r="B53" i="23"/>
  <c r="B54" i="23"/>
  <c r="B55" i="23"/>
  <c r="B56" i="23"/>
  <c r="B57" i="23"/>
  <c r="B58" i="23"/>
  <c r="B59" i="23"/>
  <c r="B60" i="23"/>
  <c r="A2" i="23"/>
  <c r="A3" i="23"/>
  <c r="A4" i="23"/>
  <c r="A5" i="23"/>
  <c r="A6" i="23"/>
  <c r="A7" i="23"/>
  <c r="A8" i="23"/>
  <c r="A9" i="23"/>
  <c r="A10" i="23"/>
  <c r="A11" i="23"/>
  <c r="A12" i="23"/>
  <c r="A13" i="23"/>
  <c r="A14" i="23"/>
  <c r="A15" i="23"/>
  <c r="A16" i="23"/>
  <c r="A17" i="23"/>
  <c r="A18" i="23"/>
  <c r="A19" i="23"/>
  <c r="A20" i="23"/>
  <c r="A21" i="23"/>
  <c r="A22" i="23"/>
  <c r="A23" i="23"/>
  <c r="A24" i="23"/>
  <c r="A25" i="23"/>
  <c r="A26" i="23"/>
  <c r="A27" i="23"/>
  <c r="A28" i="23"/>
  <c r="A29" i="23"/>
  <c r="A30" i="23"/>
  <c r="A31" i="23"/>
  <c r="A32" i="23"/>
  <c r="A33" i="23"/>
  <c r="A34" i="23"/>
  <c r="A35" i="23"/>
  <c r="A36" i="23"/>
  <c r="A37" i="23"/>
  <c r="A38" i="23"/>
  <c r="A39" i="23"/>
  <c r="A40" i="23"/>
  <c r="A41" i="23"/>
  <c r="A42" i="23"/>
  <c r="A43" i="23"/>
  <c r="A44" i="23"/>
  <c r="A45" i="23"/>
  <c r="A46" i="23"/>
  <c r="A47" i="23"/>
  <c r="A48" i="23"/>
  <c r="A49" i="23"/>
  <c r="A50" i="23"/>
  <c r="A51" i="23"/>
  <c r="A52" i="23"/>
  <c r="A53" i="23"/>
  <c r="A54" i="23"/>
  <c r="A55" i="23"/>
  <c r="A56" i="23"/>
  <c r="A57" i="23"/>
  <c r="A58" i="23"/>
  <c r="A59" i="23"/>
  <c r="A60" i="23"/>
  <c r="A1" i="23" l="1"/>
  <c r="B1" i="23" s="1"/>
  <c r="M4" i="13"/>
  <c r="N19" i="1"/>
  <c r="M19" i="1"/>
  <c r="L19" i="1"/>
  <c r="K19" i="1"/>
  <c r="J19" i="1"/>
  <c r="I19" i="1"/>
  <c r="N18" i="1"/>
  <c r="M18" i="1"/>
  <c r="L18" i="1"/>
  <c r="K18" i="1"/>
  <c r="J18" i="1"/>
  <c r="I18" i="1"/>
  <c r="N17" i="1"/>
  <c r="M17" i="1"/>
  <c r="L17" i="1"/>
  <c r="K17" i="1"/>
  <c r="J17" i="1"/>
  <c r="I17" i="1"/>
  <c r="N16" i="1"/>
  <c r="M16" i="1"/>
  <c r="L16" i="1"/>
  <c r="K16" i="1"/>
  <c r="J16" i="1"/>
  <c r="I16" i="1"/>
  <c r="N15" i="1"/>
  <c r="M15" i="1"/>
  <c r="L15" i="1"/>
  <c r="K15" i="1"/>
  <c r="J15" i="1"/>
  <c r="I15" i="1"/>
  <c r="N14" i="1"/>
  <c r="M14" i="1"/>
  <c r="L14" i="1"/>
  <c r="K14" i="1"/>
  <c r="J14" i="1"/>
  <c r="I14" i="1"/>
  <c r="N13" i="1"/>
  <c r="M13" i="1"/>
  <c r="L13" i="1"/>
  <c r="K13" i="1"/>
  <c r="J13" i="1"/>
  <c r="I13" i="1"/>
  <c r="N9" i="1"/>
  <c r="M9" i="1"/>
  <c r="L9" i="1"/>
  <c r="K9" i="1"/>
  <c r="J9" i="1"/>
  <c r="I9" i="1"/>
  <c r="H9" i="1"/>
  <c r="H18" i="1"/>
  <c r="H17" i="1"/>
  <c r="H16" i="1"/>
  <c r="H15" i="1"/>
  <c r="H14" i="1"/>
  <c r="H13" i="1"/>
  <c r="H19" i="1"/>
  <c r="F2" i="2"/>
  <c r="F2" i="14"/>
  <c r="F3" i="14"/>
  <c r="F2" i="15"/>
  <c r="F2" i="16"/>
  <c r="F2" i="17"/>
  <c r="F2" i="18"/>
  <c r="F2" i="19"/>
  <c r="J4" i="22"/>
  <c r="J3" i="22"/>
  <c r="F3" i="22"/>
  <c r="F4" i="22" s="1"/>
  <c r="J4" i="21"/>
  <c r="F4" i="21"/>
  <c r="J3" i="21"/>
  <c r="F3" i="21"/>
  <c r="J4" i="20"/>
  <c r="J3" i="20"/>
  <c r="F3" i="20"/>
  <c r="F4" i="20" s="1"/>
  <c r="J4" i="19"/>
  <c r="J3" i="19"/>
  <c r="F3" i="19"/>
  <c r="F4" i="19" s="1"/>
  <c r="J4" i="18"/>
  <c r="J3" i="18"/>
  <c r="F3" i="18"/>
  <c r="F4" i="18" s="1"/>
  <c r="J4" i="17"/>
  <c r="J3" i="17"/>
  <c r="F3" i="17"/>
  <c r="F4" i="17" s="1"/>
  <c r="J4" i="16"/>
  <c r="J3" i="16"/>
  <c r="F3" i="16"/>
  <c r="F4" i="16" s="1"/>
  <c r="J4" i="15"/>
  <c r="J3" i="15"/>
  <c r="F3" i="15"/>
  <c r="F4" i="15" s="1"/>
  <c r="J4" i="14"/>
  <c r="J3" i="14"/>
  <c r="F4" i="14"/>
  <c r="G9" i="1"/>
  <c r="G12" i="1"/>
  <c r="G11" i="1"/>
  <c r="G10" i="1"/>
  <c r="J4" i="2"/>
  <c r="J3" i="2"/>
  <c r="F3" i="2"/>
  <c r="E4" i="13"/>
  <c r="D4" i="13"/>
  <c r="D5" i="13"/>
  <c r="B5" i="13"/>
  <c r="B6" i="13"/>
  <c r="L4" i="13"/>
  <c r="K4" i="13"/>
  <c r="J4" i="13"/>
  <c r="I4" i="13"/>
  <c r="C4" i="13"/>
  <c r="B4" i="13"/>
  <c r="A4" i="13"/>
  <c r="F20" i="1"/>
  <c r="F14" i="1"/>
  <c r="F15" i="1"/>
  <c r="F16" i="1"/>
  <c r="F17" i="1"/>
  <c r="F18" i="1"/>
  <c r="F19" i="1"/>
  <c r="F13" i="1"/>
  <c r="C6" i="23" a="1"/>
  <c r="C4" i="23" a="1"/>
  <c r="C5" i="23" a="1"/>
  <c r="C3" i="23" a="1"/>
  <c r="C2" i="23" a="1"/>
  <c r="C1" i="23" a="1"/>
  <c r="C2" i="23" l="1"/>
  <c r="D2" i="23" s="1"/>
  <c r="C3" i="23"/>
  <c r="D3" i="23" s="1"/>
  <c r="C5" i="23"/>
  <c r="D5" i="23" s="1"/>
  <c r="C4" i="23"/>
  <c r="D4" i="23" s="1"/>
  <c r="C6" i="23"/>
  <c r="D6" i="23" s="1"/>
  <c r="C9" i="23" a="1"/>
  <c r="C9" i="23" s="1"/>
  <c r="D9" i="23" s="1"/>
  <c r="C13" i="23" a="1"/>
  <c r="C13" i="23" s="1"/>
  <c r="D13" i="23" s="1"/>
  <c r="C17" i="23" a="1"/>
  <c r="C17" i="23" s="1"/>
  <c r="D17" i="23" s="1"/>
  <c r="C21" i="23" a="1"/>
  <c r="C21" i="23" s="1"/>
  <c r="D21" i="23" s="1"/>
  <c r="C25" i="23" a="1"/>
  <c r="C25" i="23" s="1"/>
  <c r="D25" i="23" s="1"/>
  <c r="C29" i="23" a="1"/>
  <c r="C29" i="23" s="1"/>
  <c r="D29" i="23" s="1"/>
  <c r="C33" i="23" a="1"/>
  <c r="C33" i="23" s="1"/>
  <c r="D33" i="23" s="1"/>
  <c r="C37" i="23" a="1"/>
  <c r="C37" i="23" s="1"/>
  <c r="D37" i="23" s="1"/>
  <c r="C41" i="23" a="1"/>
  <c r="C41" i="23" s="1"/>
  <c r="D41" i="23" s="1"/>
  <c r="C45" i="23" a="1"/>
  <c r="C45" i="23" s="1"/>
  <c r="D45" i="23" s="1"/>
  <c r="C49" i="23" a="1"/>
  <c r="C49" i="23" s="1"/>
  <c r="D49" i="23" s="1"/>
  <c r="C53" i="23" a="1"/>
  <c r="C53" i="23" s="1"/>
  <c r="D53" i="23" s="1"/>
  <c r="C57" i="23" a="1"/>
  <c r="C57" i="23" s="1"/>
  <c r="D57" i="23" s="1"/>
  <c r="C10" i="23" a="1"/>
  <c r="C10" i="23" s="1"/>
  <c r="D10" i="23" s="1"/>
  <c r="C14" i="23" a="1"/>
  <c r="C14" i="23" s="1"/>
  <c r="D14" i="23" s="1"/>
  <c r="C18" i="23" a="1"/>
  <c r="C18" i="23" s="1"/>
  <c r="D18" i="23" s="1"/>
  <c r="C22" i="23" a="1"/>
  <c r="C22" i="23" s="1"/>
  <c r="D22" i="23" s="1"/>
  <c r="C26" i="23" a="1"/>
  <c r="C26" i="23" s="1"/>
  <c r="D26" i="23" s="1"/>
  <c r="C30" i="23" a="1"/>
  <c r="C30" i="23" s="1"/>
  <c r="D30" i="23" s="1"/>
  <c r="C34" i="23" a="1"/>
  <c r="C34" i="23" s="1"/>
  <c r="D34" i="23" s="1"/>
  <c r="C38" i="23" a="1"/>
  <c r="C38" i="23" s="1"/>
  <c r="D38" i="23" s="1"/>
  <c r="C42" i="23" a="1"/>
  <c r="C42" i="23" s="1"/>
  <c r="D42" i="23" s="1"/>
  <c r="C46" i="23" a="1"/>
  <c r="C46" i="23" s="1"/>
  <c r="D46" i="23" s="1"/>
  <c r="C50" i="23" a="1"/>
  <c r="C50" i="23" s="1"/>
  <c r="D50" i="23" s="1"/>
  <c r="C54" i="23" a="1"/>
  <c r="C54" i="23" s="1"/>
  <c r="D54" i="23" s="1"/>
  <c r="C58" i="23" a="1"/>
  <c r="C58" i="23" s="1"/>
  <c r="D58" i="23" s="1"/>
  <c r="C7" i="23" a="1"/>
  <c r="C7" i="23" s="1"/>
  <c r="D7" i="23" s="1"/>
  <c r="C11" i="23" a="1"/>
  <c r="C11" i="23" s="1"/>
  <c r="D11" i="23" s="1"/>
  <c r="C15" i="23" a="1"/>
  <c r="C15" i="23" s="1"/>
  <c r="D15" i="23" s="1"/>
  <c r="C19" i="23" a="1"/>
  <c r="C19" i="23" s="1"/>
  <c r="D19" i="23" s="1"/>
  <c r="C23" i="23" a="1"/>
  <c r="C23" i="23" s="1"/>
  <c r="D23" i="23" s="1"/>
  <c r="C27" i="23" a="1"/>
  <c r="C27" i="23" s="1"/>
  <c r="D27" i="23" s="1"/>
  <c r="C35" i="23" a="1"/>
  <c r="C35" i="23" s="1"/>
  <c r="D35" i="23" s="1"/>
  <c r="C43" i="23" a="1"/>
  <c r="C43" i="23" s="1"/>
  <c r="D43" i="23" s="1"/>
  <c r="C51" i="23" a="1"/>
  <c r="C51" i="23" s="1"/>
  <c r="D51" i="23" s="1"/>
  <c r="C59" i="23" a="1"/>
  <c r="C59" i="23" s="1"/>
  <c r="D59" i="23" s="1"/>
  <c r="C8" i="23" a="1"/>
  <c r="C8" i="23" s="1"/>
  <c r="D8" i="23" s="1"/>
  <c r="C12" i="23" a="1"/>
  <c r="C12" i="23" s="1"/>
  <c r="D12" i="23" s="1"/>
  <c r="C16" i="23" a="1"/>
  <c r="C16" i="23" s="1"/>
  <c r="D16" i="23" s="1"/>
  <c r="C20" i="23" a="1"/>
  <c r="C20" i="23" s="1"/>
  <c r="D20" i="23" s="1"/>
  <c r="C24" i="23" a="1"/>
  <c r="C24" i="23" s="1"/>
  <c r="D24" i="23" s="1"/>
  <c r="C28" i="23" a="1"/>
  <c r="C28" i="23" s="1"/>
  <c r="D28" i="23" s="1"/>
  <c r="C32" i="23" a="1"/>
  <c r="C32" i="23" s="1"/>
  <c r="D32" i="23" s="1"/>
  <c r="C36" i="23" a="1"/>
  <c r="C36" i="23" s="1"/>
  <c r="D36" i="23" s="1"/>
  <c r="C40" i="23" a="1"/>
  <c r="C40" i="23" s="1"/>
  <c r="D40" i="23" s="1"/>
  <c r="C44" i="23" a="1"/>
  <c r="C44" i="23" s="1"/>
  <c r="D44" i="23" s="1"/>
  <c r="C48" i="23" a="1"/>
  <c r="C48" i="23" s="1"/>
  <c r="D48" i="23" s="1"/>
  <c r="C52" i="23" a="1"/>
  <c r="C52" i="23" s="1"/>
  <c r="D52" i="23" s="1"/>
  <c r="C56" i="23" a="1"/>
  <c r="C56" i="23" s="1"/>
  <c r="D56" i="23" s="1"/>
  <c r="C60" i="23" a="1"/>
  <c r="C60" i="23" s="1"/>
  <c r="D60" i="23" s="1"/>
  <c r="C31" i="23" a="1"/>
  <c r="C31" i="23" s="1"/>
  <c r="D31" i="23" s="1"/>
  <c r="C39" i="23" a="1"/>
  <c r="C39" i="23" s="1"/>
  <c r="D39" i="23" s="1"/>
  <c r="C47" i="23" a="1"/>
  <c r="C47" i="23" s="1"/>
  <c r="D47" i="23" s="1"/>
  <c r="C55" i="23" a="1"/>
  <c r="C55" i="23" s="1"/>
  <c r="D55" i="23" s="1"/>
  <c r="C1" i="23"/>
  <c r="D1" i="23" s="1"/>
  <c r="F4" i="2"/>
  <c r="E9" i="1"/>
  <c r="F9" i="1" s="1"/>
</calcChain>
</file>

<file path=xl/sharedStrings.xml><?xml version="1.0" encoding="utf-8"?>
<sst xmlns="http://schemas.openxmlformats.org/spreadsheetml/2006/main" count="310" uniqueCount="83">
  <si>
    <t>RELEVE HEBDOMADAIRE DES EFFECTIFS</t>
  </si>
  <si>
    <t>Services</t>
  </si>
  <si>
    <t>Capacité</t>
  </si>
  <si>
    <t>Nombre d’enfants accueillis</t>
  </si>
  <si>
    <t>Différentiel</t>
  </si>
  <si>
    <t>Enfants présents depuis+ de 3 mois</t>
  </si>
  <si>
    <t>Type de placement</t>
  </si>
  <si>
    <t>OPP</t>
  </si>
  <si>
    <t>L223</t>
  </si>
  <si>
    <t>DAP/</t>
  </si>
  <si>
    <t>Tutelle</t>
  </si>
  <si>
    <t>72h</t>
  </si>
  <si>
    <t>Pupille</t>
  </si>
  <si>
    <t>Hors secteur</t>
  </si>
  <si>
    <t>Ados</t>
  </si>
  <si>
    <t>(pavillon)</t>
  </si>
  <si>
    <t>/</t>
  </si>
  <si>
    <t>(semi autonomie)</t>
  </si>
  <si>
    <t>Service « Horizon »</t>
  </si>
  <si>
    <t>Pavillon 3-6 ans</t>
  </si>
  <si>
    <t>Pavillon 7-11 ans</t>
  </si>
  <si>
    <t>Pavillon d’Orsay</t>
  </si>
  <si>
    <t>Pavillon 12-15 ans</t>
  </si>
  <si>
    <t>PFAU</t>
  </si>
  <si>
    <t>Pouponnière</t>
  </si>
  <si>
    <t>« La Belle Etape »</t>
  </si>
  <si>
    <r>
      <t></t>
    </r>
    <r>
      <rPr>
        <sz val="8"/>
        <color theme="1"/>
        <rFont val="Arial"/>
        <family val="2"/>
      </rPr>
      <t xml:space="preserve"> 3 mères</t>
    </r>
  </si>
  <si>
    <r>
      <t></t>
    </r>
    <r>
      <rPr>
        <sz val="8"/>
        <color theme="1"/>
        <rFont val="Arial"/>
        <family val="2"/>
      </rPr>
      <t xml:space="preserve"> 4 enfants</t>
    </r>
  </si>
  <si>
    <r>
      <t></t>
    </r>
    <r>
      <rPr>
        <sz val="8"/>
        <color theme="1"/>
        <rFont val="Arial"/>
        <family val="2"/>
      </rPr>
      <t xml:space="preserve"> 2 mineures</t>
    </r>
  </si>
  <si>
    <t>VENDREDI 07 MAI 2021</t>
  </si>
  <si>
    <t>Nom/Prénom</t>
  </si>
  <si>
    <t>Mesure</t>
  </si>
  <si>
    <t>Projet</t>
  </si>
  <si>
    <t>DVH</t>
  </si>
  <si>
    <t>Motif admission</t>
  </si>
  <si>
    <t>Commentaires</t>
  </si>
  <si>
    <t>Date admission</t>
  </si>
  <si>
    <t>TAD DPPE/MNA</t>
  </si>
  <si>
    <t>Synthèse admission</t>
  </si>
  <si>
    <t>Bilan interm</t>
  </si>
  <si>
    <t>Synthèse  orientat</t>
  </si>
  <si>
    <r>
      <t>Service Ados (pavillon + semi autonomie )</t>
    </r>
    <r>
      <rPr>
        <b/>
        <sz val="8"/>
        <color theme="1"/>
        <rFont val="Arial"/>
        <family val="2"/>
      </rPr>
      <t xml:space="preserve">    (16/18 ans)</t>
    </r>
    <r>
      <rPr>
        <b/>
        <i/>
        <sz val="8"/>
        <color theme="1"/>
        <rFont val="Arial"/>
        <family val="2"/>
      </rPr>
      <t xml:space="preserve">      -</t>
    </r>
  </si>
  <si>
    <t>Les lignes grisées correspondent aux enfants admis au pavillon depuis + de 3 mois</t>
  </si>
  <si>
    <t>Effectif</t>
  </si>
  <si>
    <t>Plus de 3 Mois :</t>
  </si>
  <si>
    <t>Difference</t>
  </si>
  <si>
    <t>Places</t>
  </si>
  <si>
    <t>Fin</t>
  </si>
  <si>
    <t>Nom</t>
  </si>
  <si>
    <t>Prenom</t>
  </si>
  <si>
    <t>Sexe</t>
  </si>
  <si>
    <t>date d'arrivée</t>
  </si>
  <si>
    <t>Tad</t>
  </si>
  <si>
    <t>Motif</t>
  </si>
  <si>
    <t>Commentaire</t>
  </si>
  <si>
    <t>date de naissance</t>
  </si>
  <si>
    <t>Moin de 3 Mois :</t>
  </si>
  <si>
    <t>REF</t>
  </si>
  <si>
    <t/>
  </si>
  <si>
    <t>Masc</t>
  </si>
  <si>
    <t>Né</t>
  </si>
  <si>
    <t>mesure</t>
  </si>
  <si>
    <t xml:space="preserve">tes </t>
  </si>
  <si>
    <t xml:space="preserve">tetetete </t>
  </si>
  <si>
    <t xml:space="preserve">1er janvier 2000 </t>
  </si>
  <si>
    <t>OPP PARQUET _x000D_</t>
  </si>
  <si>
    <t>Nord-Ouest _x000D_</t>
  </si>
  <si>
    <t>DVH _x000D_</t>
  </si>
  <si>
    <t>motif</t>
  </si>
  <si>
    <t>projet</t>
  </si>
  <si>
    <t>consigne</t>
  </si>
  <si>
    <t xml:space="preserve">TES  TETETETE </t>
  </si>
  <si>
    <r>
      <t>Service « Horizon </t>
    </r>
    <r>
      <rPr>
        <b/>
        <sz val="8"/>
        <color theme="1"/>
        <rFont val="Arial"/>
        <family val="2"/>
      </rPr>
      <t>» (MNA Hôtel)</t>
    </r>
  </si>
  <si>
    <r>
      <t>Pavillon « Les Mousses »</t>
    </r>
    <r>
      <rPr>
        <b/>
        <sz val="8"/>
        <color theme="1"/>
        <rFont val="Arial"/>
        <family val="2"/>
      </rPr>
      <t xml:space="preserve"> (3/6 ans)</t>
    </r>
  </si>
  <si>
    <r>
      <t>Pavillon 7/11 ans</t>
    </r>
    <r>
      <rPr>
        <b/>
        <sz val="8"/>
        <color theme="1"/>
        <rFont val="Arial"/>
        <family val="2"/>
      </rPr>
      <t xml:space="preserve">        </t>
    </r>
  </si>
  <si>
    <r>
      <t>Pavillon d’Orsay</t>
    </r>
    <r>
      <rPr>
        <b/>
        <sz val="8"/>
        <color theme="1"/>
        <rFont val="Arial"/>
        <family val="2"/>
      </rPr>
      <t xml:space="preserve"> (12/15 ans</t>
    </r>
    <r>
      <rPr>
        <b/>
        <sz val="8"/>
        <color rgb="FF000000"/>
        <rFont val="Arial"/>
        <family val="2"/>
      </rPr>
      <t>)</t>
    </r>
  </si>
  <si>
    <r>
      <t>Pavillon Provisoire</t>
    </r>
    <r>
      <rPr>
        <b/>
        <sz val="8"/>
        <color theme="1"/>
        <rFont val="Arial"/>
        <family val="2"/>
      </rPr>
      <t xml:space="preserve"> (12/15 ans)     </t>
    </r>
  </si>
  <si>
    <r>
      <t>PFAU</t>
    </r>
    <r>
      <rPr>
        <b/>
        <sz val="8"/>
        <color theme="1"/>
        <rFont val="Arial"/>
        <family val="2"/>
      </rPr>
      <t xml:space="preserve">  (0/18 ans</t>
    </r>
    <r>
      <rPr>
        <b/>
        <sz val="8"/>
        <color rgb="FF000000"/>
        <rFont val="Arial"/>
        <family val="2"/>
      </rPr>
      <t>)</t>
    </r>
  </si>
  <si>
    <r>
      <t>POUPONNIERE</t>
    </r>
    <r>
      <rPr>
        <b/>
        <sz val="8"/>
        <color theme="1"/>
        <rFont val="Arial"/>
        <family val="2"/>
      </rPr>
      <t xml:space="preserve">   (0/3 ans) </t>
    </r>
    <r>
      <rPr>
        <b/>
        <sz val="8"/>
        <color rgb="FF000000"/>
        <rFont val="Arial"/>
        <family val="2"/>
      </rPr>
      <t>- UNITE 1</t>
    </r>
  </si>
  <si>
    <r>
      <t>POUPONNIERE</t>
    </r>
    <r>
      <rPr>
        <b/>
        <sz val="8"/>
        <color theme="1"/>
        <rFont val="Arial"/>
        <family val="2"/>
      </rPr>
      <t xml:space="preserve">   (0/3 ans) </t>
    </r>
    <r>
      <rPr>
        <b/>
        <sz val="8"/>
        <color rgb="FF000000"/>
        <rFont val="Arial"/>
        <family val="2"/>
      </rPr>
      <t>- UNITE 3</t>
    </r>
  </si>
  <si>
    <r>
      <t>POUPONNIERE</t>
    </r>
    <r>
      <rPr>
        <b/>
        <sz val="8"/>
        <color theme="1"/>
        <rFont val="Arial"/>
        <family val="2"/>
      </rPr>
      <t xml:space="preserve">   (0/3 ans) </t>
    </r>
    <r>
      <rPr>
        <b/>
        <sz val="8"/>
        <color rgb="FF000000"/>
        <rFont val="Arial"/>
        <family val="2"/>
      </rPr>
      <t>- UNITE 2</t>
    </r>
  </si>
  <si>
    <t>OPP PARQUET</t>
  </si>
  <si>
    <t>TES  TETETETE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</si>
</sst>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Wingdings"/>
      <charset val="2"/>
    </font>
    <font>
      <i/>
      <sz val="8"/>
      <color rgb="FF000000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0" xfId="0" applyFont="1"/>
    <xf numFmtId="14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/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8" xfId="0" applyFill="1" applyBorder="1"/>
    <xf numFmtId="0" fontId="3" fillId="0" borderId="6" xfId="0" applyFont="1" applyBorder="1" applyAlignment="1">
      <alignment horizontal="center" vertical="center" wrapText="1"/>
    </xf>
    <xf numFmtId="17" fontId="0" fillId="0" borderId="20" xfId="0" applyNumberFormat="1" applyBorder="1"/>
    <xf numFmtId="0" fontId="0" fillId="0" borderId="3" xfId="0" applyFill="1" applyBorder="1"/>
    <xf numFmtId="0" fontId="3" fillId="0" borderId="2" xfId="0" applyFont="1" applyBorder="1" applyAlignment="1">
      <alignment horizontal="center" vertical="center" wrapText="1"/>
    </xf>
    <xf numFmtId="0" fontId="11" fillId="0" borderId="0" xfId="0" applyFont="1" applyFill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4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 readingOrder="2"/>
    </xf>
    <xf numFmtId="0" fontId="5" fillId="2" borderId="3" xfId="0" applyFont="1" applyFill="1" applyBorder="1" applyAlignment="1">
      <alignment horizontal="center" vertical="center" wrapText="1" readingOrder="2"/>
    </xf>
    <xf numFmtId="0" fontId="5" fillId="2" borderId="4" xfId="0" applyFont="1" applyFill="1" applyBorder="1" applyAlignment="1">
      <alignment horizontal="center" vertical="center" wrapText="1" readingOrder="2"/>
    </xf>
    <xf numFmtId="0" fontId="5" fillId="2" borderId="12" xfId="0" applyFont="1" applyFill="1" applyBorder="1" applyAlignment="1">
      <alignment horizontal="center" vertical="center" wrapText="1" readingOrder="2"/>
    </xf>
    <xf numFmtId="0" fontId="5" fillId="2" borderId="6" xfId="0" applyFont="1" applyFill="1" applyBorder="1" applyAlignment="1">
      <alignment horizontal="center" vertical="center" wrapText="1" readingOrder="2"/>
    </xf>
    <xf numFmtId="0" fontId="5" fillId="2" borderId="13" xfId="0" applyFont="1" applyFill="1" applyBorder="1" applyAlignment="1">
      <alignment horizontal="center" vertical="center" wrapText="1" readingOrder="2"/>
    </xf>
    <xf numFmtId="0" fontId="5" fillId="2" borderId="7" xfId="0" applyFont="1" applyFill="1" applyBorder="1" applyAlignment="1">
      <alignment horizontal="center" vertical="center" wrapText="1" readingOrder="2"/>
    </xf>
    <xf numFmtId="0" fontId="5" fillId="2" borderId="14" xfId="0" applyFont="1" applyFill="1" applyBorder="1" applyAlignment="1">
      <alignment horizontal="center" vertical="center" wrapText="1" readingOrder="2"/>
    </xf>
    <xf numFmtId="0" fontId="5" fillId="2" borderId="8" xfId="0" applyFont="1" applyFill="1" applyBorder="1" applyAlignment="1">
      <alignment horizontal="center" vertical="center" wrapText="1" readingOrder="2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 readingOrder="2"/>
    </xf>
    <xf numFmtId="0" fontId="5" fillId="2" borderId="11" xfId="0" applyFont="1" applyFill="1" applyBorder="1" applyAlignment="1">
      <alignment horizontal="center" vertical="center" wrapText="1" readingOrder="2"/>
    </xf>
    <xf numFmtId="0" fontId="5" fillId="2" borderId="5" xfId="0" applyFont="1" applyFill="1" applyBorder="1" applyAlignment="1">
      <alignment horizontal="center" vertical="center" wrapText="1" readingOrder="2"/>
    </xf>
    <xf numFmtId="0" fontId="11" fillId="0" borderId="7" xfId="0" applyFont="1" applyFill="1" applyBorder="1" applyAlignment="1">
      <alignment horizontal="center"/>
    </xf>
    <xf numFmtId="0" fontId="0" fillId="6" borderId="12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12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13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7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0" fontId="0" fillId="6" borderId="10" xfId="0" applyFill="1" applyBorder="1" applyAlignment="1">
      <alignment vertical="center"/>
    </xf>
    <xf numFmtId="0" fontId="0" fillId="6" borderId="8" xfId="0" applyFill="1" applyBorder="1" applyAlignment="1">
      <alignment vertical="center"/>
    </xf>
  </cellXfs>
  <cellStyles count="1">
    <cellStyle name="Normal" xfId="0" builtinId="0"/>
  </cellStyles>
  <dxfs count="31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ont>
        <b/>
        <i val="0"/>
        <color rgb="FFC00000"/>
      </font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2</xdr:row>
          <xdr:rowOff>180975</xdr:rowOff>
        </xdr:from>
        <xdr:to>
          <xdr:col>14</xdr:col>
          <xdr:colOff>19050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752475</xdr:colOff>
          <xdr:row>3</xdr:row>
          <xdr:rowOff>0</xdr:rowOff>
        </xdr:from>
        <xdr:to>
          <xdr:col>16</xdr:col>
          <xdr:colOff>9525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4</xdr:row>
          <xdr:rowOff>85725</xdr:rowOff>
        </xdr:from>
        <xdr:to>
          <xdr:col>16</xdr:col>
          <xdr:colOff>9525</xdr:colOff>
          <xdr:row>5</xdr:row>
          <xdr:rowOff>95250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685800</xdr:colOff>
          <xdr:row>0</xdr:row>
          <xdr:rowOff>57150</xdr:rowOff>
        </xdr:from>
        <xdr:to>
          <xdr:col>15</xdr:col>
          <xdr:colOff>714375</xdr:colOff>
          <xdr:row>2</xdr:row>
          <xdr:rowOff>38100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M20"/>
  <sheetViews>
    <sheetView workbookViewId="0">
      <selection activeCell="B21" sqref="B21"/>
    </sheetView>
  </sheetViews>
  <sheetFormatPr baseColWidth="10" defaultRowHeight="15" x14ac:dyDescent="0.25"/>
  <cols>
    <col min="1" max="1" width="16.85546875" bestFit="1" customWidth="1"/>
  </cols>
  <sheetData>
    <row r="2" spans="1:13" ht="15.75" thickBot="1" x14ac:dyDescent="0.3"/>
    <row r="3" spans="1:13" ht="23.25" thickBot="1" x14ac:dyDescent="0.3">
      <c r="B3" s="14" t="s">
        <v>30</v>
      </c>
      <c r="C3" s="13" t="s">
        <v>36</v>
      </c>
      <c r="D3" s="14" t="s">
        <v>31</v>
      </c>
      <c r="E3" s="13" t="s">
        <v>37</v>
      </c>
      <c r="F3" s="13" t="s">
        <v>38</v>
      </c>
      <c r="G3" s="13" t="s">
        <v>39</v>
      </c>
      <c r="H3" s="13" t="s">
        <v>40</v>
      </c>
      <c r="I3" s="14" t="s">
        <v>32</v>
      </c>
      <c r="J3" s="14" t="s">
        <v>33</v>
      </c>
      <c r="K3" s="14" t="s">
        <v>34</v>
      </c>
      <c r="L3" s="14" t="s">
        <v>35</v>
      </c>
    </row>
    <row r="4" spans="1:13" ht="22.5" x14ac:dyDescent="0.25">
      <c r="A4" s="36">
        <f>A1+1</f>
        <v>1</v>
      </c>
      <c r="B4" s="18" t="str">
        <f>UPPER(B9 &amp; " " &amp; B10)</f>
        <v xml:space="preserve">TES  TETETETE </v>
      </c>
      <c r="C4" s="21">
        <f>IF(ISBLANK(B13),"",B13)</f>
        <v>44444</v>
      </c>
      <c r="D4" s="19" t="str">
        <f>IF(ISBLANK(B20),"",B20)</f>
        <v>OPP PARQUET _x000D_</v>
      </c>
      <c r="E4" s="32" t="str">
        <f>IF(ISBLANK(B14),"",B14)</f>
        <v>Nord-Ouest _x000D_</v>
      </c>
      <c r="F4" s="20"/>
      <c r="G4" s="35"/>
      <c r="H4" s="20"/>
      <c r="I4" s="20" t="str">
        <f>IF(ISBLANK(B15),"",B15)</f>
        <v>projet</v>
      </c>
      <c r="J4" s="20" t="str">
        <f>IF(ISBLANK(B16),"",B16)</f>
        <v>DVH _x000D_</v>
      </c>
      <c r="K4" s="20" t="str">
        <f>IF(ISBLANK(B17),"",B17)</f>
        <v>motif</v>
      </c>
      <c r="L4" s="17" t="str">
        <f>IF(ISBLANK(B18),"",B18)</f>
        <v>consigne</v>
      </c>
      <c r="M4" s="41" t="str">
        <f>NOM</f>
        <v xml:space="preserve">TES  TETETETE </v>
      </c>
    </row>
    <row r="5" spans="1:13" x14ac:dyDescent="0.25">
      <c r="B5" s="23" t="str">
        <f>IF(ISBLANK(B11),"Né(e)",IF(B11="Masculin","Née","Né"))</f>
        <v>Né</v>
      </c>
      <c r="C5" s="22"/>
      <c r="D5" s="22" t="str">
        <f>IF(ISBLANK(B19),"",B19)</f>
        <v/>
      </c>
      <c r="E5" s="22"/>
      <c r="F5" s="22"/>
      <c r="G5" s="22"/>
      <c r="H5" s="22"/>
      <c r="I5" s="22"/>
      <c r="J5" s="22"/>
      <c r="K5" s="22"/>
      <c r="L5" s="22"/>
    </row>
    <row r="6" spans="1:13" ht="23.25" thickBot="1" x14ac:dyDescent="0.3">
      <c r="B6" s="24" t="str">
        <f>IF(ISBLANK(B12),"",B12)</f>
        <v xml:space="preserve">1er janvier 2000 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8" spans="1:13" ht="15.75" thickBot="1" x14ac:dyDescent="0.3"/>
    <row r="9" spans="1:13" x14ac:dyDescent="0.25">
      <c r="A9" s="26" t="s">
        <v>48</v>
      </c>
      <c r="B9" s="28" t="s">
        <v>62</v>
      </c>
    </row>
    <row r="10" spans="1:13" x14ac:dyDescent="0.25">
      <c r="A10" s="27" t="s">
        <v>49</v>
      </c>
      <c r="B10" s="29" t="s">
        <v>63</v>
      </c>
    </row>
    <row r="11" spans="1:13" x14ac:dyDescent="0.25">
      <c r="A11" s="27" t="s">
        <v>50</v>
      </c>
      <c r="B11" s="29" t="s">
        <v>59</v>
      </c>
    </row>
    <row r="12" spans="1:13" x14ac:dyDescent="0.25">
      <c r="A12" s="27" t="s">
        <v>55</v>
      </c>
      <c r="B12" s="33" t="s">
        <v>64</v>
      </c>
    </row>
    <row r="13" spans="1:13" x14ac:dyDescent="0.25">
      <c r="A13" s="27" t="s">
        <v>51</v>
      </c>
      <c r="B13" s="33">
        <v>44444</v>
      </c>
    </row>
    <row r="14" spans="1:13" x14ac:dyDescent="0.25">
      <c r="A14" s="27" t="s">
        <v>52</v>
      </c>
      <c r="B14" s="29" t="s">
        <v>66</v>
      </c>
    </row>
    <row r="15" spans="1:13" x14ac:dyDescent="0.25">
      <c r="A15" s="27" t="s">
        <v>32</v>
      </c>
      <c r="B15" s="29" t="s">
        <v>69</v>
      </c>
    </row>
    <row r="16" spans="1:13" x14ac:dyDescent="0.25">
      <c r="A16" s="27" t="s">
        <v>33</v>
      </c>
      <c r="B16" s="29" t="s">
        <v>67</v>
      </c>
    </row>
    <row r="17" spans="1:2" x14ac:dyDescent="0.25">
      <c r="A17" s="27" t="s">
        <v>53</v>
      </c>
      <c r="B17" s="29" t="s">
        <v>68</v>
      </c>
    </row>
    <row r="18" spans="1:2" x14ac:dyDescent="0.25">
      <c r="A18" s="27" t="s">
        <v>54</v>
      </c>
      <c r="B18" s="29" t="s">
        <v>70</v>
      </c>
    </row>
    <row r="19" spans="1:2" ht="15.75" thickBot="1" x14ac:dyDescent="0.3">
      <c r="A19" s="31" t="s">
        <v>57</v>
      </c>
      <c r="B19" s="30"/>
    </row>
    <row r="20" spans="1:2" x14ac:dyDescent="0.25">
      <c r="A20" s="34" t="s">
        <v>61</v>
      </c>
      <c r="B20" t="s">
        <v>65</v>
      </c>
    </row>
  </sheetData>
  <conditionalFormatting sqref="B5:L5">
    <cfRule type="expression" dxfId="30" priority="6">
      <formula>$C4&lt;=DATE(YEAR(TODAY()),MONTH(TODAY())-3,DAY(TODAY()))</formula>
    </cfRule>
  </conditionalFormatting>
  <conditionalFormatting sqref="B4:F4 H4:L4">
    <cfRule type="expression" dxfId="29" priority="3">
      <formula>$C4&lt;=DATE(YEAR(TODAY()),MONTH(TODAY())-3,DAY(TODAY()))</formula>
    </cfRule>
  </conditionalFormatting>
  <conditionalFormatting sqref="B6:L6">
    <cfRule type="expression" dxfId="28" priority="2">
      <formula>$C4&lt;=DATE(YEAR(TODAY()),MONTH(TODAY())-3,DAY(TODAY()))</formula>
    </cfRule>
  </conditionalFormatting>
  <conditionalFormatting sqref="G4">
    <cfRule type="expression" dxfId="27" priority="1">
      <formula>$C4&lt;=DATE(YEAR(TODAY()),MONTH(TODAY())-3,DAY(TODAY()))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9"/>
  <sheetViews>
    <sheetView workbookViewId="0">
      <selection activeCell="A13" sqref="A13"/>
    </sheetView>
  </sheetViews>
  <sheetFormatPr baseColWidth="10" defaultRowHeight="15" x14ac:dyDescent="0.25"/>
  <cols>
    <col min="8" max="8" width="10.85546875" customWidth="1"/>
    <col min="9" max="9" width="17.7109375" bestFit="1" customWidth="1"/>
  </cols>
  <sheetData>
    <row r="2" spans="2:14" x14ac:dyDescent="0.25">
      <c r="G2" s="1"/>
    </row>
    <row r="3" spans="2:14" x14ac:dyDescent="0.25">
      <c r="G3" s="1"/>
    </row>
    <row r="4" spans="2:14" x14ac:dyDescent="0.25">
      <c r="E4" s="48" t="s">
        <v>0</v>
      </c>
      <c r="F4" s="48"/>
      <c r="G4" s="48"/>
      <c r="H4" s="48"/>
      <c r="I4" s="12" t="s">
        <v>29</v>
      </c>
    </row>
    <row r="5" spans="2:14" ht="15.75" thickBot="1" x14ac:dyDescent="0.3">
      <c r="G5" s="2"/>
    </row>
    <row r="6" spans="2:14" ht="15.75" thickBot="1" x14ac:dyDescent="0.3">
      <c r="B6" s="73" t="s">
        <v>1</v>
      </c>
      <c r="C6" s="76" t="s">
        <v>2</v>
      </c>
      <c r="D6" s="79" t="s">
        <v>3</v>
      </c>
      <c r="E6" s="80"/>
      <c r="F6" s="85" t="s">
        <v>4</v>
      </c>
      <c r="G6" s="76" t="s">
        <v>5</v>
      </c>
      <c r="H6" s="88" t="s">
        <v>6</v>
      </c>
      <c r="I6" s="89"/>
      <c r="J6" s="89"/>
      <c r="K6" s="89"/>
      <c r="L6" s="89"/>
      <c r="M6" s="89"/>
      <c r="N6" s="90"/>
    </row>
    <row r="7" spans="2:14" x14ac:dyDescent="0.25">
      <c r="B7" s="74"/>
      <c r="C7" s="77"/>
      <c r="D7" s="81"/>
      <c r="E7" s="82"/>
      <c r="F7" s="86"/>
      <c r="G7" s="77"/>
      <c r="H7" s="68" t="s">
        <v>7</v>
      </c>
      <c r="I7" s="68" t="s">
        <v>81</v>
      </c>
      <c r="J7" s="68" t="s">
        <v>8</v>
      </c>
      <c r="K7" s="3" t="s">
        <v>9</v>
      </c>
      <c r="L7" s="68" t="s">
        <v>11</v>
      </c>
      <c r="M7" s="68" t="s">
        <v>12</v>
      </c>
      <c r="N7" s="68" t="s">
        <v>13</v>
      </c>
    </row>
    <row r="8" spans="2:14" ht="15.75" thickBot="1" x14ac:dyDescent="0.3">
      <c r="B8" s="75"/>
      <c r="C8" s="78"/>
      <c r="D8" s="83"/>
      <c r="E8" s="84"/>
      <c r="F8" s="87"/>
      <c r="G8" s="78"/>
      <c r="H8" s="69"/>
      <c r="I8" s="69"/>
      <c r="J8" s="69"/>
      <c r="K8" s="4" t="s">
        <v>10</v>
      </c>
      <c r="L8" s="69"/>
      <c r="M8" s="69"/>
      <c r="N8" s="69"/>
    </row>
    <row r="9" spans="2:14" x14ac:dyDescent="0.25">
      <c r="B9" s="5" t="s">
        <v>14</v>
      </c>
      <c r="C9" s="57">
        <v>15</v>
      </c>
      <c r="D9" s="70">
        <v>9</v>
      </c>
      <c r="E9" s="70">
        <f>Ados!F3</f>
        <v>0</v>
      </c>
      <c r="F9" s="70">
        <f>IF(SUM(E9-C9)&gt;0,"+ " &amp; SUM(E9-C9), SUM(E9-C9))</f>
        <v>-15</v>
      </c>
      <c r="G9" s="70" t="str">
        <f ca="1">IF(COUNTIF(Ados!$C$6:C194,"&lt;=" &amp; DATE(YEAR(TODAY()),MONTH(TODAY())-3,DAY(TODAY())))&gt;0,COUNTIF(Ados!$C$6:C194,"&lt;=" &amp; DATE(YEAR(TODAY()),MONTH(TODAY())-3,DAY(TODAY()))),"/")</f>
        <v>/</v>
      </c>
      <c r="H9" s="70" t="str">
        <f>IF(COUNTIF(Ados!$D$6:D212,H7 &amp; " ")&gt;0,COUNTIF(Ados!$D$6:D212,H7 &amp; " "),"/")</f>
        <v>/</v>
      </c>
      <c r="I9" s="70" t="str">
        <f>IF(COUNTIF(Ados!$D$6:E212,I7 &amp; " ")&gt;0,COUNTIF(Ados!$D$6:E212,I7 &amp; " "),"/")</f>
        <v>/</v>
      </c>
      <c r="J9" s="70" t="str">
        <f>IF(COUNTIF(Ados!$D$6:F212,J7 &amp; " ")&gt;0,COUNTIF(Ados!$D$6:F212,J7 &amp; " "),"/")</f>
        <v>/</v>
      </c>
      <c r="K9" s="70" t="str">
        <f>IF(COUNTIF(Ados!$D$6:G212,K7 &amp; " ")&gt;0,COUNTIF(Ados!$D$6:G212,K7 &amp; " "),"/")</f>
        <v>/</v>
      </c>
      <c r="L9" s="70" t="str">
        <f>IF(COUNTIF(Ados!$D$6:H212,L7 &amp; " ")&gt;0,COUNTIF(Ados!$D$6:H212,L7 &amp; " "),"/")</f>
        <v>/</v>
      </c>
      <c r="M9" s="70" t="str">
        <f>IF(COUNTIF(Ados!$D$6:I212,M7 &amp; " ")&gt;0,COUNTIF(Ados!$D$6:I212,M7 &amp; " "),"/")</f>
        <v>/</v>
      </c>
      <c r="N9" s="70" t="str">
        <f>IF(COUNTIF(Ados!$D$6:J212,N7 &amp; " ")&gt;0,COUNTIF(Ados!$D$6:J212,N7 &amp; " "),"/")</f>
        <v>/</v>
      </c>
    </row>
    <row r="10" spans="2:14" ht="15.75" thickBot="1" x14ac:dyDescent="0.3">
      <c r="B10" s="6" t="s">
        <v>15</v>
      </c>
      <c r="C10" s="58"/>
      <c r="D10" s="71"/>
      <c r="E10" s="72"/>
      <c r="F10" s="72"/>
      <c r="G10" s="72" t="e">
        <f ca="1">COUNTIF(#REF!,"&lt;=" &amp; DATE(YEAR(TODAY()),MONTH(TODAY())-3,DAY(TODAY())))</f>
        <v>#REF!</v>
      </c>
      <c r="H10" s="72"/>
      <c r="I10" s="72"/>
      <c r="J10" s="72"/>
      <c r="K10" s="72"/>
      <c r="L10" s="72"/>
      <c r="M10" s="72"/>
      <c r="N10" s="72"/>
    </row>
    <row r="11" spans="2:14" x14ac:dyDescent="0.25">
      <c r="B11" s="5" t="s">
        <v>14</v>
      </c>
      <c r="C11" s="58"/>
      <c r="D11" s="70">
        <v>1</v>
      </c>
      <c r="E11" s="72"/>
      <c r="F11" s="72"/>
      <c r="G11" s="72" t="e">
        <f ca="1">COUNTIF(#REF!,"&lt;=" &amp; DATE(YEAR(TODAY()),MONTH(TODAY())-3,DAY(TODAY())))</f>
        <v>#REF!</v>
      </c>
      <c r="H11" s="72"/>
      <c r="I11" s="72"/>
      <c r="J11" s="72"/>
      <c r="K11" s="72"/>
      <c r="L11" s="72"/>
      <c r="M11" s="72"/>
      <c r="N11" s="72"/>
    </row>
    <row r="12" spans="2:14" ht="23.25" thickBot="1" x14ac:dyDescent="0.3">
      <c r="B12" s="6" t="s">
        <v>17</v>
      </c>
      <c r="C12" s="59"/>
      <c r="D12" s="71"/>
      <c r="E12" s="71"/>
      <c r="F12" s="71"/>
      <c r="G12" s="71" t="e">
        <f ca="1">COUNTIF(#REF!,"&lt;=" &amp; DATE(YEAR(TODAY()),MONTH(TODAY())-3,DAY(TODAY())))</f>
        <v>#REF!</v>
      </c>
      <c r="H12" s="71"/>
      <c r="I12" s="71"/>
      <c r="J12" s="71"/>
      <c r="K12" s="71"/>
      <c r="L12" s="71"/>
      <c r="M12" s="71"/>
      <c r="N12" s="71"/>
    </row>
    <row r="13" spans="2:14" ht="24.95" customHeight="1" thickBot="1" x14ac:dyDescent="0.3">
      <c r="B13" s="6" t="s">
        <v>18</v>
      </c>
      <c r="C13" s="7">
        <v>40</v>
      </c>
      <c r="D13" s="52">
        <v>32</v>
      </c>
      <c r="E13" s="53"/>
      <c r="F13" s="8">
        <f>IF(SUM(D13-C13)&gt;0,"+ " &amp; SUM(D13-C13), SUM(D13-C13))</f>
        <v>-8</v>
      </c>
      <c r="G13" s="8">
        <v>8</v>
      </c>
      <c r="H13" s="8" t="str">
        <f>IF(COUNTIF(Horizon!$D$6:D200,H$7 &amp; " ")&gt;0,COUNTIF(Horizon!$D$6:D200,H$7 &amp; " "),"/")</f>
        <v>/</v>
      </c>
      <c r="I13" s="8" t="str">
        <f>IF(COUNTIF(Horizon!$D$6:E200,I$7 &amp; " ")&gt;0,COUNTIF(Horizon!$D$6:E200,I$7 &amp; " "),"/")</f>
        <v>/</v>
      </c>
      <c r="J13" s="8" t="str">
        <f>IF(COUNTIF(Horizon!$D$6:F200,J$7 &amp; " ")&gt;0,COUNTIF(Horizon!$D$6:F200,J$7 &amp; " "),"/")</f>
        <v>/</v>
      </c>
      <c r="K13" s="8" t="str">
        <f>IF(COUNTIF(Horizon!$D$6:G200,K$7 &amp; " ")&gt;0,COUNTIF(Horizon!$D$6:G200,K$7 &amp; " "),"/")</f>
        <v>/</v>
      </c>
      <c r="L13" s="8" t="str">
        <f>IF(COUNTIF(Horizon!$D$6:H200,L$7 &amp; " ")&gt;0,COUNTIF(Horizon!$D$6:H200,L$7 &amp; " "),"/")</f>
        <v>/</v>
      </c>
      <c r="M13" s="8" t="str">
        <f>IF(COUNTIF(Horizon!$D$6:I200,M$7 &amp; " ")&gt;0,COUNTIF(Horizon!$D$6:I200,M$7 &amp; " "),"/")</f>
        <v>/</v>
      </c>
      <c r="N13" s="8" t="str">
        <f>IF(COUNTIF(Horizon!$D$6:J200,N$7 &amp; " ")&gt;0,COUNTIF(Horizon!$D$6:J200,N$7 &amp; " "),"/")</f>
        <v>/</v>
      </c>
    </row>
    <row r="14" spans="2:14" ht="24.95" customHeight="1" thickBot="1" x14ac:dyDescent="0.3">
      <c r="B14" s="6" t="s">
        <v>19</v>
      </c>
      <c r="C14" s="7">
        <v>9</v>
      </c>
      <c r="D14" s="52">
        <v>6</v>
      </c>
      <c r="E14" s="53"/>
      <c r="F14" s="8">
        <f t="shared" ref="F14:F19" si="0">IF(SUM(D14-C14)&gt;0,"+ " &amp; SUM(D14-C14), SUM(D14-C14))</f>
        <v>-3</v>
      </c>
      <c r="G14" s="8">
        <v>4</v>
      </c>
      <c r="H14" s="8" t="str">
        <f>IF(COUNTIF('Les Mousses '!$D$6:D200,H$7 &amp; " ")&gt;0,COUNTIF(Horizon!$D$6:D200,H$7 &amp; " "),"/")</f>
        <v>/</v>
      </c>
      <c r="I14" s="8" t="str">
        <f>IF(COUNTIF('Les Mousses '!$D$6:E200,I$7 &amp; " ")&gt;0,COUNTIF(Horizon!$D$6:E200,I$7 &amp; " "),"/")</f>
        <v>/</v>
      </c>
      <c r="J14" s="8" t="str">
        <f>IF(COUNTIF('Les Mousses '!$D$6:F200,J$7 &amp; " ")&gt;0,COUNTIF(Horizon!$D$6:F200,J$7 &amp; " "),"/")</f>
        <v>/</v>
      </c>
      <c r="K14" s="8" t="str">
        <f>IF(COUNTIF('Les Mousses '!$D$6:G200,K$7 &amp; " ")&gt;0,COUNTIF(Horizon!$D$6:G200,K$7 &amp; " "),"/")</f>
        <v>/</v>
      </c>
      <c r="L14" s="8" t="str">
        <f>IF(COUNTIF('Les Mousses '!$D$6:H200,L$7 &amp; " ")&gt;0,COUNTIF(Horizon!$D$6:H200,L$7 &amp; " "),"/")</f>
        <v>/</v>
      </c>
      <c r="M14" s="8" t="str">
        <f>IF(COUNTIF('Les Mousses '!$D$6:I200,M$7 &amp; " ")&gt;0,COUNTIF(Horizon!$D$6:I200,M$7 &amp; " "),"/")</f>
        <v>/</v>
      </c>
      <c r="N14" s="8" t="str">
        <f>IF(COUNTIF('Les Mousses '!$D$6:J200,N$7 &amp; " ")&gt;0,COUNTIF(Horizon!$D$6:J200,N$7 &amp; " "),"/")</f>
        <v>/</v>
      </c>
    </row>
    <row r="15" spans="2:14" ht="24.95" customHeight="1" thickBot="1" x14ac:dyDescent="0.3">
      <c r="B15" s="6" t="s">
        <v>20</v>
      </c>
      <c r="C15" s="7">
        <v>9</v>
      </c>
      <c r="D15" s="52">
        <v>8</v>
      </c>
      <c r="E15" s="53"/>
      <c r="F15" s="8">
        <f t="shared" si="0"/>
        <v>-1</v>
      </c>
      <c r="G15" s="8">
        <v>3</v>
      </c>
      <c r="H15" s="8" t="str">
        <f>IF(COUNTIF('7 11 ans'!$D$6:D200,H$7 &amp; " ")&gt;0,COUNTIF('7 11 ans'!$D$6:D200,H$7 &amp; " "),"/")</f>
        <v>/</v>
      </c>
      <c r="I15" s="8" t="str">
        <f>IF(COUNTIF('7 11 ans'!$D$6:E200,I$7 &amp; " ")&gt;0,COUNTIF('7 11 ans'!$D$6:E200,I$7 &amp; " "),"/")</f>
        <v>/</v>
      </c>
      <c r="J15" s="8" t="str">
        <f>IF(COUNTIF('7 11 ans'!$D$6:F200,J$7 &amp; " ")&gt;0,COUNTIF('7 11 ans'!$D$6:F200,J$7 &amp; " "),"/")</f>
        <v>/</v>
      </c>
      <c r="K15" s="8" t="str">
        <f>IF(COUNTIF('7 11 ans'!$D$6:G200,K$7 &amp; " ")&gt;0,COUNTIF('7 11 ans'!$D$6:G200,K$7 &amp; " "),"/")</f>
        <v>/</v>
      </c>
      <c r="L15" s="8" t="str">
        <f>IF(COUNTIF('7 11 ans'!$D$6:H200,L$7 &amp; " ")&gt;0,COUNTIF('7 11 ans'!$D$6:H200,L$7 &amp; " "),"/")</f>
        <v>/</v>
      </c>
      <c r="M15" s="8" t="str">
        <f>IF(COUNTIF('7 11 ans'!$D$6:I200,M$7 &amp; " ")&gt;0,COUNTIF('7 11 ans'!$D$6:I200,M$7 &amp; " "),"/")</f>
        <v>/</v>
      </c>
      <c r="N15" s="8" t="str">
        <f>IF(COUNTIF('7 11 ans'!$D$6:J200,N$7 &amp; " ")&gt;0,COUNTIF('7 11 ans'!$D$6:J200,N$7 &amp; " "),"/")</f>
        <v>/</v>
      </c>
    </row>
    <row r="16" spans="2:14" ht="24.95" customHeight="1" thickBot="1" x14ac:dyDescent="0.3">
      <c r="B16" s="6" t="s">
        <v>21</v>
      </c>
      <c r="C16" s="7">
        <v>10</v>
      </c>
      <c r="D16" s="52">
        <v>10</v>
      </c>
      <c r="E16" s="53"/>
      <c r="F16" s="8">
        <f t="shared" si="0"/>
        <v>0</v>
      </c>
      <c r="G16" s="8">
        <v>2</v>
      </c>
      <c r="H16" s="8" t="str">
        <f>IF(COUNTIF(Orsay!$D$6:D200,H$7 &amp; " ")&gt;0,COUNTIF(Orsay!$D$6:D200,H$7 &amp; " "),"/")</f>
        <v>/</v>
      </c>
      <c r="I16" s="8" t="str">
        <f>IF(COUNTIF(Orsay!$D$6:E200,I$7 &amp; " ")&gt;0,COUNTIF(Orsay!$D$6:E200,I$7 &amp; " "),"/")</f>
        <v>/</v>
      </c>
      <c r="J16" s="8" t="str">
        <f>IF(COUNTIF(Orsay!$D$6:F200,J$7 &amp; " ")&gt;0,COUNTIF(Orsay!$D$6:F200,J$7 &amp; " "),"/")</f>
        <v>/</v>
      </c>
      <c r="K16" s="8" t="str">
        <f>IF(COUNTIF(Orsay!$D$6:G200,K$7 &amp; " ")&gt;0,COUNTIF(Orsay!$D$6:G200,K$7 &amp; " "),"/")</f>
        <v>/</v>
      </c>
      <c r="L16" s="8" t="str">
        <f>IF(COUNTIF(Orsay!$D$6:H200,L$7 &amp; " ")&gt;0,COUNTIF(Orsay!$D$6:H200,L$7 &amp; " "),"/")</f>
        <v>/</v>
      </c>
      <c r="M16" s="8" t="str">
        <f>IF(COUNTIF(Orsay!$D$6:I200,M$7 &amp; " ")&gt;0,COUNTIF(Orsay!$D$6:I200,M$7 &amp; " "),"/")</f>
        <v>/</v>
      </c>
      <c r="N16" s="8" t="str">
        <f>IF(COUNTIF(Orsay!$D$6:J200,N$7 &amp; " ")&gt;0,COUNTIF(Orsay!$D$6:J200,N$7 &amp; " "),"/")</f>
        <v>/</v>
      </c>
    </row>
    <row r="17" spans="1:14" ht="24.95" customHeight="1" thickBot="1" x14ac:dyDescent="0.3">
      <c r="B17" s="6" t="s">
        <v>22</v>
      </c>
      <c r="C17" s="7">
        <v>6</v>
      </c>
      <c r="D17" s="52">
        <v>6</v>
      </c>
      <c r="E17" s="53"/>
      <c r="F17" s="8">
        <f t="shared" si="0"/>
        <v>0</v>
      </c>
      <c r="G17" s="8" t="s">
        <v>16</v>
      </c>
      <c r="H17" s="8" t="str">
        <f>IF(COUNTIF(Etampe!$D$6:D200,H$7 &amp; " ")&gt;0,COUNTIF(Etampe!$D$6:D200,H$7 &amp; " "),"/")</f>
        <v>/</v>
      </c>
      <c r="I17" s="8" t="str">
        <f>IF(COUNTIF(Etampe!$D$6:E200,I$7 &amp; " ")&gt;0,COUNTIF(Etampe!$D$6:E200,I$7 &amp; " "),"/")</f>
        <v>/</v>
      </c>
      <c r="J17" s="8" t="str">
        <f>IF(COUNTIF(Etampe!$D$6:F200,J$7 &amp; " ")&gt;0,COUNTIF(Etampe!$D$6:F200,J$7 &amp; " "),"/")</f>
        <v>/</v>
      </c>
      <c r="K17" s="8" t="str">
        <f>IF(COUNTIF(Etampe!$D$6:G200,K$7 &amp; " ")&gt;0,COUNTIF(Etampe!$D$6:G200,K$7 &amp; " "),"/")</f>
        <v>/</v>
      </c>
      <c r="L17" s="8" t="str">
        <f>IF(COUNTIF(Etampe!$D$6:H200,L$7 &amp; " ")&gt;0,COUNTIF(Etampe!$D$6:H200,L$7 &amp; " "),"/")</f>
        <v>/</v>
      </c>
      <c r="M17" s="8" t="str">
        <f>IF(COUNTIF(Etampe!$D$6:I200,M$7 &amp; " ")&gt;0,COUNTIF(Etampe!$D$6:I200,M$7 &amp; " "),"/")</f>
        <v>/</v>
      </c>
      <c r="N17" s="8" t="str">
        <f>IF(COUNTIF(Etampe!$D$6:J200,N$7 &amp; " ")&gt;0,COUNTIF(Etampe!$D$6:J200,N$7 &amp; " "),"/")</f>
        <v>/</v>
      </c>
    </row>
    <row r="18" spans="1:14" ht="24.95" customHeight="1" thickBot="1" x14ac:dyDescent="0.3">
      <c r="B18" s="6" t="s">
        <v>23</v>
      </c>
      <c r="C18" s="7">
        <v>22</v>
      </c>
      <c r="D18" s="52">
        <v>20</v>
      </c>
      <c r="E18" s="53"/>
      <c r="F18" s="8">
        <f t="shared" si="0"/>
        <v>-2</v>
      </c>
      <c r="G18" s="8">
        <v>10</v>
      </c>
      <c r="H18" s="8" t="str">
        <f>IF(COUNTIF(PFAU!$D$6:D200,H$7 &amp; " ")&gt;0,COUNTIF(PFAU!$D$6:D200,H$7 &amp; " "),"/")</f>
        <v>/</v>
      </c>
      <c r="I18" s="8" t="str">
        <f>IF(COUNTIF(PFAU!$D$6:E200,I$7 &amp; " ")&gt;0,COUNTIF(PFAU!$D$6:E200,I$7 &amp; " "),"/")</f>
        <v>/</v>
      </c>
      <c r="J18" s="8" t="str">
        <f>IF(COUNTIF(PFAU!$D$6:F200,J$7 &amp; " ")&gt;0,COUNTIF(PFAU!$D$6:F200,J$7 &amp; " "),"/")</f>
        <v>/</v>
      </c>
      <c r="K18" s="8" t="str">
        <f>IF(COUNTIF(PFAU!$D$6:G200,K$7 &amp; " ")&gt;0,COUNTIF(PFAU!$D$6:G200,K$7 &amp; " "),"/")</f>
        <v>/</v>
      </c>
      <c r="L18" s="8" t="str">
        <f>IF(COUNTIF(PFAU!$D$6:H200,L$7 &amp; " ")&gt;0,COUNTIF(PFAU!$D$6:H200,L$7 &amp; " "),"/")</f>
        <v>/</v>
      </c>
      <c r="M18" s="8" t="str">
        <f>IF(COUNTIF(PFAU!$D$6:I200,M$7 &amp; " ")&gt;0,COUNTIF(PFAU!$D$6:I200,M$7 &amp; " "),"/")</f>
        <v>/</v>
      </c>
      <c r="N18" s="8" t="str">
        <f>IF(COUNTIF(PFAU!$D$6:J200,N$7 &amp; " ")&gt;0,COUNTIF(PFAU!$D$6:J200,N$7 &amp; " "),"/")</f>
        <v>/</v>
      </c>
    </row>
    <row r="19" spans="1:14" ht="24.95" customHeight="1" thickBot="1" x14ac:dyDescent="0.3">
      <c r="B19" s="6" t="s">
        <v>24</v>
      </c>
      <c r="C19" s="7">
        <v>18</v>
      </c>
      <c r="D19" s="52">
        <v>19</v>
      </c>
      <c r="E19" s="53"/>
      <c r="F19" s="8" t="str">
        <f t="shared" si="0"/>
        <v>+ 1</v>
      </c>
      <c r="G19" s="8">
        <v>11</v>
      </c>
      <c r="H19" s="8" t="str">
        <f>IF(SUM(COUNTIF('Unité 1'!$D$6:D200,H$7&amp;" "),COUNTIF('Unité 2'!$D$6:D200,H$7&amp;" "),COUNTIF('Unité 3'!$D$6:D200,H$7&amp;" "))=0,"/",SUM(COUNTIF('Unité 1'!$D$6:D200,H$7&amp;" "),COUNTIF('Unité 2'!$D$6:D200,H$7&amp;" "),COUNTIF('Unité 3'!$D$6:D200,H$7&amp;" ")))</f>
        <v>/</v>
      </c>
      <c r="I19" s="8" t="str">
        <f>IF(SUM(COUNTIF('Unité 1'!$D$6:E200,I$7&amp;" "),COUNTIF('Unité 2'!$D$6:E200,I$7&amp;" "),COUNTIF('Unité 3'!$D$6:E200,I$7&amp;" "))=0,"/",SUM(COUNTIF('Unité 1'!$D$6:E200,I$7&amp;" "),COUNTIF('Unité 2'!$D$6:E200,I$7&amp;" "),COUNTIF('Unité 3'!$D$6:E200,I$7&amp;" ")))</f>
        <v>/</v>
      </c>
      <c r="J19" s="8" t="str">
        <f>IF(SUM(COUNTIF('Unité 1'!$D$6:F200,J$7&amp;" "),COUNTIF('Unité 2'!$D$6:F200,J$7&amp;" "),COUNTIF('Unité 3'!$D$6:F200,J$7&amp;" "))=0,"/",SUM(COUNTIF('Unité 1'!$D$6:F200,J$7&amp;" "),COUNTIF('Unité 2'!$D$6:F200,J$7&amp;" "),COUNTIF('Unité 3'!$D$6:F200,J$7&amp;" ")))</f>
        <v>/</v>
      </c>
      <c r="K19" s="8" t="str">
        <f>IF(SUM(COUNTIF('Unité 1'!$D$6:G200,K$7&amp;" "),COUNTIF('Unité 2'!$D$6:G200,K$7&amp;" "),COUNTIF('Unité 3'!$D$6:G200,K$7&amp;" "))=0,"/",SUM(COUNTIF('Unité 1'!$D$6:G200,K$7&amp;" "),COUNTIF('Unité 2'!$D$6:G200,K$7&amp;" "),COUNTIF('Unité 3'!$D$6:G200,K$7&amp;" ")))</f>
        <v>/</v>
      </c>
      <c r="L19" s="8" t="str">
        <f>IF(SUM(COUNTIF('Unité 1'!$D$6:H200,L$7&amp;" "),COUNTIF('Unité 2'!$D$6:H200,L$7&amp;" "),COUNTIF('Unité 3'!$D$6:H200,L$7&amp;" "))=0,"/",SUM(COUNTIF('Unité 1'!$D$6:H200,L$7&amp;" "),COUNTIF('Unité 2'!$D$6:H200,L$7&amp;" "),COUNTIF('Unité 3'!$D$6:H200,L$7&amp;" ")))</f>
        <v>/</v>
      </c>
      <c r="M19" s="8" t="str">
        <f>IF(SUM(COUNTIF('Unité 1'!$D$6:I200,M$7&amp;" "),COUNTIF('Unité 2'!$D$6:I200,M$7&amp;" "),COUNTIF('Unité 3'!$D$6:I200,M$7&amp;" "))=0,"/",SUM(COUNTIF('Unité 1'!$D$6:I200,M$7&amp;" "),COUNTIF('Unité 2'!$D$6:I200,M$7&amp;" "),COUNTIF('Unité 3'!$D$6:I200,M$7&amp;" ")))</f>
        <v>/</v>
      </c>
      <c r="N19" s="8" t="str">
        <f>IF(SUM(COUNTIF('Unité 1'!$D$6:J200,N$7&amp;" "),COUNTIF('Unité 2'!$D$6:J200,N$7&amp;" "),COUNTIF('Unité 3'!$D$6:J200,N$7&amp;" "))=0,"/",SUM(COUNTIF('Unité 1'!$D$6:J200,N$7&amp;" "),COUNTIF('Unité 2'!$D$6:J200,N$7&amp;" "),COUNTIF('Unité 3'!$D$6:J200,N$7&amp;" ")))</f>
        <v>/</v>
      </c>
    </row>
    <row r="20" spans="1:14" x14ac:dyDescent="0.25">
      <c r="B20" s="54" t="s">
        <v>25</v>
      </c>
      <c r="C20" s="57">
        <v>10</v>
      </c>
      <c r="D20" s="60">
        <v>3</v>
      </c>
      <c r="E20" s="61"/>
      <c r="F20" s="49">
        <f>IF(SUM(D20-C20)&gt;0,"+ " &amp; SUM(D20-C20), SUM(D20-C20))</f>
        <v>-7</v>
      </c>
      <c r="G20" s="45"/>
      <c r="H20" s="45"/>
      <c r="I20" s="45"/>
      <c r="J20" s="45"/>
      <c r="K20" s="45"/>
      <c r="L20" s="45"/>
      <c r="M20" s="45"/>
      <c r="N20" s="45"/>
    </row>
    <row r="21" spans="1:14" x14ac:dyDescent="0.25">
      <c r="B21" s="55"/>
      <c r="C21" s="58"/>
      <c r="D21" s="62" t="s">
        <v>26</v>
      </c>
      <c r="E21" s="63"/>
      <c r="F21" s="50"/>
      <c r="G21" s="46"/>
      <c r="H21" s="46"/>
      <c r="I21" s="46"/>
      <c r="J21" s="46"/>
      <c r="K21" s="46"/>
      <c r="L21" s="46"/>
      <c r="M21" s="46"/>
      <c r="N21" s="46"/>
    </row>
    <row r="22" spans="1:14" x14ac:dyDescent="0.25">
      <c r="B22" s="55"/>
      <c r="C22" s="58"/>
      <c r="D22" s="62" t="s">
        <v>27</v>
      </c>
      <c r="E22" s="63"/>
      <c r="F22" s="50"/>
      <c r="G22" s="46"/>
      <c r="H22" s="46"/>
      <c r="I22" s="46"/>
      <c r="J22" s="46"/>
      <c r="K22" s="46"/>
      <c r="L22" s="46"/>
      <c r="M22" s="46"/>
      <c r="N22" s="46"/>
    </row>
    <row r="23" spans="1:14" x14ac:dyDescent="0.25">
      <c r="B23" s="55"/>
      <c r="C23" s="58"/>
      <c r="D23" s="62" t="s">
        <v>28</v>
      </c>
      <c r="E23" s="63"/>
      <c r="F23" s="50"/>
      <c r="G23" s="46"/>
      <c r="H23" s="46"/>
      <c r="I23" s="46"/>
      <c r="J23" s="46"/>
      <c r="K23" s="46"/>
      <c r="L23" s="46"/>
      <c r="M23" s="46"/>
      <c r="N23" s="46"/>
    </row>
    <row r="24" spans="1:14" x14ac:dyDescent="0.25">
      <c r="B24" s="55"/>
      <c r="C24" s="58"/>
      <c r="D24" s="64"/>
      <c r="E24" s="65"/>
      <c r="F24" s="50"/>
      <c r="G24" s="46"/>
      <c r="H24" s="46"/>
      <c r="I24" s="46"/>
      <c r="J24" s="46"/>
      <c r="K24" s="46"/>
      <c r="L24" s="46"/>
      <c r="M24" s="46"/>
      <c r="N24" s="46"/>
    </row>
    <row r="25" spans="1:14" ht="15.75" thickBot="1" x14ac:dyDescent="0.3">
      <c r="B25" s="56"/>
      <c r="C25" s="59"/>
      <c r="D25" s="66"/>
      <c r="E25" s="67"/>
      <c r="F25" s="51"/>
      <c r="G25" s="47"/>
      <c r="H25" s="47"/>
      <c r="I25" s="47"/>
      <c r="J25" s="47"/>
      <c r="K25" s="47"/>
      <c r="L25" s="47"/>
      <c r="M25" s="47"/>
      <c r="N25" s="47"/>
    </row>
    <row r="29" spans="1:14" x14ac:dyDescent="0.25">
      <c r="A29" s="10"/>
    </row>
  </sheetData>
  <mergeCells count="50">
    <mergeCell ref="H6:N6"/>
    <mergeCell ref="H7:H8"/>
    <mergeCell ref="I7:I8"/>
    <mergeCell ref="J7:J8"/>
    <mergeCell ref="L7:L8"/>
    <mergeCell ref="B6:B8"/>
    <mergeCell ref="C6:C8"/>
    <mergeCell ref="D6:E8"/>
    <mergeCell ref="F6:F8"/>
    <mergeCell ref="G6:G8"/>
    <mergeCell ref="D13:E13"/>
    <mergeCell ref="M7:M8"/>
    <mergeCell ref="N7:N8"/>
    <mergeCell ref="C9:C12"/>
    <mergeCell ref="D9:D10"/>
    <mergeCell ref="E9:E12"/>
    <mergeCell ref="F9:F12"/>
    <mergeCell ref="G9:G12"/>
    <mergeCell ref="H9:H12"/>
    <mergeCell ref="I9:I12"/>
    <mergeCell ref="J9:J12"/>
    <mergeCell ref="K9:K12"/>
    <mergeCell ref="L9:L12"/>
    <mergeCell ref="M9:M12"/>
    <mergeCell ref="N9:N12"/>
    <mergeCell ref="D11:D12"/>
    <mergeCell ref="B20:B25"/>
    <mergeCell ref="C20:C25"/>
    <mergeCell ref="D20:E20"/>
    <mergeCell ref="D21:E21"/>
    <mergeCell ref="D22:E22"/>
    <mergeCell ref="D23:E23"/>
    <mergeCell ref="D24:E24"/>
    <mergeCell ref="D25:E25"/>
    <mergeCell ref="L20:L25"/>
    <mergeCell ref="M20:M25"/>
    <mergeCell ref="N20:N25"/>
    <mergeCell ref="E4:H4"/>
    <mergeCell ref="F20:F25"/>
    <mergeCell ref="G20:G25"/>
    <mergeCell ref="H20:H25"/>
    <mergeCell ref="I20:I25"/>
    <mergeCell ref="J20:J25"/>
    <mergeCell ref="K20:K25"/>
    <mergeCell ref="D14:E14"/>
    <mergeCell ref="D15:E15"/>
    <mergeCell ref="D16:E16"/>
    <mergeCell ref="D17:E17"/>
    <mergeCell ref="D18:E18"/>
    <mergeCell ref="D19:E19"/>
  </mergeCells>
  <conditionalFormatting sqref="F9:F25">
    <cfRule type="cellIs" dxfId="26" priority="1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60"/>
  <sheetViews>
    <sheetView workbookViewId="0">
      <selection activeCell="E12" sqref="E12"/>
    </sheetView>
  </sheetViews>
  <sheetFormatPr baseColWidth="10" defaultRowHeight="15" x14ac:dyDescent="0.25"/>
  <cols>
    <col min="1" max="1" width="14.7109375" customWidth="1"/>
    <col min="3" max="3" width="36" customWidth="1"/>
  </cols>
  <sheetData>
    <row r="1" spans="1:4" x14ac:dyDescent="0.25">
      <c r="A1" t="str">
        <f>Ados!M7</f>
        <v xml:space="preserve">TES  TETETETE </v>
      </c>
      <c r="B1" t="str">
        <f>IF($A1&lt;&gt;0,"o","")</f>
        <v>o</v>
      </c>
      <c r="C1" t="str">
        <f t="array" aca="1" ref="C1" ca="1">IF(ROWS($1:1)&lt;=COUNTIF(B:B,"o"),INDEX(A:A,SMALL(IF(B:B="o",ROW(INDIRECT("1:"&amp;ROWS(A:A)))),ROWS($1:1))))</f>
        <v xml:space="preserve">TES  TETETETE </v>
      </c>
      <c r="D1" t="str">
        <f ca="1">IF(C1=FALSE,"",C1)</f>
        <v xml:space="preserve">TES  TETETETE </v>
      </c>
    </row>
    <row r="2" spans="1:4" x14ac:dyDescent="0.25">
      <c r="A2">
        <f>Ados!M8</f>
        <v>0</v>
      </c>
      <c r="B2" t="str">
        <f t="shared" ref="B2:B60" si="0">IF($A2&lt;&gt;0,"o","")</f>
        <v/>
      </c>
      <c r="C2" t="str">
        <f t="array" aca="1" ref="C2" ca="1">IF(ROWS($1:2)&lt;=COUNTIF(B:B,"o"),INDEX(A:A,SMALL(IF(B:B="o",ROW(INDIRECT("1:"&amp;ROWS(A:A)))),ROWS($1:2))))</f>
        <v xml:space="preserve">TES  TETETETE </v>
      </c>
      <c r="D2" t="str">
        <f t="shared" ref="D2:D60" ca="1" si="1">IF(C2=FALSE,"",C2)</f>
        <v xml:space="preserve">TES  TETETETE </v>
      </c>
    </row>
    <row r="3" spans="1:4" x14ac:dyDescent="0.25">
      <c r="A3">
        <f>Ados!M9</f>
        <v>0</v>
      </c>
      <c r="B3" t="str">
        <f t="shared" si="0"/>
        <v/>
      </c>
      <c r="C3" t="str">
        <f t="array" aca="1" ref="C3" ca="1">IF(ROWS($1:3)&lt;=COUNTIF(B:B,"o"),INDEX(A:A,SMALL(IF(B:B="o",ROW(INDIRECT("1:"&amp;ROWS(A:A)))),ROWS($1:3))))</f>
        <v xml:space="preserve">TES  TETETETE </v>
      </c>
      <c r="D3" t="str">
        <f t="shared" ca="1" si="1"/>
        <v xml:space="preserve">TES  TETETETE </v>
      </c>
    </row>
    <row r="4" spans="1:4" x14ac:dyDescent="0.25">
      <c r="A4" t="str">
        <f>Ados!M10</f>
        <v xml:space="preserve">TES  TETETETE </v>
      </c>
      <c r="B4" t="str">
        <f t="shared" si="0"/>
        <v>o</v>
      </c>
      <c r="C4" t="str">
        <f t="array" aca="1" ref="C4" ca="1">IF(ROWS($1:4)&lt;=COUNTIF(B:B,"o"),INDEX(A:A,SMALL(IF(B:B="o",ROW(INDIRECT("1:"&amp;ROWS(A:A)))),ROWS($1:4))))</f>
        <v xml:space="preserve">TES  TETETETE </v>
      </c>
      <c r="D4" t="str">
        <f t="shared" ca="1" si="1"/>
        <v xml:space="preserve">TES  TETETETE </v>
      </c>
    </row>
    <row r="5" spans="1:4" x14ac:dyDescent="0.25">
      <c r="A5">
        <f>Ados!M11</f>
        <v>0</v>
      </c>
      <c r="B5" t="str">
        <f t="shared" si="0"/>
        <v/>
      </c>
      <c r="C5" t="str">
        <f t="array" aca="1" ref="C5" ca="1">IF(ROWS($1:5)&lt;=COUNTIF(B:B,"o"),INDEX(A:A,SMALL(IF(B:B="o",ROW(INDIRECT("1:"&amp;ROWS(A:A)))),ROWS($1:5))))</f>
        <v xml:space="preserve">TES  TETETETE </v>
      </c>
      <c r="D5" t="str">
        <f t="shared" ca="1" si="1"/>
        <v xml:space="preserve">TES  TETETETE </v>
      </c>
    </row>
    <row r="6" spans="1:4" x14ac:dyDescent="0.25">
      <c r="A6">
        <f>Ados!M12</f>
        <v>0</v>
      </c>
      <c r="B6" t="str">
        <f t="shared" si="0"/>
        <v/>
      </c>
      <c r="C6" t="b">
        <f t="array" aca="1" ref="C6" ca="1">IF(ROWS($1:6)&lt;=COUNTIF(B:B,"o"),INDEX(A:A,SMALL(IF(B:B="o",ROW(INDIRECT("1:"&amp;ROWS(A:A)))),ROWS($1:6))))</f>
        <v>0</v>
      </c>
      <c r="D6" t="str">
        <f t="shared" ca="1" si="1"/>
        <v/>
      </c>
    </row>
    <row r="7" spans="1:4" x14ac:dyDescent="0.25">
      <c r="A7" t="str">
        <f>Ados!M13</f>
        <v xml:space="preserve">TES  TETETETE </v>
      </c>
      <c r="B7" t="str">
        <f t="shared" si="0"/>
        <v>o</v>
      </c>
      <c r="C7" t="b">
        <f t="array" aca="1" ref="C7" ca="1">IF(ROWS($1:7)&lt;=COUNTIF(B:B,"o"),INDEX(A:A,SMALL(IF(B:B="o",ROW(INDIRECT("1:"&amp;ROWS(A:A)))),ROWS($1:7))))</f>
        <v>0</v>
      </c>
      <c r="D7" t="str">
        <f t="shared" ca="1" si="1"/>
        <v/>
      </c>
    </row>
    <row r="8" spans="1:4" x14ac:dyDescent="0.25">
      <c r="A8">
        <f>Ados!M14</f>
        <v>0</v>
      </c>
      <c r="B8" t="str">
        <f t="shared" si="0"/>
        <v/>
      </c>
      <c r="C8" t="b">
        <f t="array" aca="1" ref="C8" ca="1">IF(ROWS($1:8)&lt;=COUNTIF(B:B,"o"),INDEX(A:A,SMALL(IF(B:B="o",ROW(INDIRECT("1:"&amp;ROWS(A:A)))),ROWS($1:8))))</f>
        <v>0</v>
      </c>
      <c r="D8" t="str">
        <f t="shared" ca="1" si="1"/>
        <v/>
      </c>
    </row>
    <row r="9" spans="1:4" x14ac:dyDescent="0.25">
      <c r="A9">
        <f>Ados!M15</f>
        <v>0</v>
      </c>
      <c r="B9" t="str">
        <f t="shared" si="0"/>
        <v/>
      </c>
      <c r="C9" t="b">
        <f t="array" aca="1" ref="C9" ca="1">IF(ROWS($1:9)&lt;=COUNTIF(B:B,"o"),INDEX(A:A,SMALL(IF(B:B="o",ROW(INDIRECT("1:"&amp;ROWS(A:A)))),ROWS($1:9))))</f>
        <v>0</v>
      </c>
      <c r="D9" t="str">
        <f t="shared" ca="1" si="1"/>
        <v/>
      </c>
    </row>
    <row r="10" spans="1:4" x14ac:dyDescent="0.25">
      <c r="A10" t="str">
        <f>Ados!M16</f>
        <v xml:space="preserve">TES  TETETETE </v>
      </c>
      <c r="B10" t="str">
        <f t="shared" si="0"/>
        <v>o</v>
      </c>
      <c r="C10" t="b">
        <f t="array" aca="1" ref="C10" ca="1">IF(ROWS($1:10)&lt;=COUNTIF(B:B,"o"),INDEX(A:A,SMALL(IF(B:B="o",ROW(INDIRECT("1:"&amp;ROWS(A:A)))),ROWS($1:10))))</f>
        <v>0</v>
      </c>
      <c r="D10" t="str">
        <f t="shared" ca="1" si="1"/>
        <v/>
      </c>
    </row>
    <row r="11" spans="1:4" x14ac:dyDescent="0.25">
      <c r="A11">
        <f>Ados!M17</f>
        <v>0</v>
      </c>
      <c r="B11" t="str">
        <f t="shared" si="0"/>
        <v/>
      </c>
      <c r="C11" t="b">
        <f t="array" aca="1" ref="C11" ca="1">IF(ROWS($1:11)&lt;=COUNTIF(B:B,"o"),INDEX(A:A,SMALL(IF(B:B="o",ROW(INDIRECT("1:"&amp;ROWS(A:A)))),ROWS($1:11))))</f>
        <v>0</v>
      </c>
      <c r="D11" t="str">
        <f t="shared" ca="1" si="1"/>
        <v/>
      </c>
    </row>
    <row r="12" spans="1:4" x14ac:dyDescent="0.25">
      <c r="A12">
        <f>Ados!M18</f>
        <v>0</v>
      </c>
      <c r="B12" t="str">
        <f t="shared" si="0"/>
        <v/>
      </c>
      <c r="C12" t="b">
        <f t="array" aca="1" ref="C12" ca="1">IF(ROWS($1:12)&lt;=COUNTIF(B:B,"o"),INDEX(A:A,SMALL(IF(B:B="o",ROW(INDIRECT("1:"&amp;ROWS(A:A)))),ROWS($1:12))))</f>
        <v>0</v>
      </c>
      <c r="D12" t="str">
        <f t="shared" ca="1" si="1"/>
        <v/>
      </c>
    </row>
    <row r="13" spans="1:4" x14ac:dyDescent="0.25">
      <c r="A13" t="str">
        <f>Ados!M19</f>
        <v xml:space="preserve">TES  TETETETE </v>
      </c>
      <c r="B13" t="str">
        <f t="shared" si="0"/>
        <v>o</v>
      </c>
      <c r="C13" t="b">
        <f t="array" aca="1" ref="C13" ca="1">IF(ROWS($1:13)&lt;=COUNTIF(B:B,"o"),INDEX(A:A,SMALL(IF(B:B="o",ROW(INDIRECT("1:"&amp;ROWS(A:A)))),ROWS($1:13))))</f>
        <v>0</v>
      </c>
      <c r="D13" t="str">
        <f t="shared" ca="1" si="1"/>
        <v/>
      </c>
    </row>
    <row r="14" spans="1:4" x14ac:dyDescent="0.25">
      <c r="A14">
        <f>Ados!M20</f>
        <v>0</v>
      </c>
      <c r="B14" t="str">
        <f t="shared" si="0"/>
        <v/>
      </c>
      <c r="C14" t="b">
        <f t="array" aca="1" ref="C14" ca="1">IF(ROWS($1:14)&lt;=COUNTIF(B:B,"o"),INDEX(A:A,SMALL(IF(B:B="o",ROW(INDIRECT("1:"&amp;ROWS(A:A)))),ROWS($1:14))))</f>
        <v>0</v>
      </c>
      <c r="D14" t="str">
        <f t="shared" ca="1" si="1"/>
        <v/>
      </c>
    </row>
    <row r="15" spans="1:4" x14ac:dyDescent="0.25">
      <c r="A15">
        <f>Ados!M21</f>
        <v>0</v>
      </c>
      <c r="B15" t="str">
        <f t="shared" si="0"/>
        <v/>
      </c>
      <c r="C15" t="b">
        <f t="array" aca="1" ref="C15" ca="1">IF(ROWS($1:15)&lt;=COUNTIF(B:B,"o"),INDEX(A:A,SMALL(IF(B:B="o",ROW(INDIRECT("1:"&amp;ROWS(A:A)))),ROWS($1:15))))</f>
        <v>0</v>
      </c>
      <c r="D15" t="str">
        <f t="shared" ca="1" si="1"/>
        <v/>
      </c>
    </row>
    <row r="16" spans="1:4" x14ac:dyDescent="0.25">
      <c r="A16">
        <f>Ados!M22</f>
        <v>0</v>
      </c>
      <c r="B16" t="str">
        <f t="shared" si="0"/>
        <v/>
      </c>
      <c r="C16" t="b">
        <f t="array" aca="1" ref="C16" ca="1">IF(ROWS($1:16)&lt;=COUNTIF(B:B,"o"),INDEX(A:A,SMALL(IF(B:B="o",ROW(INDIRECT("1:"&amp;ROWS(A:A)))),ROWS($1:16))))</f>
        <v>0</v>
      </c>
      <c r="D16" t="str">
        <f t="shared" ca="1" si="1"/>
        <v/>
      </c>
    </row>
    <row r="17" spans="1:4" x14ac:dyDescent="0.25">
      <c r="A17">
        <f>Ados!M23</f>
        <v>0</v>
      </c>
      <c r="B17" t="str">
        <f t="shared" si="0"/>
        <v/>
      </c>
      <c r="C17" t="b">
        <f t="array" aca="1" ref="C17" ca="1">IF(ROWS($1:17)&lt;=COUNTIF(B:B,"o"),INDEX(A:A,SMALL(IF(B:B="o",ROW(INDIRECT("1:"&amp;ROWS(A:A)))),ROWS($1:17))))</f>
        <v>0</v>
      </c>
      <c r="D17" t="str">
        <f t="shared" ca="1" si="1"/>
        <v/>
      </c>
    </row>
    <row r="18" spans="1:4" x14ac:dyDescent="0.25">
      <c r="A18">
        <f>Ados!M24</f>
        <v>0</v>
      </c>
      <c r="B18" t="str">
        <f t="shared" si="0"/>
        <v/>
      </c>
      <c r="C18" t="b">
        <f t="array" aca="1" ref="C18" ca="1">IF(ROWS($1:18)&lt;=COUNTIF(B:B,"o"),INDEX(A:A,SMALL(IF(B:B="o",ROW(INDIRECT("1:"&amp;ROWS(A:A)))),ROWS($1:18))))</f>
        <v>0</v>
      </c>
      <c r="D18" t="str">
        <f t="shared" ca="1" si="1"/>
        <v/>
      </c>
    </row>
    <row r="19" spans="1:4" x14ac:dyDescent="0.25">
      <c r="A19">
        <f>Ados!M25</f>
        <v>0</v>
      </c>
      <c r="B19" t="str">
        <f t="shared" si="0"/>
        <v/>
      </c>
      <c r="C19" t="b">
        <f t="array" aca="1" ref="C19" ca="1">IF(ROWS($1:19)&lt;=COUNTIF(B:B,"o"),INDEX(A:A,SMALL(IF(B:B="o",ROW(INDIRECT("1:"&amp;ROWS(A:A)))),ROWS($1:19))))</f>
        <v>0</v>
      </c>
      <c r="D19" t="str">
        <f t="shared" ca="1" si="1"/>
        <v/>
      </c>
    </row>
    <row r="20" spans="1:4" x14ac:dyDescent="0.25">
      <c r="A20">
        <f>Ados!M26</f>
        <v>0</v>
      </c>
      <c r="B20" t="str">
        <f t="shared" si="0"/>
        <v/>
      </c>
      <c r="C20" t="b">
        <f t="array" aca="1" ref="C20" ca="1">IF(ROWS($1:20)&lt;=COUNTIF(B:B,"o"),INDEX(A:A,SMALL(IF(B:B="o",ROW(INDIRECT("1:"&amp;ROWS(A:A)))),ROWS($1:20))))</f>
        <v>0</v>
      </c>
      <c r="D20" t="str">
        <f t="shared" ca="1" si="1"/>
        <v/>
      </c>
    </row>
    <row r="21" spans="1:4" x14ac:dyDescent="0.25">
      <c r="A21">
        <f>Ados!M27</f>
        <v>0</v>
      </c>
      <c r="B21" t="str">
        <f t="shared" si="0"/>
        <v/>
      </c>
      <c r="C21" t="b">
        <f t="array" aca="1" ref="C21" ca="1">IF(ROWS($1:21)&lt;=COUNTIF(B:B,"o"),INDEX(A:A,SMALL(IF(B:B="o",ROW(INDIRECT("1:"&amp;ROWS(A:A)))),ROWS($1:21))))</f>
        <v>0</v>
      </c>
      <c r="D21" t="str">
        <f t="shared" ca="1" si="1"/>
        <v/>
      </c>
    </row>
    <row r="22" spans="1:4" x14ac:dyDescent="0.25">
      <c r="A22">
        <f>Ados!M28</f>
        <v>0</v>
      </c>
      <c r="B22" t="str">
        <f t="shared" si="0"/>
        <v/>
      </c>
      <c r="C22" t="b">
        <f t="array" aca="1" ref="C22" ca="1">IF(ROWS($1:22)&lt;=COUNTIF(B:B,"o"),INDEX(A:A,SMALL(IF(B:B="o",ROW(INDIRECT("1:"&amp;ROWS(A:A)))),ROWS($1:22))))</f>
        <v>0</v>
      </c>
      <c r="D22" t="str">
        <f t="shared" ca="1" si="1"/>
        <v/>
      </c>
    </row>
    <row r="23" spans="1:4" x14ac:dyDescent="0.25">
      <c r="A23">
        <f>Ados!M29</f>
        <v>0</v>
      </c>
      <c r="B23" t="str">
        <f t="shared" si="0"/>
        <v/>
      </c>
      <c r="C23" t="b">
        <f t="array" aca="1" ref="C23" ca="1">IF(ROWS($1:23)&lt;=COUNTIF(B:B,"o"),INDEX(A:A,SMALL(IF(B:B="o",ROW(INDIRECT("1:"&amp;ROWS(A:A)))),ROWS($1:23))))</f>
        <v>0</v>
      </c>
      <c r="D23" t="str">
        <f t="shared" ca="1" si="1"/>
        <v/>
      </c>
    </row>
    <row r="24" spans="1:4" x14ac:dyDescent="0.25">
      <c r="A24">
        <f>Ados!M30</f>
        <v>0</v>
      </c>
      <c r="B24" t="str">
        <f t="shared" si="0"/>
        <v/>
      </c>
      <c r="C24" t="b">
        <f t="array" aca="1" ref="C24" ca="1">IF(ROWS($1:24)&lt;=COUNTIF(B:B,"o"),INDEX(A:A,SMALL(IF(B:B="o",ROW(INDIRECT("1:"&amp;ROWS(A:A)))),ROWS($1:24))))</f>
        <v>0</v>
      </c>
      <c r="D24" t="str">
        <f t="shared" ca="1" si="1"/>
        <v/>
      </c>
    </row>
    <row r="25" spans="1:4" x14ac:dyDescent="0.25">
      <c r="A25">
        <f>Ados!M31</f>
        <v>0</v>
      </c>
      <c r="B25" t="str">
        <f t="shared" si="0"/>
        <v/>
      </c>
      <c r="C25" t="b">
        <f t="array" aca="1" ref="C25" ca="1">IF(ROWS($1:25)&lt;=COUNTIF(B:B,"o"),INDEX(A:A,SMALL(IF(B:B="o",ROW(INDIRECT("1:"&amp;ROWS(A:A)))),ROWS($1:25))))</f>
        <v>0</v>
      </c>
      <c r="D25" t="str">
        <f t="shared" ca="1" si="1"/>
        <v/>
      </c>
    </row>
    <row r="26" spans="1:4" x14ac:dyDescent="0.25">
      <c r="A26">
        <f>Ados!M32</f>
        <v>0</v>
      </c>
      <c r="B26" t="str">
        <f t="shared" si="0"/>
        <v/>
      </c>
      <c r="C26" t="b">
        <f t="array" aca="1" ref="C26" ca="1">IF(ROWS($1:26)&lt;=COUNTIF(B:B,"o"),INDEX(A:A,SMALL(IF(B:B="o",ROW(INDIRECT("1:"&amp;ROWS(A:A)))),ROWS($1:26))))</f>
        <v>0</v>
      </c>
      <c r="D26" t="str">
        <f t="shared" ca="1" si="1"/>
        <v/>
      </c>
    </row>
    <row r="27" spans="1:4" x14ac:dyDescent="0.25">
      <c r="A27">
        <f>Ados!M33</f>
        <v>0</v>
      </c>
      <c r="B27" t="str">
        <f t="shared" si="0"/>
        <v/>
      </c>
      <c r="C27" t="b">
        <f t="array" aca="1" ref="C27" ca="1">IF(ROWS($1:27)&lt;=COUNTIF(B:B,"o"),INDEX(A:A,SMALL(IF(B:B="o",ROW(INDIRECT("1:"&amp;ROWS(A:A)))),ROWS($1:27))))</f>
        <v>0</v>
      </c>
      <c r="D27" t="str">
        <f t="shared" ca="1" si="1"/>
        <v/>
      </c>
    </row>
    <row r="28" spans="1:4" x14ac:dyDescent="0.25">
      <c r="A28">
        <f>Ados!M34</f>
        <v>0</v>
      </c>
      <c r="B28" t="str">
        <f t="shared" si="0"/>
        <v/>
      </c>
      <c r="C28" t="b">
        <f t="array" aca="1" ref="C28" ca="1">IF(ROWS($1:28)&lt;=COUNTIF(B:B,"o"),INDEX(A:A,SMALL(IF(B:B="o",ROW(INDIRECT("1:"&amp;ROWS(A:A)))),ROWS($1:28))))</f>
        <v>0</v>
      </c>
      <c r="D28" t="str">
        <f t="shared" ca="1" si="1"/>
        <v/>
      </c>
    </row>
    <row r="29" spans="1:4" x14ac:dyDescent="0.25">
      <c r="A29">
        <f>Ados!M35</f>
        <v>0</v>
      </c>
      <c r="B29" t="str">
        <f t="shared" si="0"/>
        <v/>
      </c>
      <c r="C29" t="b">
        <f t="array" aca="1" ref="C29" ca="1">IF(ROWS($1:29)&lt;=COUNTIF(B:B,"o"),INDEX(A:A,SMALL(IF(B:B="o",ROW(INDIRECT("1:"&amp;ROWS(A:A)))),ROWS($1:29))))</f>
        <v>0</v>
      </c>
      <c r="D29" t="str">
        <f t="shared" ca="1" si="1"/>
        <v/>
      </c>
    </row>
    <row r="30" spans="1:4" x14ac:dyDescent="0.25">
      <c r="A30">
        <f>Ados!M36</f>
        <v>0</v>
      </c>
      <c r="B30" t="str">
        <f t="shared" si="0"/>
        <v/>
      </c>
      <c r="C30" t="b">
        <f t="array" aca="1" ref="C30" ca="1">IF(ROWS($1:30)&lt;=COUNTIF(B:B,"o"),INDEX(A:A,SMALL(IF(B:B="o",ROW(INDIRECT("1:"&amp;ROWS(A:A)))),ROWS($1:30))))</f>
        <v>0</v>
      </c>
      <c r="D30" t="str">
        <f t="shared" ca="1" si="1"/>
        <v/>
      </c>
    </row>
    <row r="31" spans="1:4" x14ac:dyDescent="0.25">
      <c r="A31">
        <f>Ados!M37</f>
        <v>0</v>
      </c>
      <c r="B31" t="str">
        <f t="shared" si="0"/>
        <v/>
      </c>
      <c r="C31" t="b">
        <f t="array" aca="1" ref="C31" ca="1">IF(ROWS($1:31)&lt;=COUNTIF(B:B,"o"),INDEX(A:A,SMALL(IF(B:B="o",ROW(INDIRECT("1:"&amp;ROWS(A:A)))),ROWS($1:31))))</f>
        <v>0</v>
      </c>
      <c r="D31" t="str">
        <f t="shared" ca="1" si="1"/>
        <v/>
      </c>
    </row>
    <row r="32" spans="1:4" x14ac:dyDescent="0.25">
      <c r="A32">
        <f>Ados!M38</f>
        <v>0</v>
      </c>
      <c r="B32" t="str">
        <f t="shared" si="0"/>
        <v/>
      </c>
      <c r="C32" t="b">
        <f t="array" aca="1" ref="C32" ca="1">IF(ROWS($1:32)&lt;=COUNTIF(B:B,"o"),INDEX(A:A,SMALL(IF(B:B="o",ROW(INDIRECT("1:"&amp;ROWS(A:A)))),ROWS($1:32))))</f>
        <v>0</v>
      </c>
      <c r="D32" t="str">
        <f t="shared" ca="1" si="1"/>
        <v/>
      </c>
    </row>
    <row r="33" spans="1:4" x14ac:dyDescent="0.25">
      <c r="A33">
        <f>Ados!M39</f>
        <v>0</v>
      </c>
      <c r="B33" t="str">
        <f t="shared" si="0"/>
        <v/>
      </c>
      <c r="C33" t="b">
        <f t="array" aca="1" ref="C33" ca="1">IF(ROWS($1:33)&lt;=COUNTIF(B:B,"o"),INDEX(A:A,SMALL(IF(B:B="o",ROW(INDIRECT("1:"&amp;ROWS(A:A)))),ROWS($1:33))))</f>
        <v>0</v>
      </c>
      <c r="D33" t="str">
        <f t="shared" ca="1" si="1"/>
        <v/>
      </c>
    </row>
    <row r="34" spans="1:4" x14ac:dyDescent="0.25">
      <c r="A34">
        <f>Ados!M40</f>
        <v>0</v>
      </c>
      <c r="B34" t="str">
        <f t="shared" si="0"/>
        <v/>
      </c>
      <c r="C34" t="b">
        <f t="array" aca="1" ref="C34" ca="1">IF(ROWS($1:34)&lt;=COUNTIF(B:B,"o"),INDEX(A:A,SMALL(IF(B:B="o",ROW(INDIRECT("1:"&amp;ROWS(A:A)))),ROWS($1:34))))</f>
        <v>0</v>
      </c>
      <c r="D34" t="str">
        <f t="shared" ca="1" si="1"/>
        <v/>
      </c>
    </row>
    <row r="35" spans="1:4" x14ac:dyDescent="0.25">
      <c r="A35">
        <f>Ados!M41</f>
        <v>0</v>
      </c>
      <c r="B35" t="str">
        <f t="shared" si="0"/>
        <v/>
      </c>
      <c r="C35" t="b">
        <f t="array" aca="1" ref="C35" ca="1">IF(ROWS($1:35)&lt;=COUNTIF(B:B,"o"),INDEX(A:A,SMALL(IF(B:B="o",ROW(INDIRECT("1:"&amp;ROWS(A:A)))),ROWS($1:35))))</f>
        <v>0</v>
      </c>
      <c r="D35" t="str">
        <f t="shared" ca="1" si="1"/>
        <v/>
      </c>
    </row>
    <row r="36" spans="1:4" x14ac:dyDescent="0.25">
      <c r="A36">
        <f>Ados!M42</f>
        <v>0</v>
      </c>
      <c r="B36" t="str">
        <f t="shared" si="0"/>
        <v/>
      </c>
      <c r="C36" t="b">
        <f t="array" aca="1" ref="C36" ca="1">IF(ROWS($1:36)&lt;=COUNTIF(B:B,"o"),INDEX(A:A,SMALL(IF(B:B="o",ROW(INDIRECT("1:"&amp;ROWS(A:A)))),ROWS($1:36))))</f>
        <v>0</v>
      </c>
      <c r="D36" t="str">
        <f t="shared" ca="1" si="1"/>
        <v/>
      </c>
    </row>
    <row r="37" spans="1:4" x14ac:dyDescent="0.25">
      <c r="A37">
        <f>Ados!M43</f>
        <v>0</v>
      </c>
      <c r="B37" t="str">
        <f t="shared" si="0"/>
        <v/>
      </c>
      <c r="C37" t="b">
        <f t="array" aca="1" ref="C37" ca="1">IF(ROWS($1:37)&lt;=COUNTIF(B:B,"o"),INDEX(A:A,SMALL(IF(B:B="o",ROW(INDIRECT("1:"&amp;ROWS(A:A)))),ROWS($1:37))))</f>
        <v>0</v>
      </c>
      <c r="D37" t="str">
        <f t="shared" ca="1" si="1"/>
        <v/>
      </c>
    </row>
    <row r="38" spans="1:4" x14ac:dyDescent="0.25">
      <c r="A38">
        <f>Ados!M44</f>
        <v>0</v>
      </c>
      <c r="B38" t="str">
        <f t="shared" si="0"/>
        <v/>
      </c>
      <c r="C38" t="b">
        <f t="array" aca="1" ref="C38" ca="1">IF(ROWS($1:38)&lt;=COUNTIF(B:B,"o"),INDEX(A:A,SMALL(IF(B:B="o",ROW(INDIRECT("1:"&amp;ROWS(A:A)))),ROWS($1:38))))</f>
        <v>0</v>
      </c>
      <c r="D38" t="str">
        <f t="shared" ca="1" si="1"/>
        <v/>
      </c>
    </row>
    <row r="39" spans="1:4" x14ac:dyDescent="0.25">
      <c r="A39">
        <f>Ados!M45</f>
        <v>0</v>
      </c>
      <c r="B39" t="str">
        <f t="shared" si="0"/>
        <v/>
      </c>
      <c r="C39" t="b">
        <f t="array" aca="1" ref="C39" ca="1">IF(ROWS($1:39)&lt;=COUNTIF(B:B,"o"),INDEX(A:A,SMALL(IF(B:B="o",ROW(INDIRECT("1:"&amp;ROWS(A:A)))),ROWS($1:39))))</f>
        <v>0</v>
      </c>
      <c r="D39" t="str">
        <f t="shared" ca="1" si="1"/>
        <v/>
      </c>
    </row>
    <row r="40" spans="1:4" x14ac:dyDescent="0.25">
      <c r="A40">
        <f>Ados!M46</f>
        <v>0</v>
      </c>
      <c r="B40" t="str">
        <f t="shared" si="0"/>
        <v/>
      </c>
      <c r="C40" t="b">
        <f t="array" aca="1" ref="C40" ca="1">IF(ROWS($1:40)&lt;=COUNTIF(B:B,"o"),INDEX(A:A,SMALL(IF(B:B="o",ROW(INDIRECT("1:"&amp;ROWS(A:A)))),ROWS($1:40))))</f>
        <v>0</v>
      </c>
      <c r="D40" t="str">
        <f t="shared" ca="1" si="1"/>
        <v/>
      </c>
    </row>
    <row r="41" spans="1:4" x14ac:dyDescent="0.25">
      <c r="A41">
        <f>Ados!M47</f>
        <v>0</v>
      </c>
      <c r="B41" t="str">
        <f t="shared" si="0"/>
        <v/>
      </c>
      <c r="C41" t="b">
        <f t="array" aca="1" ref="C41" ca="1">IF(ROWS($1:41)&lt;=COUNTIF(B:B,"o"),INDEX(A:A,SMALL(IF(B:B="o",ROW(INDIRECT("1:"&amp;ROWS(A:A)))),ROWS($1:41))))</f>
        <v>0</v>
      </c>
      <c r="D41" t="str">
        <f t="shared" ca="1" si="1"/>
        <v/>
      </c>
    </row>
    <row r="42" spans="1:4" x14ac:dyDescent="0.25">
      <c r="A42">
        <f>Ados!M48</f>
        <v>0</v>
      </c>
      <c r="B42" t="str">
        <f t="shared" si="0"/>
        <v/>
      </c>
      <c r="C42" t="b">
        <f t="array" aca="1" ref="C42" ca="1">IF(ROWS($1:42)&lt;=COUNTIF(B:B,"o"),INDEX(A:A,SMALL(IF(B:B="o",ROW(INDIRECT("1:"&amp;ROWS(A:A)))),ROWS($1:42))))</f>
        <v>0</v>
      </c>
      <c r="D42" t="str">
        <f t="shared" ca="1" si="1"/>
        <v/>
      </c>
    </row>
    <row r="43" spans="1:4" x14ac:dyDescent="0.25">
      <c r="A43">
        <f>Ados!M49</f>
        <v>0</v>
      </c>
      <c r="B43" t="str">
        <f t="shared" si="0"/>
        <v/>
      </c>
      <c r="C43" t="b">
        <f t="array" aca="1" ref="C43" ca="1">IF(ROWS($1:43)&lt;=COUNTIF(B:B,"o"),INDEX(A:A,SMALL(IF(B:B="o",ROW(INDIRECT("1:"&amp;ROWS(A:A)))),ROWS($1:43))))</f>
        <v>0</v>
      </c>
      <c r="D43" t="str">
        <f t="shared" ca="1" si="1"/>
        <v/>
      </c>
    </row>
    <row r="44" spans="1:4" x14ac:dyDescent="0.25">
      <c r="A44">
        <f>Ados!M50</f>
        <v>0</v>
      </c>
      <c r="B44" t="str">
        <f t="shared" si="0"/>
        <v/>
      </c>
      <c r="C44" t="b">
        <f t="array" aca="1" ref="C44" ca="1">IF(ROWS($1:44)&lt;=COUNTIF(B:B,"o"),INDEX(A:A,SMALL(IF(B:B="o",ROW(INDIRECT("1:"&amp;ROWS(A:A)))),ROWS($1:44))))</f>
        <v>0</v>
      </c>
      <c r="D44" t="str">
        <f t="shared" ca="1" si="1"/>
        <v/>
      </c>
    </row>
    <row r="45" spans="1:4" x14ac:dyDescent="0.25">
      <c r="A45">
        <f>Ados!M51</f>
        <v>0</v>
      </c>
      <c r="B45" t="str">
        <f t="shared" si="0"/>
        <v/>
      </c>
      <c r="C45" t="b">
        <f t="array" aca="1" ref="C45" ca="1">IF(ROWS($1:45)&lt;=COUNTIF(B:B,"o"),INDEX(A:A,SMALL(IF(B:B="o",ROW(INDIRECT("1:"&amp;ROWS(A:A)))),ROWS($1:45))))</f>
        <v>0</v>
      </c>
      <c r="D45" t="str">
        <f t="shared" ca="1" si="1"/>
        <v/>
      </c>
    </row>
    <row r="46" spans="1:4" x14ac:dyDescent="0.25">
      <c r="A46">
        <f>Ados!M52</f>
        <v>0</v>
      </c>
      <c r="B46" t="str">
        <f t="shared" si="0"/>
        <v/>
      </c>
      <c r="C46" t="b">
        <f t="array" aca="1" ref="C46" ca="1">IF(ROWS($1:46)&lt;=COUNTIF(B:B,"o"),INDEX(A:A,SMALL(IF(B:B="o",ROW(INDIRECT("1:"&amp;ROWS(A:A)))),ROWS($1:46))))</f>
        <v>0</v>
      </c>
      <c r="D46" t="str">
        <f t="shared" ca="1" si="1"/>
        <v/>
      </c>
    </row>
    <row r="47" spans="1:4" x14ac:dyDescent="0.25">
      <c r="A47">
        <f>Ados!M53</f>
        <v>0</v>
      </c>
      <c r="B47" t="str">
        <f t="shared" si="0"/>
        <v/>
      </c>
      <c r="C47" t="b">
        <f t="array" aca="1" ref="C47" ca="1">IF(ROWS($1:47)&lt;=COUNTIF(B:B,"o"),INDEX(A:A,SMALL(IF(B:B="o",ROW(INDIRECT("1:"&amp;ROWS(A:A)))),ROWS($1:47))))</f>
        <v>0</v>
      </c>
      <c r="D47" t="str">
        <f t="shared" ca="1" si="1"/>
        <v/>
      </c>
    </row>
    <row r="48" spans="1:4" x14ac:dyDescent="0.25">
      <c r="A48">
        <f>Ados!M54</f>
        <v>0</v>
      </c>
      <c r="B48" t="str">
        <f t="shared" si="0"/>
        <v/>
      </c>
      <c r="C48" t="b">
        <f t="array" aca="1" ref="C48" ca="1">IF(ROWS($1:48)&lt;=COUNTIF(B:B,"o"),INDEX(A:A,SMALL(IF(B:B="o",ROW(INDIRECT("1:"&amp;ROWS(A:A)))),ROWS($1:48))))</f>
        <v>0</v>
      </c>
      <c r="D48" t="str">
        <f t="shared" ca="1" si="1"/>
        <v/>
      </c>
    </row>
    <row r="49" spans="1:4" x14ac:dyDescent="0.25">
      <c r="A49">
        <f>Ados!M55</f>
        <v>0</v>
      </c>
      <c r="B49" t="str">
        <f t="shared" si="0"/>
        <v/>
      </c>
      <c r="C49" t="b">
        <f t="array" aca="1" ref="C49" ca="1">IF(ROWS($1:49)&lt;=COUNTIF(B:B,"o"),INDEX(A:A,SMALL(IF(B:B="o",ROW(INDIRECT("1:"&amp;ROWS(A:A)))),ROWS($1:49))))</f>
        <v>0</v>
      </c>
      <c r="D49" t="str">
        <f t="shared" ca="1" si="1"/>
        <v/>
      </c>
    </row>
    <row r="50" spans="1:4" x14ac:dyDescent="0.25">
      <c r="A50">
        <f>Ados!M56</f>
        <v>0</v>
      </c>
      <c r="B50" t="str">
        <f t="shared" si="0"/>
        <v/>
      </c>
      <c r="C50" t="b">
        <f t="array" aca="1" ref="C50" ca="1">IF(ROWS($1:50)&lt;=COUNTIF(B:B,"o"),INDEX(A:A,SMALL(IF(B:B="o",ROW(INDIRECT("1:"&amp;ROWS(A:A)))),ROWS($1:50))))</f>
        <v>0</v>
      </c>
      <c r="D50" t="str">
        <f t="shared" ca="1" si="1"/>
        <v/>
      </c>
    </row>
    <row r="51" spans="1:4" x14ac:dyDescent="0.25">
      <c r="A51">
        <f>Ados!M57</f>
        <v>0</v>
      </c>
      <c r="B51" t="str">
        <f t="shared" si="0"/>
        <v/>
      </c>
      <c r="C51" t="b">
        <f t="array" aca="1" ref="C51" ca="1">IF(ROWS($1:51)&lt;=COUNTIF(B:B,"o"),INDEX(A:A,SMALL(IF(B:B="o",ROW(INDIRECT("1:"&amp;ROWS(A:A)))),ROWS($1:51))))</f>
        <v>0</v>
      </c>
      <c r="D51" t="str">
        <f t="shared" ca="1" si="1"/>
        <v/>
      </c>
    </row>
    <row r="52" spans="1:4" x14ac:dyDescent="0.25">
      <c r="A52">
        <f>Ados!M58</f>
        <v>0</v>
      </c>
      <c r="B52" t="str">
        <f t="shared" si="0"/>
        <v/>
      </c>
      <c r="C52" t="b">
        <f t="array" aca="1" ref="C52" ca="1">IF(ROWS($1:52)&lt;=COUNTIF(B:B,"o"),INDEX(A:A,SMALL(IF(B:B="o",ROW(INDIRECT("1:"&amp;ROWS(A:A)))),ROWS($1:52))))</f>
        <v>0</v>
      </c>
      <c r="D52" t="str">
        <f t="shared" ca="1" si="1"/>
        <v/>
      </c>
    </row>
    <row r="53" spans="1:4" x14ac:dyDescent="0.25">
      <c r="A53">
        <f>Ados!M59</f>
        <v>0</v>
      </c>
      <c r="B53" t="str">
        <f t="shared" si="0"/>
        <v/>
      </c>
      <c r="C53" t="b">
        <f t="array" aca="1" ref="C53" ca="1">IF(ROWS($1:53)&lt;=COUNTIF(B:B,"o"),INDEX(A:A,SMALL(IF(B:B="o",ROW(INDIRECT("1:"&amp;ROWS(A:A)))),ROWS($1:53))))</f>
        <v>0</v>
      </c>
      <c r="D53" t="str">
        <f t="shared" ca="1" si="1"/>
        <v/>
      </c>
    </row>
    <row r="54" spans="1:4" x14ac:dyDescent="0.25">
      <c r="A54">
        <f>Ados!M60</f>
        <v>0</v>
      </c>
      <c r="B54" t="str">
        <f t="shared" si="0"/>
        <v/>
      </c>
      <c r="C54" t="b">
        <f t="array" aca="1" ref="C54" ca="1">IF(ROWS($1:54)&lt;=COUNTIF(B:B,"o"),INDEX(A:A,SMALL(IF(B:B="o",ROW(INDIRECT("1:"&amp;ROWS(A:A)))),ROWS($1:54))))</f>
        <v>0</v>
      </c>
      <c r="D54" t="str">
        <f t="shared" ca="1" si="1"/>
        <v/>
      </c>
    </row>
    <row r="55" spans="1:4" x14ac:dyDescent="0.25">
      <c r="A55">
        <f>Ados!M61</f>
        <v>0</v>
      </c>
      <c r="B55" t="str">
        <f t="shared" si="0"/>
        <v/>
      </c>
      <c r="C55" t="b">
        <f t="array" aca="1" ref="C55" ca="1">IF(ROWS($1:55)&lt;=COUNTIF(B:B,"o"),INDEX(A:A,SMALL(IF(B:B="o",ROW(INDIRECT("1:"&amp;ROWS(A:A)))),ROWS($1:55))))</f>
        <v>0</v>
      </c>
      <c r="D55" t="str">
        <f t="shared" ca="1" si="1"/>
        <v/>
      </c>
    </row>
    <row r="56" spans="1:4" x14ac:dyDescent="0.25">
      <c r="A56">
        <f>Ados!M62</f>
        <v>0</v>
      </c>
      <c r="B56" t="str">
        <f t="shared" si="0"/>
        <v/>
      </c>
      <c r="C56" t="b">
        <f t="array" aca="1" ref="C56" ca="1">IF(ROWS($1:56)&lt;=COUNTIF(B:B,"o"),INDEX(A:A,SMALL(IF(B:B="o",ROW(INDIRECT("1:"&amp;ROWS(A:A)))),ROWS($1:56))))</f>
        <v>0</v>
      </c>
      <c r="D56" t="str">
        <f t="shared" ca="1" si="1"/>
        <v/>
      </c>
    </row>
    <row r="57" spans="1:4" x14ac:dyDescent="0.25">
      <c r="A57">
        <f>Ados!M63</f>
        <v>0</v>
      </c>
      <c r="B57" t="str">
        <f t="shared" si="0"/>
        <v/>
      </c>
      <c r="C57" t="b">
        <f t="array" aca="1" ref="C57" ca="1">IF(ROWS($1:57)&lt;=COUNTIF(B:B,"o"),INDEX(A:A,SMALL(IF(B:B="o",ROW(INDIRECT("1:"&amp;ROWS(A:A)))),ROWS($1:57))))</f>
        <v>0</v>
      </c>
      <c r="D57" t="str">
        <f t="shared" ca="1" si="1"/>
        <v/>
      </c>
    </row>
    <row r="58" spans="1:4" x14ac:dyDescent="0.25">
      <c r="A58">
        <f>Ados!M64</f>
        <v>0</v>
      </c>
      <c r="B58" t="str">
        <f t="shared" si="0"/>
        <v/>
      </c>
      <c r="C58" t="b">
        <f t="array" aca="1" ref="C58" ca="1">IF(ROWS($1:58)&lt;=COUNTIF(B:B,"o"),INDEX(A:A,SMALL(IF(B:B="o",ROW(INDIRECT("1:"&amp;ROWS(A:A)))),ROWS($1:58))))</f>
        <v>0</v>
      </c>
      <c r="D58" t="str">
        <f t="shared" ca="1" si="1"/>
        <v/>
      </c>
    </row>
    <row r="59" spans="1:4" x14ac:dyDescent="0.25">
      <c r="A59">
        <f>Ados!M65</f>
        <v>0</v>
      </c>
      <c r="B59" t="str">
        <f t="shared" si="0"/>
        <v/>
      </c>
      <c r="C59" t="b">
        <f t="array" aca="1" ref="C59" ca="1">IF(ROWS($1:59)&lt;=COUNTIF(B:B,"o"),INDEX(A:A,SMALL(IF(B:B="o",ROW(INDIRECT("1:"&amp;ROWS(A:A)))),ROWS($1:59))))</f>
        <v>0</v>
      </c>
      <c r="D59" t="str">
        <f t="shared" ca="1" si="1"/>
        <v/>
      </c>
    </row>
    <row r="60" spans="1:4" x14ac:dyDescent="0.25">
      <c r="A60">
        <f>Ados!M66</f>
        <v>0</v>
      </c>
      <c r="B60" t="str">
        <f t="shared" si="0"/>
        <v/>
      </c>
      <c r="C60" t="b">
        <f t="array" aca="1" ref="C60" ca="1">IF(ROWS($1:60)&lt;=COUNTIF(B:B,"o"),INDEX(A:A,SMALL(IF(B:B="o",ROW(INDIRECT("1:"&amp;ROWS(A:A)))),ROWS($1:60))))</f>
        <v>0</v>
      </c>
      <c r="D60" t="str">
        <f t="shared" ca="1" si="1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S24"/>
  <sheetViews>
    <sheetView tabSelected="1" workbookViewId="0">
      <selection activeCell="O8" sqref="O8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15" t="s">
        <v>41</v>
      </c>
      <c r="F2" s="11">
        <f>RECAPITULATIF!C9</f>
        <v>15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COUNT($A$22:$A$100)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-15</v>
      </c>
      <c r="H4" s="101" t="s">
        <v>56</v>
      </c>
      <c r="I4" s="101"/>
      <c r="J4" s="16">
        <f ca="1">COUNTIF(C22:C22,"&gt;"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24.95" customHeight="1" x14ac:dyDescent="0.25">
      <c r="A7" s="36">
        <v>1</v>
      </c>
      <c r="B7" s="43" t="s">
        <v>82</v>
      </c>
      <c r="C7" s="21">
        <v>44444</v>
      </c>
      <c r="D7" s="39" t="s">
        <v>65</v>
      </c>
      <c r="E7" s="39" t="s">
        <v>66</v>
      </c>
      <c r="F7" s="37"/>
      <c r="G7" s="37"/>
      <c r="H7" s="37"/>
      <c r="I7" s="37" t="s">
        <v>69</v>
      </c>
      <c r="J7" s="37" t="s">
        <v>67</v>
      </c>
      <c r="K7" s="37" t="s">
        <v>68</v>
      </c>
      <c r="L7" s="17" t="s">
        <v>70</v>
      </c>
      <c r="M7" s="40" t="s">
        <v>71</v>
      </c>
    </row>
    <row r="8" spans="1:13" ht="24.95" customHeight="1" x14ac:dyDescent="0.25">
      <c r="B8" s="23" t="s">
        <v>60</v>
      </c>
      <c r="C8" s="22"/>
      <c r="D8" s="22" t="s">
        <v>58</v>
      </c>
      <c r="E8" s="22"/>
      <c r="F8" s="22"/>
      <c r="G8" s="22"/>
      <c r="H8" s="22"/>
      <c r="I8" s="22"/>
      <c r="J8" s="22"/>
      <c r="K8" s="22"/>
      <c r="L8" s="22"/>
    </row>
    <row r="9" spans="1:13" ht="24.95" customHeight="1" thickBot="1" x14ac:dyDescent="0.3">
      <c r="B9" s="24" t="s">
        <v>64</v>
      </c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3" ht="24.95" customHeight="1" x14ac:dyDescent="0.25">
      <c r="A10" s="36">
        <v>1</v>
      </c>
      <c r="B10" s="43" t="s">
        <v>82</v>
      </c>
      <c r="C10" s="21">
        <v>44444</v>
      </c>
      <c r="D10" s="39" t="s">
        <v>65</v>
      </c>
      <c r="E10" s="39" t="s">
        <v>66</v>
      </c>
      <c r="F10" s="37"/>
      <c r="G10" s="37"/>
      <c r="H10" s="37"/>
      <c r="I10" s="37" t="s">
        <v>69</v>
      </c>
      <c r="J10" s="37" t="s">
        <v>67</v>
      </c>
      <c r="K10" s="37" t="s">
        <v>68</v>
      </c>
      <c r="L10" s="17" t="s">
        <v>70</v>
      </c>
      <c r="M10" s="41" t="s">
        <v>71</v>
      </c>
    </row>
    <row r="11" spans="1:13" ht="24.95" customHeight="1" x14ac:dyDescent="0.25">
      <c r="B11" s="23" t="s">
        <v>60</v>
      </c>
      <c r="C11" s="22"/>
      <c r="D11" s="22" t="s">
        <v>58</v>
      </c>
      <c r="E11" s="22"/>
      <c r="F11" s="22"/>
      <c r="G11" s="22"/>
      <c r="H11" s="22"/>
      <c r="I11" s="22"/>
      <c r="J11" s="22"/>
      <c r="K11" s="22"/>
      <c r="L11" s="22"/>
    </row>
    <row r="12" spans="1:13" ht="24.95" customHeight="1" thickBot="1" x14ac:dyDescent="0.3">
      <c r="B12" s="24" t="s">
        <v>64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3" ht="24.95" customHeight="1" x14ac:dyDescent="0.25">
      <c r="A13" s="36">
        <v>1</v>
      </c>
      <c r="B13" s="38" t="s">
        <v>71</v>
      </c>
      <c r="C13" s="21">
        <v>44444</v>
      </c>
      <c r="D13" s="39" t="s">
        <v>65</v>
      </c>
      <c r="E13" s="39" t="s">
        <v>66</v>
      </c>
      <c r="F13" s="37"/>
      <c r="G13" s="37"/>
      <c r="H13" s="37"/>
      <c r="I13" s="37" t="s">
        <v>69</v>
      </c>
      <c r="J13" s="37" t="s">
        <v>67</v>
      </c>
      <c r="K13" s="37" t="s">
        <v>68</v>
      </c>
      <c r="L13" s="17" t="s">
        <v>70</v>
      </c>
      <c r="M13" s="41" t="s">
        <v>71</v>
      </c>
    </row>
    <row r="14" spans="1:13" ht="24.95" customHeight="1" x14ac:dyDescent="0.25">
      <c r="B14" s="23" t="s">
        <v>60</v>
      </c>
      <c r="C14" s="22"/>
      <c r="D14" s="22" t="s">
        <v>58</v>
      </c>
      <c r="E14" s="22"/>
      <c r="F14" s="22"/>
      <c r="G14" s="22"/>
      <c r="H14" s="22"/>
      <c r="I14" s="22"/>
      <c r="J14" s="22"/>
      <c r="K14" s="22"/>
      <c r="L14" s="22"/>
    </row>
    <row r="15" spans="1:13" ht="24.95" customHeight="1" thickBot="1" x14ac:dyDescent="0.3">
      <c r="B15" s="24" t="s">
        <v>64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3" ht="24.95" customHeight="1" x14ac:dyDescent="0.25">
      <c r="A16" s="36">
        <v>1</v>
      </c>
      <c r="B16" s="43" t="s">
        <v>71</v>
      </c>
      <c r="C16" s="21">
        <v>44444</v>
      </c>
      <c r="D16" s="44" t="s">
        <v>65</v>
      </c>
      <c r="E16" s="44" t="s">
        <v>66</v>
      </c>
      <c r="F16" s="42"/>
      <c r="G16" s="42"/>
      <c r="H16" s="42"/>
      <c r="I16" s="42" t="s">
        <v>69</v>
      </c>
      <c r="J16" s="42" t="s">
        <v>67</v>
      </c>
      <c r="K16" s="42" t="s">
        <v>68</v>
      </c>
      <c r="L16" s="17" t="s">
        <v>70</v>
      </c>
      <c r="M16" s="41" t="s">
        <v>71</v>
      </c>
    </row>
    <row r="17" spans="1:19" ht="24.95" customHeight="1" x14ac:dyDescent="0.25">
      <c r="B17" s="23" t="s">
        <v>60</v>
      </c>
      <c r="C17" s="22"/>
      <c r="D17" s="22" t="s">
        <v>58</v>
      </c>
      <c r="E17" s="22"/>
      <c r="F17" s="22"/>
      <c r="G17" s="22"/>
      <c r="H17" s="22"/>
      <c r="I17" s="22"/>
      <c r="J17" s="22"/>
      <c r="K17" s="22"/>
      <c r="L17" s="22"/>
    </row>
    <row r="18" spans="1:19" ht="24.95" customHeight="1" thickBot="1" x14ac:dyDescent="0.3">
      <c r="B18" s="24" t="s">
        <v>64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</row>
    <row r="19" spans="1:19" ht="24.95" customHeight="1" x14ac:dyDescent="0.25">
      <c r="A19" s="36">
        <v>1</v>
      </c>
      <c r="B19" s="43" t="s">
        <v>71</v>
      </c>
      <c r="C19" s="21">
        <v>44444</v>
      </c>
      <c r="D19" s="44" t="s">
        <v>65</v>
      </c>
      <c r="E19" s="44" t="s">
        <v>66</v>
      </c>
      <c r="F19" s="42"/>
      <c r="G19" s="42"/>
      <c r="H19" s="42"/>
      <c r="I19" s="42" t="s">
        <v>69</v>
      </c>
      <c r="J19" s="42" t="s">
        <v>67</v>
      </c>
      <c r="K19" s="42" t="s">
        <v>68</v>
      </c>
      <c r="L19" s="17" t="s">
        <v>70</v>
      </c>
      <c r="M19" s="41" t="s">
        <v>71</v>
      </c>
    </row>
    <row r="20" spans="1:19" ht="24.95" customHeight="1" x14ac:dyDescent="0.25">
      <c r="B20" s="23" t="s">
        <v>60</v>
      </c>
      <c r="C20" s="22"/>
      <c r="D20" s="22" t="s">
        <v>58</v>
      </c>
      <c r="E20" s="22"/>
      <c r="F20" s="22"/>
      <c r="G20" s="22"/>
      <c r="H20" s="22"/>
      <c r="I20" s="22"/>
      <c r="J20" s="22"/>
      <c r="K20" s="22"/>
      <c r="L20" s="22"/>
    </row>
    <row r="21" spans="1:19" ht="24.95" customHeight="1" thickBot="1" x14ac:dyDescent="0.3">
      <c r="B21" s="24" t="s">
        <v>64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1:19" ht="5.0999999999999996" customHeight="1" x14ac:dyDescent="0.25">
      <c r="A22" s="91" t="s">
        <v>47</v>
      </c>
      <c r="B22" s="103"/>
      <c r="C22" s="104"/>
      <c r="D22" s="104"/>
      <c r="E22" s="104"/>
      <c r="F22" s="104"/>
      <c r="G22" s="104"/>
      <c r="H22" s="104"/>
      <c r="I22" s="104"/>
      <c r="J22" s="104"/>
      <c r="K22" s="104"/>
      <c r="L22" s="105"/>
      <c r="S22" s="10"/>
    </row>
    <row r="23" spans="1:19" ht="5.0999999999999996" customHeight="1" x14ac:dyDescent="0.25">
      <c r="A23" s="91"/>
      <c r="B23" s="106"/>
      <c r="C23" s="107"/>
      <c r="D23" s="107"/>
      <c r="E23" s="107"/>
      <c r="F23" s="107"/>
      <c r="G23" s="107"/>
      <c r="H23" s="107"/>
      <c r="I23" s="107"/>
      <c r="J23" s="107"/>
      <c r="K23" s="107"/>
      <c r="L23" s="108"/>
      <c r="S23" s="10"/>
    </row>
    <row r="24" spans="1:19" ht="5.0999999999999996" customHeight="1" thickBot="1" x14ac:dyDescent="0.3">
      <c r="A24" s="91"/>
      <c r="B24" s="109"/>
      <c r="C24" s="110"/>
      <c r="D24" s="110"/>
      <c r="E24" s="110"/>
      <c r="F24" s="110"/>
      <c r="G24" s="110"/>
      <c r="H24" s="110"/>
      <c r="I24" s="110"/>
      <c r="J24" s="110"/>
      <c r="K24" s="110"/>
      <c r="L24" s="111"/>
      <c r="S24" s="10"/>
    </row>
  </sheetData>
  <mergeCells count="4">
    <mergeCell ref="A22:A24"/>
    <mergeCell ref="H3:I3"/>
    <mergeCell ref="H4:I4"/>
    <mergeCell ref="H2:M2"/>
  </mergeCells>
  <conditionalFormatting sqref="B8:L8">
    <cfRule type="expression" dxfId="25" priority="26">
      <formula>$C7&lt;=DATE(YEAR(TODAY()),MONTH(TODAY())-3,DAY(TODAY()))</formula>
    </cfRule>
  </conditionalFormatting>
  <conditionalFormatting sqref="C7:F7 H7:L7">
    <cfRule type="expression" dxfId="24" priority="25">
      <formula>$C7&lt;=DATE(YEAR(TODAY()),MONTH(TODAY())-3,DAY(TODAY()))</formula>
    </cfRule>
  </conditionalFormatting>
  <conditionalFormatting sqref="B9:L9">
    <cfRule type="expression" dxfId="23" priority="24">
      <formula>$C7&lt;=DATE(YEAR(TODAY()),MONTH(TODAY())-3,DAY(TODAY()))</formula>
    </cfRule>
  </conditionalFormatting>
  <conditionalFormatting sqref="G7">
    <cfRule type="expression" dxfId="22" priority="23">
      <formula>$C7&lt;=DATE(YEAR(TODAY()),MONTH(TODAY())-3,DAY(TODAY()))</formula>
    </cfRule>
  </conditionalFormatting>
  <conditionalFormatting sqref="B11:L11">
    <cfRule type="expression" dxfId="21" priority="22">
      <formula>$C10&lt;=DATE(YEAR(TODAY()),MONTH(TODAY())-3,DAY(TODAY()))</formula>
    </cfRule>
  </conditionalFormatting>
  <conditionalFormatting sqref="C10:F10 H10:L10">
    <cfRule type="expression" dxfId="20" priority="21">
      <formula>$C10&lt;=DATE(YEAR(TODAY()),MONTH(TODAY())-3,DAY(TODAY()))</formula>
    </cfRule>
  </conditionalFormatting>
  <conditionalFormatting sqref="B12:L12">
    <cfRule type="expression" dxfId="19" priority="20">
      <formula>$C10&lt;=DATE(YEAR(TODAY()),MONTH(TODAY())-3,DAY(TODAY()))</formula>
    </cfRule>
  </conditionalFormatting>
  <conditionalFormatting sqref="G10">
    <cfRule type="expression" dxfId="18" priority="19">
      <formula>$C10&lt;=DATE(YEAR(TODAY()),MONTH(TODAY())-3,DAY(TODAY()))</formula>
    </cfRule>
  </conditionalFormatting>
  <conditionalFormatting sqref="B14:L14">
    <cfRule type="expression" dxfId="17" priority="18">
      <formula>$C13&lt;=DATE(YEAR(TODAY()),MONTH(TODAY())-3,DAY(TODAY()))</formula>
    </cfRule>
  </conditionalFormatting>
  <conditionalFormatting sqref="B13:F13 H13:L13">
    <cfRule type="expression" dxfId="16" priority="17">
      <formula>$C13&lt;=DATE(YEAR(TODAY()),MONTH(TODAY())-3,DAY(TODAY()))</formula>
    </cfRule>
  </conditionalFormatting>
  <conditionalFormatting sqref="B15:L15">
    <cfRule type="expression" dxfId="15" priority="16">
      <formula>$C13&lt;=DATE(YEAR(TODAY()),MONTH(TODAY())-3,DAY(TODAY()))</formula>
    </cfRule>
  </conditionalFormatting>
  <conditionalFormatting sqref="G13">
    <cfRule type="expression" dxfId="14" priority="15">
      <formula>$C13&lt;=DATE(YEAR(TODAY()),MONTH(TODAY())-3,DAY(TODAY()))</formula>
    </cfRule>
  </conditionalFormatting>
  <conditionalFormatting sqref="B17:L17">
    <cfRule type="expression" dxfId="9" priority="10">
      <formula>$C16&lt;=DATE(YEAR(TODAY()),MONTH(TODAY())-3,DAY(TODAY()))</formula>
    </cfRule>
  </conditionalFormatting>
  <conditionalFormatting sqref="B16:F16 H16:L16">
    <cfRule type="expression" dxfId="8" priority="9">
      <formula>$C16&lt;=DATE(YEAR(TODAY()),MONTH(TODAY())-3,DAY(TODAY()))</formula>
    </cfRule>
  </conditionalFormatting>
  <conditionalFormatting sqref="B18:L18">
    <cfRule type="expression" dxfId="7" priority="8">
      <formula>$C16&lt;=DATE(YEAR(TODAY()),MONTH(TODAY())-3,DAY(TODAY()))</formula>
    </cfRule>
  </conditionalFormatting>
  <conditionalFormatting sqref="G16">
    <cfRule type="expression" dxfId="6" priority="7">
      <formula>$C16&lt;=DATE(YEAR(TODAY()),MONTH(TODAY())-3,DAY(TODAY()))</formula>
    </cfRule>
  </conditionalFormatting>
  <conditionalFormatting sqref="B20:L20">
    <cfRule type="expression" dxfId="5" priority="6">
      <formula>$C19&lt;=DATE(YEAR(TODAY()),MONTH(TODAY())-3,DAY(TODAY()))</formula>
    </cfRule>
  </conditionalFormatting>
  <conditionalFormatting sqref="B19:F19 H19:L19">
    <cfRule type="expression" dxfId="4" priority="5">
      <formula>$C19&lt;=DATE(YEAR(TODAY()),MONTH(TODAY())-3,DAY(TODAY()))</formula>
    </cfRule>
  </conditionalFormatting>
  <conditionalFormatting sqref="B21:L21">
    <cfRule type="expression" dxfId="3" priority="4">
      <formula>$C19&lt;=DATE(YEAR(TODAY()),MONTH(TODAY())-3,DAY(TODAY()))</formula>
    </cfRule>
  </conditionalFormatting>
  <conditionalFormatting sqref="G19">
    <cfRule type="expression" dxfId="2" priority="3">
      <formula>$C19&lt;=DATE(YEAR(TODAY()),MONTH(TODAY())-3,DAY(TODAY()))</formula>
    </cfRule>
  </conditionalFormatting>
  <conditionalFormatting sqref="B10">
    <cfRule type="expression" dxfId="1" priority="2">
      <formula>$C10&lt;=DATE(YEAR(TODAY()),MONTH(TODAY())-3,DAY(TODAY()))</formula>
    </cfRule>
  </conditionalFormatting>
  <conditionalFormatting sqref="B7">
    <cfRule type="expression" dxfId="0" priority="1">
      <formula>$C7&lt;=DATE(YEAR(TODAY()),MONTH(TODAY())-3,DAY(TODAY()))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9" r:id="rId4" name="ComboBox1">
          <controlPr defaultSize="0" autoLine="0" listFillRange="LISTEADOS2" r:id="rId5">
            <anchor moveWithCells="1">
              <from>
                <xdr:col>13</xdr:col>
                <xdr:colOff>685800</xdr:colOff>
                <xdr:row>0</xdr:row>
                <xdr:rowOff>57150</xdr:rowOff>
              </from>
              <to>
                <xdr:col>15</xdr:col>
                <xdr:colOff>714375</xdr:colOff>
                <xdr:row>2</xdr:row>
                <xdr:rowOff>38100</xdr:rowOff>
              </to>
            </anchor>
          </controlPr>
        </control>
      </mc:Choice>
      <mc:Fallback>
        <control shapeId="1029" r:id="rId4" name="Combo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addado">
            <anchor moveWithCells="1" sizeWithCells="1">
              <from>
                <xdr:col>13</xdr:col>
                <xdr:colOff>9525</xdr:colOff>
                <xdr:row>2</xdr:row>
                <xdr:rowOff>180975</xdr:rowOff>
              </from>
              <to>
                <xdr:col>14</xdr:col>
                <xdr:colOff>19050</xdr:colOff>
                <xdr:row>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0]!Effacer">
            <anchor moveWithCells="1" sizeWithCells="1">
              <from>
                <xdr:col>14</xdr:col>
                <xdr:colOff>752475</xdr:colOff>
                <xdr:row>3</xdr:row>
                <xdr:rowOff>0</xdr:rowOff>
              </from>
              <to>
                <xdr:col>16</xdr:col>
                <xdr:colOff>9525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Bouton3_Cliquer">
            <anchor moveWithCells="1" sizeWithCells="1">
              <from>
                <xdr:col>15</xdr:col>
                <xdr:colOff>9525</xdr:colOff>
                <xdr:row>4</xdr:row>
                <xdr:rowOff>85725</xdr:rowOff>
              </from>
              <to>
                <xdr:col>16</xdr:col>
                <xdr:colOff>9525</xdr:colOff>
                <xdr:row>5</xdr:row>
                <xdr:rowOff>95250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9"/>
  <sheetViews>
    <sheetView workbookViewId="0">
      <selection activeCell="A14" sqref="A14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72</v>
      </c>
      <c r="F2" s="11">
        <f>RECAPITULATIF!C13</f>
        <v>40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-40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M9"/>
  <sheetViews>
    <sheetView workbookViewId="0">
      <selection activeCell="F3" sqref="F3"/>
    </sheetView>
  </sheetViews>
  <sheetFormatPr baseColWidth="10" defaultRowHeight="15" x14ac:dyDescent="0.25"/>
  <cols>
    <col min="5" max="5" width="10.85546875" customWidth="1"/>
    <col min="12" max="12" width="13.7109375" customWidth="1"/>
  </cols>
  <sheetData>
    <row r="2" spans="1:13" x14ac:dyDescent="0.25">
      <c r="B2" s="9" t="s">
        <v>73</v>
      </c>
      <c r="F2" s="11">
        <f>RECAPITULATIF!C14</f>
        <v>9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-9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M9"/>
  <sheetViews>
    <sheetView workbookViewId="0">
      <selection activeCell="F3" sqref="F3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74</v>
      </c>
      <c r="F2" s="11">
        <f>RECAPITULATIF!C15</f>
        <v>9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-9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M9"/>
  <sheetViews>
    <sheetView workbookViewId="0">
      <selection activeCell="F3" sqref="F3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75</v>
      </c>
      <c r="C2" s="9"/>
      <c r="F2" s="11">
        <f>RECAPITULATIF!C16</f>
        <v>10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-10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9"/>
  <sheetViews>
    <sheetView workbookViewId="0">
      <selection activeCell="I53" sqref="I53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76</v>
      </c>
      <c r="F2" s="11">
        <f>RECAPITULATIF!C17</f>
        <v>6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-6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M9"/>
  <sheetViews>
    <sheetView workbookViewId="0">
      <selection activeCell="H57" sqref="H57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77</v>
      </c>
      <c r="F2" s="11">
        <f>RECAPITULATIF!C18</f>
        <v>22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-22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M9"/>
  <sheetViews>
    <sheetView workbookViewId="0">
      <selection activeCell="F2" sqref="F2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78</v>
      </c>
      <c r="F2" s="11">
        <v>10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-10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M9"/>
  <sheetViews>
    <sheetView workbookViewId="0">
      <selection activeCell="B2" sqref="B2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80</v>
      </c>
      <c r="F2" s="11">
        <v>10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-10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2:M9"/>
  <sheetViews>
    <sheetView workbookViewId="0">
      <selection activeCell="B10" sqref="B10"/>
    </sheetView>
  </sheetViews>
  <sheetFormatPr baseColWidth="10" defaultRowHeight="15" x14ac:dyDescent="0.25"/>
  <cols>
    <col min="12" max="12" width="13.7109375" customWidth="1"/>
  </cols>
  <sheetData>
    <row r="2" spans="1:13" x14ac:dyDescent="0.25">
      <c r="B2" s="9" t="s">
        <v>79</v>
      </c>
      <c r="F2" s="11">
        <v>10</v>
      </c>
      <c r="G2" t="s">
        <v>46</v>
      </c>
      <c r="H2" s="102" t="s">
        <v>42</v>
      </c>
      <c r="I2" s="102"/>
      <c r="J2" s="102"/>
      <c r="K2" s="102"/>
      <c r="L2" s="102"/>
      <c r="M2" s="102"/>
    </row>
    <row r="3" spans="1:13" x14ac:dyDescent="0.25">
      <c r="B3" s="15"/>
      <c r="E3" t="s">
        <v>43</v>
      </c>
      <c r="F3" s="11">
        <f>COUNT($A$7:$A$85)</f>
        <v>0</v>
      </c>
      <c r="H3" s="101" t="s">
        <v>44</v>
      </c>
      <c r="I3" s="101"/>
      <c r="J3" s="16">
        <f ca="1">COUNTIF(C6:C6,"&lt;=" &amp; DATE(YEAR(TODAY()),MONTH(TODAY())-3,DAY(TODAY())))</f>
        <v>0</v>
      </c>
      <c r="K3" s="16"/>
      <c r="L3" s="16"/>
    </row>
    <row r="4" spans="1:13" x14ac:dyDescent="0.25">
      <c r="B4" s="15"/>
      <c r="E4" t="s">
        <v>45</v>
      </c>
      <c r="F4" s="11">
        <f>F3-F2</f>
        <v>-10</v>
      </c>
      <c r="H4" s="101" t="s">
        <v>56</v>
      </c>
      <c r="I4" s="101"/>
      <c r="J4" s="16">
        <f ca="1">COUNTIF(C7:C7,"&gt;" &amp; DATE(YEAR(TODAY()),MONTH(TODAY())-3,DAY(TODAY())))</f>
        <v>0</v>
      </c>
      <c r="K4" s="16"/>
      <c r="L4" s="16"/>
    </row>
    <row r="5" spans="1:13" ht="15.95" customHeight="1" thickBot="1" x14ac:dyDescent="0.3"/>
    <row r="6" spans="1:13" ht="24.95" customHeight="1" thickBot="1" x14ac:dyDescent="0.3">
      <c r="B6" s="14" t="s">
        <v>30</v>
      </c>
      <c r="C6" s="13" t="s">
        <v>36</v>
      </c>
      <c r="D6" s="14" t="s">
        <v>31</v>
      </c>
      <c r="E6" s="13" t="s">
        <v>37</v>
      </c>
      <c r="F6" s="13" t="s">
        <v>38</v>
      </c>
      <c r="G6" s="13" t="s">
        <v>39</v>
      </c>
      <c r="H6" s="13" t="s">
        <v>40</v>
      </c>
      <c r="I6" s="14" t="s">
        <v>32</v>
      </c>
      <c r="J6" s="14" t="s">
        <v>33</v>
      </c>
      <c r="K6" s="14" t="s">
        <v>34</v>
      </c>
      <c r="L6" s="14" t="s">
        <v>35</v>
      </c>
    </row>
    <row r="7" spans="1:13" ht="5.0999999999999996" customHeight="1" x14ac:dyDescent="0.25">
      <c r="A7" s="91" t="s">
        <v>47</v>
      </c>
      <c r="B7" s="92"/>
      <c r="C7" s="93"/>
      <c r="D7" s="93"/>
      <c r="E7" s="93"/>
      <c r="F7" s="93"/>
      <c r="G7" s="93"/>
      <c r="H7" s="93"/>
      <c r="I7" s="93"/>
      <c r="J7" s="93"/>
      <c r="K7" s="93"/>
      <c r="L7" s="94"/>
    </row>
    <row r="8" spans="1:13" ht="5.0999999999999996" customHeight="1" x14ac:dyDescent="0.25">
      <c r="A8" s="91"/>
      <c r="B8" s="95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1:13" ht="5.0999999999999996" customHeight="1" thickBot="1" x14ac:dyDescent="0.3">
      <c r="A9" s="91"/>
      <c r="B9" s="98"/>
      <c r="C9" s="99"/>
      <c r="D9" s="99"/>
      <c r="E9" s="99"/>
      <c r="F9" s="99"/>
      <c r="G9" s="99"/>
      <c r="H9" s="99"/>
      <c r="I9" s="99"/>
      <c r="J9" s="99"/>
      <c r="K9" s="99"/>
      <c r="L9" s="100"/>
    </row>
  </sheetData>
  <mergeCells count="5">
    <mergeCell ref="H2:M2"/>
    <mergeCell ref="H3:I3"/>
    <mergeCell ref="H4:I4"/>
    <mergeCell ref="A7:A9"/>
    <mergeCell ref="B7:L9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ressource</vt:lpstr>
      <vt:lpstr>RECAPITULATIF</vt:lpstr>
      <vt:lpstr>lise ado</vt:lpstr>
      <vt:lpstr>Ados</vt:lpstr>
      <vt:lpstr>Horizon</vt:lpstr>
      <vt:lpstr>Les Mousses </vt:lpstr>
      <vt:lpstr>7 11 ans</vt:lpstr>
      <vt:lpstr>Orsay</vt:lpstr>
      <vt:lpstr>Etampe</vt:lpstr>
      <vt:lpstr>PFAU</vt:lpstr>
      <vt:lpstr>Unité 1</vt:lpstr>
      <vt:lpstr>Unité 2</vt:lpstr>
      <vt:lpstr>Unité 3</vt:lpstr>
      <vt:lpstr>ressource!datedenaissance</vt:lpstr>
      <vt:lpstr>LISTEADOS</vt:lpstr>
      <vt:lpstr>LISTEADOS2</vt:lpstr>
      <vt:lpstr>listenoms</vt:lpstr>
      <vt:lpstr>ressource!NOM</vt:lpstr>
      <vt:lpstr>ressource!Prenom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EXCEPTION MODELS</dc:creator>
  <cp:lastModifiedBy>LAVALLEZ Pascal</cp:lastModifiedBy>
  <dcterms:created xsi:type="dcterms:W3CDTF">2021-05-07T08:51:21Z</dcterms:created>
  <dcterms:modified xsi:type="dcterms:W3CDTF">2021-06-14T11:52:39Z</dcterms:modified>
</cp:coreProperties>
</file>