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ormulaire" sheetId="1" r:id="rId1"/>
    <sheet name="DR" sheetId="3" r:id="rId2"/>
    <sheet name="Parametres" sheetId="2" r:id="rId3"/>
  </sheets>
  <functionGroups builtInGroupCount="18"/>
  <definedNames>
    <definedName name="TabFamilleMachine">TabMachines[#Headers]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3" l="1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M10" i="3" l="1" a="1"/>
  <c r="M10" i="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<sst xmlns="http://schemas.openxmlformats.org/spreadsheetml/2006/main" count="185" uniqueCount="72">
  <si>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</si>
  <si>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</si>
  <si>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</si>
  <si>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</si>
  <si>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</si>
  <si>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</si>
  <si>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</si>
  <si>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</si>
  <si>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</si>
  <si>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</si>
  <si>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</si>
  <si>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</si>
  <si>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</si>
  <si>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</si>
  <si>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</si>
  <si>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</si>
  <si>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</si>
  <si>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</si>
  <si>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</si>
  <si>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</si>
  <si>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</si>
  <si>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</si>
  <si>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</si>
  <si>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</si>
  <si>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</si>
  <si>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</si>
  <si>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</si>
  <si>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</si>
  <si>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</si>
  <si>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</si>
  <si>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</si>
  <si>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</si>
  <si>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</si>
  <si>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</si>
  <si>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</si>
  <si>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</si>
  <si>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</si>
  <si>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</si>
  <si>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</si>
  <si>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</si>
  <si>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</si>
  <si>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</si>
  <si>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</si>
  <si>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</si>
  <si>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</si>
  <si>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</si>
  <si>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</si>
  <si>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</si>
  <si>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</si>
  <si>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</si>
  <si>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</si>
  <si>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</si>
  <si>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</si>
  <si>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</si>
  <si>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</si>
  <si>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</si>
  <si>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</si>
  <si>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</si>
  <si>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</si>
  <si>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</si>
  <si>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</si>
  <si>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</si>
  <si>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(INDEX(TabReleves[Date];LIGNES(TabReleves[Date]))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</si>
  <si>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</si>
  <si>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</si>
  <si>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</si>
  <si>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</si>
  <si>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</si>
  <si>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</si>
  <si>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</si>
  <si>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</si>
  <si>
    <t>Graphique alimenté par USERFORM    AVANT VALIDATION DES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</si>
</sst>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" fontId="0" fillId="0" borderId="0" xfId="0" applyNumberFormat="1"/>
    <xf numFmtId="164" fontId="0" fillId="0" borderId="0" xfId="0" applyNumberFormat="1"/>
    <xf numFmtId="0" fontId="0" fillId="5" borderId="0" xfId="0" applyFill="1"/>
    <xf numFmtId="0" fontId="1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DR!$M$6:$Q$6</c:f>
              <c:strCache>
                <c:ptCount val="5"/>
                <c:pt idx="0">
                  <c:v>09/02/2021</c:v>
                </c:pt>
                <c:pt idx="1">
                  <c:v>Foreuses</c:v>
                </c:pt>
                <c:pt idx="2">
                  <c:v>CL1</c:v>
                </c:pt>
                <c:pt idx="3">
                  <c:v>BENELHADJ Abdelkader</c:v>
                </c:pt>
                <c:pt idx="4">
                  <c:v>Matin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C2B-4477-847A-5D4F031F374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FC2B-4477-847A-5D4F031F374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C2B-4477-847A-5D4F031F374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FC2B-4477-847A-5D4F031F374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C2B-4477-847A-5D4F031F3745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DR!$R$6:$V$6</c:f>
              <c:numCache>
                <c:formatCode>General</c:formatCode>
                <c:ptCount val="5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8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C2B-4477-847A-5D4F031F374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789214</xdr:colOff>
      <xdr:row>12</xdr:row>
      <xdr:rowOff>53949</xdr:rowOff>
    </xdr:from>
    <xdr:to>
      <xdr:col>21</xdr:col>
      <xdr:colOff>586550</xdr:colOff>
      <xdr:row>32</xdr:row>
      <xdr:rowOff>54428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Releves" displayName="TabReleves" ref="A1:J19" totalsRowShown="0">
  <autoFilter ref="A1:J19"/>
  <tableColumns count="10">
    <tableColumn id="1" name="Date"/>
    <tableColumn id="2" name="Famille machine"/>
    <tableColumn id="3" name="Machine"/>
    <tableColumn id="4" name="Personne"/>
    <tableColumn id="5" name="poste"/>
    <tableColumn id="6" name="Copeaux" dataDxfId="10" totalsRowDxfId="9"/>
    <tableColumn id="7" name="Préventif" dataDxfId="8" totalsRowDxfId="7"/>
    <tableColumn id="8" name="Réglages" dataDxfId="6" totalsRowDxfId="5"/>
    <tableColumn id="9" name="Attente" dataDxfId="4" totalsRowDxfId="3"/>
    <tableColumn id="10" name="Pannes" dataDxfId="2" totalsRow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ostes" displayName="TabPostes" ref="A1:A4" totalsRowShown="0">
  <autoFilter ref="A1:A4"/>
  <tableColumns count="1">
    <tableColumn id="1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Operateurs" displayName="TabOperateurs" ref="C1:C29" totalsRowShown="0">
  <autoFilter ref="C1:C29"/>
  <sortState ref="C2:C29">
    <sortCondition ref="C1:C29"/>
  </sortState>
  <tableColumns count="1">
    <tableColumn id="1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Machines" displayName="TabMachines" ref="E1:G9" totalsRowShown="0" headerRowDxfId="0">
  <autoFilter ref="E1:G9"/>
  <tableColumns count="3">
    <tableColumn id="1" name="Tours"/>
    <tableColumn id="2" name="Foreuses"/>
    <tableColumn id="3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B7" sqref="B7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4"/>
  <sheetViews>
    <sheetView zoomScale="70" zoomScaleNormal="70" workbookViewId="0">
      <selection activeCell="C22" sqref="C22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bestFit="1" customWidth="1"/>
    <col min="8" max="8" width="15.42578125" bestFit="1" customWidth="1"/>
    <col min="9" max="9" width="13.42578125" bestFit="1" customWidth="1"/>
    <col min="10" max="10" width="13.5703125" bestFit="1" customWidth="1"/>
    <col min="12" max="12" width="53.42578125" bestFit="1" customWidth="1"/>
    <col min="13" max="13" width="12" bestFit="1" customWidth="1"/>
    <col min="14" max="14" width="6.7109375" bestFit="1" customWidth="1"/>
    <col min="15" max="15" width="5.85546875" bestFit="1" customWidth="1"/>
    <col min="16" max="16" width="25.28515625" bestFit="1" customWidth="1"/>
    <col min="17" max="17" width="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8">
        <v>5</v>
      </c>
      <c r="G2" s="9">
        <v>4</v>
      </c>
      <c r="H2" s="9">
        <v>1</v>
      </c>
      <c r="I2" s="8">
        <v>1</v>
      </c>
      <c r="J2" s="8">
        <v>0</v>
      </c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8">
        <v>1</v>
      </c>
      <c r="G3" s="9">
        <v>3</v>
      </c>
      <c r="H3" s="9">
        <v>4</v>
      </c>
      <c r="I3" s="8">
        <v>0</v>
      </c>
      <c r="J3" s="8">
        <v>0</v>
      </c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8">
        <v>8</v>
      </c>
      <c r="G4" s="9">
        <v>0</v>
      </c>
      <c r="H4" s="9">
        <v>0</v>
      </c>
      <c r="I4" s="8">
        <v>0</v>
      </c>
      <c r="J4" s="8">
        <v>0</v>
      </c>
      <c r="M4" s="11" t="s">
        <v>71</v>
      </c>
      <c r="N4" s="11"/>
      <c r="O4" s="11"/>
      <c r="P4" s="11"/>
      <c r="Q4" s="11"/>
      <c r="R4" s="11"/>
      <c r="S4" s="11"/>
      <c r="T4" s="11"/>
      <c r="U4" s="11"/>
      <c r="V4" s="11"/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8">
        <v>2</v>
      </c>
      <c r="G5" s="9">
        <v>2</v>
      </c>
      <c r="H5" s="9">
        <v>2</v>
      </c>
      <c r="I5" s="8">
        <v>2</v>
      </c>
      <c r="J5" s="8">
        <v>0</v>
      </c>
      <c r="M5" s="12" t="s">
        <v>35</v>
      </c>
      <c r="N5" s="12" t="s">
        <v>36</v>
      </c>
      <c r="O5" s="12" t="s">
        <v>2</v>
      </c>
      <c r="P5" s="12" t="s">
        <v>37</v>
      </c>
      <c r="Q5" s="12" t="s">
        <v>38</v>
      </c>
      <c r="R5" s="12" t="s">
        <v>39</v>
      </c>
      <c r="S5" s="12" t="s">
        <v>40</v>
      </c>
      <c r="T5" s="12" t="s">
        <v>41</v>
      </c>
      <c r="U5" s="12" t="s">
        <v>42</v>
      </c>
      <c r="V5" s="12" t="s">
        <v>43</v>
      </c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8">
        <v>3</v>
      </c>
      <c r="G6" s="9">
        <v>0</v>
      </c>
      <c r="H6" s="9">
        <v>0</v>
      </c>
      <c r="I6" s="8">
        <v>0</v>
      </c>
      <c r="J6" s="8">
        <v>5</v>
      </c>
      <c r="M6" s="10" t="s">
        <v>65</v>
      </c>
      <c r="N6" s="10" t="s">
        <v>0</v>
      </c>
      <c r="O6" s="10" t="s">
        <v>46</v>
      </c>
      <c r="P6" s="10" t="s">
        <v>16</v>
      </c>
      <c r="Q6" s="10" t="s">
        <v>11</v>
      </c>
      <c r="R6" s="10">
        <v>3</v>
      </c>
      <c r="S6" s="10">
        <v>4</v>
      </c>
      <c r="T6" s="10">
        <v>2</v>
      </c>
      <c r="U6" s="10">
        <v>8</v>
      </c>
      <c r="V6" s="10">
        <v>1</v>
      </c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8">
        <v>4</v>
      </c>
      <c r="G7" s="9">
        <v>1</v>
      </c>
      <c r="H7" s="9">
        <v>1</v>
      </c>
      <c r="I7" s="8">
        <v>1</v>
      </c>
      <c r="J7" s="8">
        <v>1</v>
      </c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8">
        <v>8</v>
      </c>
      <c r="G8" s="9">
        <v>0</v>
      </c>
      <c r="H8" s="9">
        <v>0</v>
      </c>
      <c r="I8" s="8">
        <v>0</v>
      </c>
      <c r="J8" s="8">
        <v>0</v>
      </c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8">
        <v>7</v>
      </c>
      <c r="G9" s="9">
        <v>1</v>
      </c>
      <c r="H9" s="9">
        <v>1</v>
      </c>
      <c r="I9" s="8">
        <v>1</v>
      </c>
      <c r="J9" s="8">
        <v>1</v>
      </c>
      <c r="M9" t="s">
        <v>35</v>
      </c>
      <c r="N9" t="s">
        <v>36</v>
      </c>
      <c r="O9" t="s">
        <v>2</v>
      </c>
      <c r="P9" t="s">
        <v>37</v>
      </c>
      <c r="Q9" t="s">
        <v>38</v>
      </c>
      <c r="R9" t="s">
        <v>39</v>
      </c>
      <c r="S9" t="s">
        <v>40</v>
      </c>
      <c r="T9" t="s">
        <v>41</v>
      </c>
      <c r="U9" t="s">
        <v>42</v>
      </c>
      <c r="V9" t="s">
        <v>43</v>
      </c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8">
        <v>6</v>
      </c>
      <c r="G10" s="9">
        <v>0.5</v>
      </c>
      <c r="H10" s="9">
        <v>0.5</v>
      </c>
      <c r="I10" s="8">
        <v>1</v>
      </c>
      <c r="J10" s="8">
        <v>0</v>
      </c>
      <c r="M10" t="str" cm="1">
        <f t="array" ref="M10">INDEX(TabReleves[Date],ROWS(TabReleves[Date]))</f>
        <v>05/02/2021</v>
      </c>
      <c r="N10" t="str" cm="1">
        <f t="array" ref="N10">INDEX(TabReleves[Famille machine],ROWS(TabReleves[Famille machine]))</f>
        <v>Foreuses</v>
      </c>
      <c r="O10" t="str" cm="1">
        <f t="array" ref="O10">INDEX(TabReleves[Machine],ROWS(TabReleves[Machine]))</f>
        <v>CL1</v>
      </c>
      <c r="P10" t="str" cm="1">
        <f t="array" ref="P10">INDEX(TabReleves[Personne],ROWS(TabReleves[Personne]))</f>
        <v>BEILLONNET Boris</v>
      </c>
      <c r="Q10" t="str" cm="1">
        <f t="array" ref="Q10">INDEX(TabReleves[poste],ROWS(TabReleves[poste]))</f>
        <v>Soir</v>
      </c>
      <c r="R10" cm="1">
        <f t="array" ref="R10">INDEX(TabReleves[Copeaux],ROWS(TabReleves[Copeaux]))</f>
        <v>3</v>
      </c>
      <c r="S10" cm="1">
        <f t="array" ref="S10">INDEX(TabReleves[Préventif],ROWS(TabReleves[Préventif]))</f>
        <v>2</v>
      </c>
      <c r="T10" cm="1">
        <f t="array" ref="T10">INDEX(TabReleves[Réglages],ROWS(TabReleves[Réglages]))</f>
        <v>1</v>
      </c>
      <c r="U10" cm="1">
        <f t="array" ref="U10">INDEX(TabReleves[Attente],ROWS(TabReleves[Attente]))</f>
        <v>0</v>
      </c>
      <c r="V10" cm="1">
        <f t="array" ref="V10">INDEX(TabReleves[Pannes],ROWS(TabReleves[Pannes]))</f>
        <v>1</v>
      </c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8">
        <v>8</v>
      </c>
      <c r="G11" s="9">
        <v>0</v>
      </c>
      <c r="H11" s="9">
        <v>0</v>
      </c>
      <c r="I11" s="8">
        <v>0</v>
      </c>
      <c r="J11" s="8">
        <v>0</v>
      </c>
      <c r="L11" s="7" t="s">
        <v>62</v>
      </c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8">
        <v>3</v>
      </c>
      <c r="G12" s="9">
        <v>0</v>
      </c>
      <c r="H12" s="9">
        <v>3</v>
      </c>
      <c r="I12" s="8">
        <v>2</v>
      </c>
      <c r="J12" s="8">
        <v>1</v>
      </c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8">
        <v>4</v>
      </c>
      <c r="G13" s="9">
        <v>0</v>
      </c>
      <c r="H13" s="9">
        <v>0</v>
      </c>
      <c r="I13" s="8">
        <v>0</v>
      </c>
      <c r="J13" s="8">
        <v>4</v>
      </c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8">
        <v>6</v>
      </c>
      <c r="G14" s="9">
        <v>0</v>
      </c>
      <c r="H14" s="9">
        <v>1</v>
      </c>
      <c r="I14" s="8">
        <v>1</v>
      </c>
      <c r="J14" s="8">
        <v>0</v>
      </c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8">
        <v>4</v>
      </c>
      <c r="G15" s="9">
        <v>1</v>
      </c>
      <c r="H15" s="9">
        <v>1</v>
      </c>
      <c r="I15" s="8">
        <v>1</v>
      </c>
      <c r="J15" s="8">
        <v>1</v>
      </c>
    </row>
    <row r="16" spans="1:22" x14ac:dyDescent="0.25">
      <c r="A16" t="s">
        <v>63</v>
      </c>
      <c r="B16" t="s">
        <v>48</v>
      </c>
      <c r="C16" t="s">
        <v>6</v>
      </c>
      <c r="D16" t="s">
        <v>20</v>
      </c>
      <c r="E16" t="s">
        <v>12</v>
      </c>
      <c r="F16" s="8">
        <v>0</v>
      </c>
      <c r="G16" s="9">
        <v>0</v>
      </c>
      <c r="H16" s="9">
        <v>0</v>
      </c>
      <c r="I16" s="8">
        <v>0</v>
      </c>
      <c r="J16" s="8">
        <v>0</v>
      </c>
    </row>
    <row r="17" spans="1:10" x14ac:dyDescent="0.25">
      <c r="A17" t="s">
        <v>64</v>
      </c>
      <c r="B17" t="s">
        <v>0</v>
      </c>
      <c r="C17" t="s">
        <v>46</v>
      </c>
      <c r="D17" t="s">
        <v>55</v>
      </c>
      <c r="E17" t="s">
        <v>12</v>
      </c>
      <c r="F17" s="8">
        <v>5</v>
      </c>
      <c r="G17" s="9">
        <v>1</v>
      </c>
      <c r="H17" s="9">
        <v>1</v>
      </c>
      <c r="I17" s="8">
        <v>1</v>
      </c>
      <c r="J17" s="8">
        <v>0</v>
      </c>
    </row>
    <row r="18" spans="1:10" x14ac:dyDescent="0.25">
      <c r="A18" t="s">
        <v>65</v>
      </c>
      <c r="B18" t="s">
        <v>0</v>
      </c>
      <c r="C18" t="s">
        <v>46</v>
      </c>
      <c r="D18" t="s">
        <v>15</v>
      </c>
      <c r="E18" t="s">
        <v>12</v>
      </c>
      <c r="F18" s="8">
        <v>5</v>
      </c>
      <c r="G18" s="9">
        <v>1</v>
      </c>
      <c r="H18" s="9">
        <v>1</v>
      </c>
      <c r="I18" s="8">
        <v>1</v>
      </c>
      <c r="J18" s="8">
        <v>0</v>
      </c>
    </row>
    <row r="19" spans="1:10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8">
        <v>3</v>
      </c>
      <c r="G19" s="9">
        <v>2</v>
      </c>
      <c r="H19" s="9">
        <v>1</v>
      </c>
      <c r="I19" s="8">
        <v>0</v>
      </c>
      <c r="J19" s="8">
        <v>1</v>
      </c>
    </row>
    <row r="43" spans="4:6" x14ac:dyDescent="0.25">
      <c r="E43" t="s">
        <v>44</v>
      </c>
      <c r="F43" t="s">
        <v>44</v>
      </c>
    </row>
    <row r="44" spans="4:6" x14ac:dyDescent="0.25">
      <c r="D44" t="s">
        <v>44</v>
      </c>
      <c r="E44" t="s">
        <v>44</v>
      </c>
      <c r="F44" t="s">
        <v>44</v>
      </c>
    </row>
  </sheetData>
  <sheetProtection selectLockedCells="1"/>
  <mergeCells count="1">
    <mergeCell ref="M4:V4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70</v>
      </c>
    </row>
    <row r="6" spans="1:7" x14ac:dyDescent="0.25">
      <c r="C6" t="s">
        <v>17</v>
      </c>
      <c r="E6" s="2" t="s">
        <v>7</v>
      </c>
      <c r="F6" s="3"/>
      <c r="G6" s="2" t="s">
        <v>69</v>
      </c>
    </row>
    <row r="7" spans="1:7" x14ac:dyDescent="0.25">
      <c r="C7" t="s">
        <v>18</v>
      </c>
      <c r="E7" s="3" t="s">
        <v>8</v>
      </c>
      <c r="F7" s="2"/>
      <c r="G7" s="3" t="s">
        <v>68</v>
      </c>
    </row>
    <row r="8" spans="1:7" x14ac:dyDescent="0.25">
      <c r="C8" t="s">
        <v>19</v>
      </c>
      <c r="E8" s="2" t="s">
        <v>9</v>
      </c>
      <c r="F8" s="2"/>
      <c r="G8" s="2" t="s">
        <v>67</v>
      </c>
    </row>
    <row r="9" spans="1:7" x14ac:dyDescent="0.25">
      <c r="C9" t="s">
        <v>20</v>
      </c>
      <c r="E9" s="4" t="s">
        <v>49</v>
      </c>
      <c r="F9" s="4"/>
      <c r="G9" s="4" t="s">
        <v>66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FQ9Eb6bD14byyVtSSuEAFPf/F4ieilI2KMoHJEwxemVUuXMWMUyKz3UqzjO6f72lXM15R1xB7yVbOEtOLhsm9w==" saltValue="EO8U0doa4+YxOU1Ey09kTg==" spinCount="100000" sheet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27D2B5A-4BD8-4690-8797-CB83FD2EBE2A}">
  <ds:schemaRefs>
    <ds:schemaRef ds:uri="http://schemas.microsoft.com/office/infopath/2007/PartnerControls"/>
    <ds:schemaRef ds:uri="61983ade-2902-4853-8e18-1982d1e61b8e"/>
    <ds:schemaRef ds:uri="http://purl.org/dc/elements/1.1/"/>
    <ds:schemaRef ds:uri="77efd8af-4ea0-4c85-8af0-3f39d4d685d9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DR</vt:lpstr>
      <vt:lpstr>Parametres</vt:lpstr>
      <vt:lpstr>TabFamilleMachine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LAVALLEZ Pascal</cp:lastModifiedBy>
  <dcterms:created xsi:type="dcterms:W3CDTF">2015-06-05T18:17:20Z</dcterms:created>
  <dcterms:modified xsi:type="dcterms:W3CDTF">2021-02-09T10:01:59Z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