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 matricule" sheetId="2" r:id="rId1"/>
    <sheet name="PRETS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J5" i="1"/>
  <c r="K5" i="1" s="1"/>
  <c r="J6" i="1"/>
  <c r="K6" i="1" s="1"/>
  <c r="J7" i="1"/>
  <c r="J8" i="1"/>
  <c r="J9" i="1"/>
  <c r="J10" i="1"/>
  <c r="K10" i="1" s="1"/>
  <c r="J11" i="1"/>
  <c r="K11" i="1" s="1"/>
  <c r="J4" i="1"/>
  <c r="H11" i="1"/>
  <c r="H10" i="1"/>
  <c r="K9" i="1"/>
  <c r="H9" i="1"/>
  <c r="K8" i="1"/>
  <c r="H8" i="1"/>
  <c r="K7" i="1"/>
  <c r="H7" i="1"/>
  <c r="H6" i="1"/>
  <c r="H5" i="1"/>
  <c r="H4" i="1"/>
</calcChain>
</file>

<file path=xl/sharedStrings.xml><?xml version="1.0" encoding="utf-8"?>
<sst xmlns="http://schemas.openxmlformats.org/spreadsheetml/2006/main" count="53" uniqueCount="39">
  <si>
    <t>N° Opération</t>
  </si>
  <si>
    <t>N° Matricule</t>
  </si>
  <si>
    <t>Date</t>
  </si>
  <si>
    <t>Nom</t>
  </si>
  <si>
    <t>Prénoms</t>
  </si>
  <si>
    <t>Montant</t>
  </si>
  <si>
    <t>Echéances</t>
  </si>
  <si>
    <t>Mensualité</t>
  </si>
  <si>
    <t>Remboursements</t>
  </si>
  <si>
    <t>Restant</t>
  </si>
  <si>
    <t>Statut</t>
  </si>
  <si>
    <t>PRÊ-0001</t>
  </si>
  <si>
    <t>PRÊ-0002</t>
  </si>
  <si>
    <t>EMP-0003</t>
  </si>
  <si>
    <t>PRÊ-0003</t>
  </si>
  <si>
    <t>EMP-0002</t>
  </si>
  <si>
    <t>PRÊ-0004</t>
  </si>
  <si>
    <t>EMP-0001</t>
  </si>
  <si>
    <t>PRÊ-0005</t>
  </si>
  <si>
    <t>EMP-0004</t>
  </si>
  <si>
    <t>PRÊ-0006</t>
  </si>
  <si>
    <t>07/09/2020</t>
  </si>
  <si>
    <t>PRÊ-0007</t>
  </si>
  <si>
    <t>08/09/2020</t>
  </si>
  <si>
    <t>28/09/2020</t>
  </si>
  <si>
    <t>CLOVIS</t>
  </si>
  <si>
    <t>Bruce Marley</t>
  </si>
  <si>
    <t>BEILEY</t>
  </si>
  <si>
    <t>Casimir Jacques</t>
  </si>
  <si>
    <t>Elvire mélissa</t>
  </si>
  <si>
    <t>PACOME</t>
  </si>
  <si>
    <t>MENES</t>
  </si>
  <si>
    <t>Aline Bienvenue</t>
  </si>
  <si>
    <t>PRÊ-0008</t>
  </si>
  <si>
    <t>Étiquettes de lignes</t>
  </si>
  <si>
    <t>Actif</t>
  </si>
  <si>
    <t>Soldé</t>
  </si>
  <si>
    <t>Total général</t>
  </si>
  <si>
    <t>Nombre 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</si>
</sst>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9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4" fontId="2" fillId="3" borderId="0" xfId="0" applyNumberFormat="1" applyFont="1" applyFill="1" applyAlignment="1">
      <alignment horizontal="center" vertical="center"/>
    </xf>
    <xf numFmtId="3" fontId="2" fillId="3" borderId="0" xfId="0" applyNumberFormat="1" applyFont="1" applyFill="1" applyAlignment="1">
      <alignment horizontal="right" vertical="center"/>
    </xf>
    <xf numFmtId="3" fontId="2" fillId="3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14" fontId="2" fillId="4" borderId="0" xfId="0" applyNumberFormat="1" applyFont="1" applyFill="1" applyAlignment="1">
      <alignment horizontal="center" vertical="center"/>
    </xf>
    <xf numFmtId="3" fontId="2" fillId="4" borderId="0" xfId="0" applyNumberFormat="1" applyFont="1" applyFill="1" applyAlignment="1">
      <alignment horizontal="right" vertical="center"/>
    </xf>
    <xf numFmtId="3" fontId="2" fillId="4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vertical="center"/>
    </xf>
    <xf numFmtId="14" fontId="2" fillId="5" borderId="0" xfId="0" applyNumberFormat="1" applyFont="1" applyFill="1" applyAlignment="1">
      <alignment horizontal="center" vertical="center"/>
    </xf>
    <xf numFmtId="3" fontId="2" fillId="5" borderId="0" xfId="0" applyNumberFormat="1" applyFont="1" applyFill="1" applyAlignment="1">
      <alignment horizontal="right" vertical="center"/>
    </xf>
    <xf numFmtId="3" fontId="2" fillId="5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vertical="center"/>
    </xf>
    <xf numFmtId="14" fontId="2" fillId="6" borderId="0" xfId="0" applyNumberFormat="1" applyFont="1" applyFill="1" applyAlignment="1">
      <alignment horizontal="center" vertical="center"/>
    </xf>
    <xf numFmtId="3" fontId="2" fillId="6" borderId="0" xfId="0" applyNumberFormat="1" applyFont="1" applyFill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105.430331018521" createdVersion="5" refreshedVersion="5" minRefreshableVersion="3" recordCount="8">
  <cacheSource type="worksheet">
    <worksheetSource name="TABLEAU_AVANCE"/>
  </cacheSource>
  <cacheFields count="11">
    <cacheField name="N° Opération" numFmtId="0">
      <sharedItems/>
    </cacheField>
    <cacheField name="N° Matricule" numFmtId="0">
      <sharedItems count="4">
        <s v="EMP-0001"/>
        <s v="EMP-0003"/>
        <s v="EMP-0002"/>
        <s v="EMP-0004"/>
      </sharedItems>
    </cacheField>
    <cacheField name="Date" numFmtId="14">
      <sharedItems containsDate="1" containsMixedTypes="1" minDate="2020-08-15T00:00:00" maxDate="2021-01-01T00:00:00"/>
    </cacheField>
    <cacheField name="Nom" numFmtId="0">
      <sharedItems/>
    </cacheField>
    <cacheField name="Prénoms" numFmtId="0">
      <sharedItems/>
    </cacheField>
    <cacheField name="Montant" numFmtId="3">
      <sharedItems containsSemiMixedTypes="0" containsString="0" containsNumber="1" containsInteger="1" minValue="20000" maxValue="200000"/>
    </cacheField>
    <cacheField name="Echéances" numFmtId="0">
      <sharedItems containsSemiMixedTypes="0" containsString="0" containsNumber="1" containsInteger="1" minValue="5" maxValue="20"/>
    </cacheField>
    <cacheField name="Mensualité" numFmtId="3">
      <sharedItems containsSemiMixedTypes="0" containsString="0" containsNumber="1" containsInteger="1" minValue="2000" maxValue="15000"/>
    </cacheField>
    <cacheField name="Remboursements" numFmtId="3">
      <sharedItems containsSemiMixedTypes="0" containsString="0" containsNumber="1" containsInteger="1" minValue="18000" maxValue="170000"/>
    </cacheField>
    <cacheField name="Restant" numFmtId="3">
      <sharedItems containsSemiMixedTypes="0" containsString="0" containsNumber="1" containsInteger="1" minValue="0" maxValue="45000"/>
    </cacheField>
    <cacheField name="Statut" numFmtId="0">
      <sharedItems count="2">
        <s v="Soldé"/>
        <s v="Acti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PRÊ-0001"/>
    <x v="0"/>
    <d v="2020-08-15T00:00:00"/>
    <s v="CLOVIS"/>
    <s v="Bruce Marley"/>
    <n v="50000"/>
    <n v="10"/>
    <n v="5000"/>
    <n v="50000"/>
    <n v="0"/>
    <x v="0"/>
  </r>
  <r>
    <s v="PRÊ-0002"/>
    <x v="1"/>
    <d v="2020-08-15T00:00:00"/>
    <s v="BEILEY"/>
    <s v="Casimir Jacques"/>
    <n v="20000"/>
    <n v="10"/>
    <n v="2000"/>
    <n v="18000"/>
    <n v="2000"/>
    <x v="1"/>
  </r>
  <r>
    <s v="PRÊ-0003"/>
    <x v="2"/>
    <d v="2020-09-10T00:00:00"/>
    <s v="PACOME"/>
    <s v="Elvire mélissa"/>
    <n v="40000"/>
    <n v="5"/>
    <n v="8000"/>
    <n v="40000"/>
    <n v="0"/>
    <x v="0"/>
  </r>
  <r>
    <s v="PRÊ-0004"/>
    <x v="0"/>
    <d v="2020-12-31T00:00:00"/>
    <s v="CLOVIS"/>
    <s v="Bruce Marley"/>
    <n v="200000"/>
    <n v="20"/>
    <n v="10000"/>
    <n v="170000"/>
    <n v="30000"/>
    <x v="1"/>
  </r>
  <r>
    <s v="PRÊ-0005"/>
    <x v="3"/>
    <d v="2020-09-07T00:00:00"/>
    <s v="MENES"/>
    <s v="Aline Bienvenue"/>
    <n v="25000"/>
    <n v="5"/>
    <n v="5000"/>
    <n v="25000"/>
    <n v="0"/>
    <x v="0"/>
  </r>
  <r>
    <s v="PRÊ-0006"/>
    <x v="1"/>
    <s v="07/09/2020"/>
    <s v="BEILEY"/>
    <s v="Casimir Jacques"/>
    <n v="70000"/>
    <n v="10"/>
    <n v="7000"/>
    <n v="56000"/>
    <n v="14000"/>
    <x v="1"/>
  </r>
  <r>
    <s v="PRÊ-0007"/>
    <x v="2"/>
    <s v="08/09/2020"/>
    <s v="PACOME"/>
    <s v="Elvire mélissa"/>
    <n v="50000"/>
    <n v="5"/>
    <n v="10000"/>
    <n v="30000"/>
    <n v="20000"/>
    <x v="1"/>
  </r>
  <r>
    <s v="PRÊ-0008"/>
    <x v="0"/>
    <s v="28/09/2020"/>
    <s v="CLOVIS"/>
    <s v="Bruce Marley"/>
    <n v="150000"/>
    <n v="10"/>
    <n v="15000"/>
    <n v="105000"/>
    <n v="450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 rowPageCount="1" colPageCount="1"/>
  <pivotFields count="11">
    <pivotField showAll="0"/>
    <pivotField axis="axisPage" showAll="0">
      <items count="5">
        <item x="0"/>
        <item x="2"/>
        <item x="1"/>
        <item x="3"/>
        <item t="default"/>
      </items>
    </pivotField>
    <pivotField showAll="0"/>
    <pivotField showAll="0"/>
    <pivotField showAll="0"/>
    <pivotField numFmtId="3" showAll="0"/>
    <pivotField showAll="0"/>
    <pivotField numFmtId="3" showAll="0"/>
    <pivotField numFmtId="3" showAll="0"/>
    <pivotField numFmtId="3" showAll="0"/>
    <pivotField axis="axisRow" dataField="1" showAll="0">
      <items count="3">
        <item x="1"/>
        <item x="0"/>
        <item t="default"/>
      </items>
    </pivotField>
  </pivotFields>
  <rowFields count="1">
    <field x="10"/>
  </rowFields>
  <rowItems count="3">
    <i>
      <x/>
    </i>
    <i>
      <x v="1"/>
    </i>
    <i t="grand">
      <x/>
    </i>
  </rowItems>
  <colItems count="1">
    <i/>
  </colItems>
  <pageFields count="1">
    <pageField fld="1" item="0" hier="-1"/>
  </pageFields>
  <dataFields count="1">
    <dataField name="Nombre de Statut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_AVANCE" displayName="TABLEAU_AVANCE" ref="A3:K11" totalsRowShown="0" headerRowDxfId="14" dataDxfId="12" headerRowBorderDxfId="13" tableBorderDxfId="11">
  <autoFilter ref="A3:K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° Opération" dataDxfId="10"/>
    <tableColumn id="2" name="N° Matricule" dataDxfId="9"/>
    <tableColumn id="3" name="Date" dataDxfId="8"/>
    <tableColumn id="4" name="Nom" dataDxfId="7"/>
    <tableColumn id="5" name="Prénoms" dataDxfId="6"/>
    <tableColumn id="7" name="Montant" dataDxfId="5"/>
    <tableColumn id="8" name="Echéances" dataDxfId="4"/>
    <tableColumn id="10" name="Mensualité" dataDxfId="3">
      <calculatedColumnFormula>TABLEAU_AVANCE[[#This Row],[Montant]]/TABLEAU_AVANCE[[#This Row],[Echéances]]</calculatedColumnFormula>
    </tableColumn>
    <tableColumn id="11" name="Remboursements" dataDxfId="2"/>
    <tableColumn id="12" name="Restant" dataDxfId="1">
      <calculatedColumnFormula>+TABLEAU_AVANCE[[#This Row],[Montant]]-TABLEAU_AVANCE[[#This Row],[Remboursements]]</calculatedColumnFormula>
    </tableColumn>
    <tableColumn id="9" name="Statut" dataDxfId="0">
      <calculatedColumnFormula>IF(TABLEAU_AVANCE[[#This Row],[Restant]]&gt;0,"Actif",IF(TABLEAU_AVANCE[[#This Row],[Restant]]&lt;0,"Surplus","Soldé"))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tabSelected="1" workbookViewId="0">
      <selection activeCell="B13" sqref="B13"/>
    </sheetView>
  </sheetViews>
  <sheetFormatPr baseColWidth="10" defaultRowHeight="15" x14ac:dyDescent="0.25"/>
  <cols>
    <col min="1" max="1" width="24.85546875" customWidth="1"/>
    <col min="2" max="2" width="29" customWidth="1"/>
  </cols>
  <sheetData>
    <row r="1" spans="1:2" x14ac:dyDescent="0.25">
      <c r="A1" s="24" t="s">
        <v>1</v>
      </c>
      <c r="B1" t="s">
        <v>17</v>
      </c>
    </row>
    <row r="3" spans="1:2" x14ac:dyDescent="0.25">
      <c r="A3" s="24" t="s">
        <v>34</v>
      </c>
      <c r="B3" t="s">
        <v>38</v>
      </c>
    </row>
    <row r="4" spans="1:2" x14ac:dyDescent="0.25">
      <c r="A4" s="25" t="s">
        <v>35</v>
      </c>
      <c r="B4" s="26">
        <v>2</v>
      </c>
    </row>
    <row r="5" spans="1:2" x14ac:dyDescent="0.25">
      <c r="A5" s="25" t="s">
        <v>36</v>
      </c>
      <c r="B5" s="26">
        <v>1</v>
      </c>
    </row>
    <row r="6" spans="1:2" x14ac:dyDescent="0.25">
      <c r="A6" s="25" t="s">
        <v>37</v>
      </c>
      <c r="B6" s="26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11"/>
  <sheetViews>
    <sheetView workbookViewId="0">
      <selection activeCell="C16" sqref="C16"/>
    </sheetView>
  </sheetViews>
  <sheetFormatPr baseColWidth="10" defaultColWidth="11" defaultRowHeight="20.100000000000001" customHeight="1" x14ac:dyDescent="0.25"/>
  <cols>
    <col min="1" max="1" width="11" style="4"/>
    <col min="2" max="4" width="11" style="3"/>
    <col min="5" max="5" width="18.42578125" style="3" customWidth="1"/>
    <col min="6" max="8" width="11" style="3"/>
    <col min="9" max="9" width="14.85546875" style="3" customWidth="1"/>
    <col min="10" max="16384" width="11" style="3"/>
  </cols>
  <sheetData>
    <row r="3" spans="1:11" ht="20.100000000000001" customHeight="1" x14ac:dyDescent="0.25">
      <c r="A3" s="2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</row>
    <row r="4" spans="1:11" ht="20.100000000000001" customHeight="1" x14ac:dyDescent="0.25">
      <c r="A4" s="5" t="s">
        <v>11</v>
      </c>
      <c r="B4" s="6" t="s">
        <v>17</v>
      </c>
      <c r="C4" s="7">
        <v>44058</v>
      </c>
      <c r="D4" s="6" t="s">
        <v>25</v>
      </c>
      <c r="E4" s="6" t="s">
        <v>26</v>
      </c>
      <c r="F4" s="8">
        <v>50000</v>
      </c>
      <c r="G4" s="9">
        <v>10</v>
      </c>
      <c r="H4" s="8">
        <f>TABLEAU_AVANCE[[#This Row],[Montant]]/TABLEAU_AVANCE[[#This Row],[Echéances]]</f>
        <v>5000</v>
      </c>
      <c r="I4" s="8">
        <v>50000</v>
      </c>
      <c r="J4" s="8">
        <f>+TABLEAU_AVANCE[[#This Row],[Montant]]-TABLEAU_AVANCE[[#This Row],[Remboursements]]</f>
        <v>0</v>
      </c>
      <c r="K4" s="5" t="str">
        <f>IF(TABLEAU_AVANCE[[#This Row],[Restant]]&gt;0,"Actif",IF(TABLEAU_AVANCE[[#This Row],[Restant]]&lt;0,"Surplus","Soldé"))</f>
        <v>Soldé</v>
      </c>
    </row>
    <row r="5" spans="1:11" ht="20.100000000000001" customHeight="1" x14ac:dyDescent="0.25">
      <c r="A5" s="10" t="s">
        <v>12</v>
      </c>
      <c r="B5" s="11" t="s">
        <v>13</v>
      </c>
      <c r="C5" s="12">
        <v>44058</v>
      </c>
      <c r="D5" s="11" t="s">
        <v>27</v>
      </c>
      <c r="E5" s="11" t="s">
        <v>28</v>
      </c>
      <c r="F5" s="13">
        <v>20000</v>
      </c>
      <c r="G5" s="14">
        <v>10</v>
      </c>
      <c r="H5" s="13">
        <f>TABLEAU_AVANCE[[#This Row],[Montant]]/TABLEAU_AVANCE[[#This Row],[Echéances]]</f>
        <v>2000</v>
      </c>
      <c r="I5" s="13">
        <v>18000</v>
      </c>
      <c r="J5" s="13">
        <f>+TABLEAU_AVANCE[[#This Row],[Montant]]-TABLEAU_AVANCE[[#This Row],[Remboursements]]</f>
        <v>2000</v>
      </c>
      <c r="K5" s="10" t="str">
        <f>IF(TABLEAU_AVANCE[[#This Row],[Restant]]&gt;0,"Actif",IF(TABLEAU_AVANCE[[#This Row],[Restant]]&lt;0,"Surplus","Soldé"))</f>
        <v>Actif</v>
      </c>
    </row>
    <row r="6" spans="1:11" ht="20.100000000000001" customHeight="1" x14ac:dyDescent="0.25">
      <c r="A6" s="15" t="s">
        <v>14</v>
      </c>
      <c r="B6" s="16" t="s">
        <v>15</v>
      </c>
      <c r="C6" s="17">
        <v>44084</v>
      </c>
      <c r="D6" s="16" t="s">
        <v>30</v>
      </c>
      <c r="E6" s="16" t="s">
        <v>29</v>
      </c>
      <c r="F6" s="18">
        <v>40000</v>
      </c>
      <c r="G6" s="19">
        <v>5</v>
      </c>
      <c r="H6" s="18">
        <f>TABLEAU_AVANCE[[#This Row],[Montant]]/TABLEAU_AVANCE[[#This Row],[Echéances]]</f>
        <v>8000</v>
      </c>
      <c r="I6" s="18">
        <v>40000</v>
      </c>
      <c r="J6" s="18">
        <f>+TABLEAU_AVANCE[[#This Row],[Montant]]-TABLEAU_AVANCE[[#This Row],[Remboursements]]</f>
        <v>0</v>
      </c>
      <c r="K6" s="15" t="str">
        <f>IF(TABLEAU_AVANCE[[#This Row],[Restant]]&gt;0,"Actif",IF(TABLEAU_AVANCE[[#This Row],[Restant]]&lt;0,"Surplus","Soldé"))</f>
        <v>Soldé</v>
      </c>
    </row>
    <row r="7" spans="1:11" ht="20.100000000000001" customHeight="1" x14ac:dyDescent="0.25">
      <c r="A7" s="5" t="s">
        <v>16</v>
      </c>
      <c r="B7" s="6" t="s">
        <v>17</v>
      </c>
      <c r="C7" s="7">
        <v>44196</v>
      </c>
      <c r="D7" s="6" t="s">
        <v>25</v>
      </c>
      <c r="E7" s="6" t="s">
        <v>26</v>
      </c>
      <c r="F7" s="8">
        <v>200000</v>
      </c>
      <c r="G7" s="9">
        <v>20</v>
      </c>
      <c r="H7" s="8">
        <f>TABLEAU_AVANCE[[#This Row],[Montant]]/TABLEAU_AVANCE[[#This Row],[Echéances]]</f>
        <v>10000</v>
      </c>
      <c r="I7" s="8">
        <v>170000</v>
      </c>
      <c r="J7" s="8">
        <f>+TABLEAU_AVANCE[[#This Row],[Montant]]-TABLEAU_AVANCE[[#This Row],[Remboursements]]</f>
        <v>30000</v>
      </c>
      <c r="K7" s="5" t="str">
        <f>IF(TABLEAU_AVANCE[[#This Row],[Restant]]&gt;0,"Actif",IF(TABLEAU_AVANCE[[#This Row],[Restant]]&lt;0,"Surplus","Soldé"))</f>
        <v>Actif</v>
      </c>
    </row>
    <row r="8" spans="1:11" ht="20.100000000000001" customHeight="1" x14ac:dyDescent="0.25">
      <c r="A8" s="20" t="s">
        <v>18</v>
      </c>
      <c r="B8" s="21" t="s">
        <v>19</v>
      </c>
      <c r="C8" s="22">
        <v>44081</v>
      </c>
      <c r="D8" s="21" t="s">
        <v>31</v>
      </c>
      <c r="E8" s="21" t="s">
        <v>32</v>
      </c>
      <c r="F8" s="23">
        <v>25000</v>
      </c>
      <c r="G8" s="20">
        <v>5</v>
      </c>
      <c r="H8" s="23">
        <f>TABLEAU_AVANCE[[#This Row],[Montant]]/TABLEAU_AVANCE[[#This Row],[Echéances]]</f>
        <v>5000</v>
      </c>
      <c r="I8" s="23">
        <v>25000</v>
      </c>
      <c r="J8" s="23">
        <f>+TABLEAU_AVANCE[[#This Row],[Montant]]-TABLEAU_AVANCE[[#This Row],[Remboursements]]</f>
        <v>0</v>
      </c>
      <c r="K8" s="20" t="str">
        <f>IF(TABLEAU_AVANCE[[#This Row],[Restant]]&gt;0,"Actif",IF(TABLEAU_AVANCE[[#This Row],[Restant]]&lt;0,"Surplus","Soldé"))</f>
        <v>Soldé</v>
      </c>
    </row>
    <row r="9" spans="1:11" ht="20.100000000000001" customHeight="1" x14ac:dyDescent="0.25">
      <c r="A9" s="10" t="s">
        <v>20</v>
      </c>
      <c r="B9" s="11" t="s">
        <v>13</v>
      </c>
      <c r="C9" s="12" t="s">
        <v>21</v>
      </c>
      <c r="D9" s="11" t="s">
        <v>27</v>
      </c>
      <c r="E9" s="11" t="s">
        <v>28</v>
      </c>
      <c r="F9" s="13">
        <v>70000</v>
      </c>
      <c r="G9" s="10">
        <v>10</v>
      </c>
      <c r="H9" s="13">
        <f>TABLEAU_AVANCE[[#This Row],[Montant]]/TABLEAU_AVANCE[[#This Row],[Echéances]]</f>
        <v>7000</v>
      </c>
      <c r="I9" s="13">
        <v>56000</v>
      </c>
      <c r="J9" s="13">
        <f>+TABLEAU_AVANCE[[#This Row],[Montant]]-TABLEAU_AVANCE[[#This Row],[Remboursements]]</f>
        <v>14000</v>
      </c>
      <c r="K9" s="10" t="str">
        <f>IF(TABLEAU_AVANCE[[#This Row],[Restant]]&gt;0,"Actif",IF(TABLEAU_AVANCE[[#This Row],[Restant]]&lt;0,"Surplus","Soldé"))</f>
        <v>Actif</v>
      </c>
    </row>
    <row r="10" spans="1:11" ht="20.100000000000001" customHeight="1" x14ac:dyDescent="0.25">
      <c r="A10" s="15" t="s">
        <v>22</v>
      </c>
      <c r="B10" s="16" t="s">
        <v>15</v>
      </c>
      <c r="C10" s="17" t="s">
        <v>23</v>
      </c>
      <c r="D10" s="16" t="s">
        <v>30</v>
      </c>
      <c r="E10" s="16" t="s">
        <v>29</v>
      </c>
      <c r="F10" s="18">
        <v>50000</v>
      </c>
      <c r="G10" s="15">
        <v>5</v>
      </c>
      <c r="H10" s="18">
        <f>TABLEAU_AVANCE[[#This Row],[Montant]]/TABLEAU_AVANCE[[#This Row],[Echéances]]</f>
        <v>10000</v>
      </c>
      <c r="I10" s="18">
        <v>30000</v>
      </c>
      <c r="J10" s="18">
        <f>+TABLEAU_AVANCE[[#This Row],[Montant]]-TABLEAU_AVANCE[[#This Row],[Remboursements]]</f>
        <v>20000</v>
      </c>
      <c r="K10" s="15" t="str">
        <f>IF(TABLEAU_AVANCE[[#This Row],[Restant]]&gt;0,"Actif",IF(TABLEAU_AVANCE[[#This Row],[Restant]]&lt;0,"Surplus","Soldé"))</f>
        <v>Actif</v>
      </c>
    </row>
    <row r="11" spans="1:11" ht="20.100000000000001" customHeight="1" x14ac:dyDescent="0.25">
      <c r="A11" s="5" t="s">
        <v>33</v>
      </c>
      <c r="B11" s="6" t="s">
        <v>17</v>
      </c>
      <c r="C11" s="7" t="s">
        <v>24</v>
      </c>
      <c r="D11" s="6" t="s">
        <v>25</v>
      </c>
      <c r="E11" s="6" t="s">
        <v>26</v>
      </c>
      <c r="F11" s="8">
        <v>150000</v>
      </c>
      <c r="G11" s="5">
        <v>10</v>
      </c>
      <c r="H11" s="8">
        <f>TABLEAU_AVANCE[[#This Row],[Montant]]/TABLEAU_AVANCE[[#This Row],[Echéances]]</f>
        <v>15000</v>
      </c>
      <c r="I11" s="8">
        <v>105000</v>
      </c>
      <c r="J11" s="8">
        <f>+TABLEAU_AVANCE[[#This Row],[Montant]]-TABLEAU_AVANCE[[#This Row],[Remboursements]]</f>
        <v>45000</v>
      </c>
      <c r="K11" s="5" t="str">
        <f>IF(TABLEAU_AVANCE[[#This Row],[Restant]]&gt;0,"Actif",IF(TABLEAU_AVANCE[[#This Row],[Restant]]&lt;0,"Surplus","Soldé"))</f>
        <v>Actif</v>
      </c>
    </row>
  </sheetData>
  <conditionalFormatting sqref="A4:K11">
    <cfRule type="expression" dxfId="15" priority="1">
      <formula>$B4&lt;&gt;""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matricule</vt:lpstr>
      <vt:lpstr>PRETS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Beka</dc:creator>
  <cp:lastModifiedBy>LAVALLEZ Pascal</cp:lastModifiedBy>
  <dcterms:created xsi:type="dcterms:W3CDTF">2020-09-30T22:04:21Z</dcterms:created>
  <dcterms:modified xsi:type="dcterms:W3CDTF">2020-10-01T08:21:14Z</dcterms:modified>
</cp:coreProperties>
</file>