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CDG2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COMPTABLE">[1]Feuil1!$CA$2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ELUPLAF">[1]Feuil1!$J$2</definedName>
    <definedName name="FAEFM">[1]Feuil1!$BZ$2</definedName>
    <definedName name="FONPELMT">[1]Feuil1!$CC$2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MBSOFAXIS">[1]Feuil1!$CB$2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5" i="1" l="1"/>
  <c r="D5" i="1" l="1"/>
  <c r="E5" i="1" s="1"/>
  <c r="AG5" i="1" l="1"/>
  <c r="P5" i="1"/>
  <c r="Q5" i="1" s="1"/>
  <c r="F5" i="1"/>
  <c r="N5" i="1"/>
  <c r="M5" i="1"/>
  <c r="H5" i="1"/>
  <c r="AQ5" i="1"/>
  <c r="AB5" i="1"/>
  <c r="CP5" i="1" l="1"/>
  <c r="CL5" i="1" s="1"/>
  <c r="S5" i="1"/>
  <c r="K5" i="1"/>
  <c r="T5" i="1"/>
  <c r="AR5" i="1"/>
  <c r="AD5" i="1"/>
  <c r="AC5" i="1"/>
  <c r="AU5" i="1"/>
  <c r="J5" i="1"/>
  <c r="CQ5" i="1" s="1"/>
  <c r="CM5" i="1" s="1"/>
  <c r="G5" i="1"/>
  <c r="O5" i="1"/>
  <c r="BV5" i="1" s="1"/>
  <c r="Y5" i="1"/>
  <c r="X5" i="1"/>
  <c r="R5" i="1"/>
  <c r="BX5" i="1" s="1"/>
  <c r="CH5" i="1" l="1"/>
  <c r="CC5" i="1" s="1"/>
  <c r="BU5" i="1" s="1"/>
  <c r="BM5" i="1" s="1"/>
  <c r="BE5" i="1" s="1"/>
  <c r="AS5" i="1" s="1"/>
  <c r="Z5" i="1"/>
  <c r="CE5" i="1"/>
  <c r="BZ5" i="1"/>
  <c r="CR5" i="1"/>
  <c r="CN5" i="1"/>
  <c r="CJ5" i="1" s="1"/>
  <c r="CF5" i="1" s="1"/>
  <c r="BY5" i="1" s="1"/>
  <c r="BQ5" i="1" s="1"/>
  <c r="BI5" i="1" s="1"/>
  <c r="BA5" i="1" s="1"/>
  <c r="AZ5" i="1"/>
  <c r="BN5" i="1"/>
  <c r="BF5" i="1" s="1"/>
  <c r="AT5" i="1" s="1"/>
  <c r="AA5" i="1" s="1"/>
  <c r="CD5" i="1"/>
  <c r="BW5" i="1" s="1"/>
  <c r="BO5" i="1" s="1"/>
  <c r="BG5" i="1" s="1"/>
  <c r="CI5" i="1"/>
  <c r="AW5" i="1"/>
  <c r="AE5" i="1" s="1"/>
  <c r="BP5" i="1"/>
  <c r="BH5" i="1"/>
  <c r="AX5" i="1" s="1"/>
  <c r="AF5" i="1" s="1"/>
  <c r="AV5" i="1"/>
  <c r="AY5" i="1"/>
  <c r="AI5" i="1"/>
  <c r="AH5" i="1"/>
  <c r="AP5" i="1"/>
  <c r="V5" i="1"/>
  <c r="AM5" i="1"/>
  <c r="W5" i="1"/>
  <c r="L5" i="1"/>
  <c r="U5" i="1"/>
  <c r="BR5" i="1" s="1"/>
  <c r="BJ5" i="1" s="1"/>
  <c r="BB5" i="1" s="1"/>
  <c r="AK5" i="1" s="1"/>
  <c r="AJ5" i="1" l="1"/>
  <c r="CS5" i="1"/>
  <c r="CO5" i="1"/>
  <c r="CK5" i="1" s="1"/>
  <c r="CG5" i="1" s="1"/>
  <c r="CA5" i="1" s="1"/>
  <c r="CB5" i="1"/>
  <c r="BT5" i="1"/>
  <c r="BL5" i="1"/>
  <c r="BD5" i="1"/>
  <c r="AO5" i="1" s="1"/>
  <c r="BS5" i="1"/>
  <c r="AN5" i="1" s="1"/>
  <c r="BK5" i="1" l="1"/>
  <c r="BC5" i="1" s="1"/>
  <c r="CU5" i="1"/>
  <c r="C5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</font>
    <font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01/09/2020</v>
          </cell>
        </row>
      </sheetData>
      <sheetData sheetId="1"/>
      <sheetData sheetId="2">
        <row r="2">
          <cell r="A2">
            <v>56262.790000000008</v>
          </cell>
          <cell r="B2">
            <v>49191.600000000013</v>
          </cell>
          <cell r="C2">
            <v>8124.4800000000032</v>
          </cell>
          <cell r="D2">
            <v>7600.02</v>
          </cell>
          <cell r="E2">
            <v>55327.41</v>
          </cell>
          <cell r="F2">
            <v>5366.7700000000013</v>
          </cell>
          <cell r="G2">
            <v>951596.9600000002</v>
          </cell>
          <cell r="H2">
            <v>92372.400000000009</v>
          </cell>
          <cell r="I2">
            <v>4200.5600000000004</v>
          </cell>
          <cell r="J2">
            <v>3537.1899999999996</v>
          </cell>
          <cell r="K2">
            <v>13728.849999999997</v>
          </cell>
          <cell r="L2">
            <v>1331.6900000000003</v>
          </cell>
          <cell r="M2">
            <v>772715.08999999962</v>
          </cell>
          <cell r="N2">
            <v>119229.97999999994</v>
          </cell>
          <cell r="O2">
            <v>0</v>
          </cell>
          <cell r="P2">
            <v>0</v>
          </cell>
          <cell r="Q2">
            <v>833178.44</v>
          </cell>
          <cell r="R2">
            <v>4165.8400000000029</v>
          </cell>
          <cell r="S2">
            <v>1093.01</v>
          </cell>
          <cell r="T2">
            <v>15.19</v>
          </cell>
          <cell r="U2">
            <v>75151.310000000012</v>
          </cell>
          <cell r="V2">
            <v>2999.36</v>
          </cell>
          <cell r="W2">
            <v>782157.51999999967</v>
          </cell>
          <cell r="X2">
            <v>86819.570000000065</v>
          </cell>
          <cell r="Y2">
            <v>239731.16000000018</v>
          </cell>
          <cell r="Z2">
            <v>766453.75999999896</v>
          </cell>
          <cell r="AA2">
            <v>3065.81</v>
          </cell>
          <cell r="AB2">
            <v>0</v>
          </cell>
          <cell r="AC2">
            <v>0</v>
          </cell>
          <cell r="AD2">
            <v>56262.790000000008</v>
          </cell>
          <cell r="AE2">
            <v>772715.08999999962</v>
          </cell>
          <cell r="AF2">
            <v>10776.519999999999</v>
          </cell>
          <cell r="AG2">
            <v>772715.08999999962</v>
          </cell>
          <cell r="AH2">
            <v>56262.790000000008</v>
          </cell>
          <cell r="AI2">
            <v>0</v>
          </cell>
          <cell r="AJ2">
            <v>7460.7900000000036</v>
          </cell>
          <cell r="AK2">
            <v>0</v>
          </cell>
          <cell r="AL2">
            <v>0</v>
          </cell>
          <cell r="AM2">
            <v>124649.52000000018</v>
          </cell>
          <cell r="AN2">
            <v>12465.320000000011</v>
          </cell>
          <cell r="AO2">
            <v>69371.740000000005</v>
          </cell>
          <cell r="AP2">
            <v>4855.9600000000009</v>
          </cell>
          <cell r="AQ2">
            <v>1367.8400000000001</v>
          </cell>
          <cell r="AR2">
            <v>12813.449999999997</v>
          </cell>
          <cell r="AS2">
            <v>896.97000000000025</v>
          </cell>
          <cell r="AT2">
            <v>0</v>
          </cell>
          <cell r="AU2">
            <v>0</v>
          </cell>
          <cell r="AV2">
            <v>199.5</v>
          </cell>
          <cell r="AW2">
            <v>814273.88999999978</v>
          </cell>
          <cell r="AZ2">
            <v>17708.069999999985</v>
          </cell>
          <cell r="BA2">
            <v>0</v>
          </cell>
          <cell r="BB2">
            <v>0</v>
          </cell>
          <cell r="BC2">
            <v>252.03</v>
          </cell>
          <cell r="BD2">
            <v>252.03</v>
          </cell>
          <cell r="BF2">
            <v>0</v>
          </cell>
          <cell r="BH2">
            <v>11273.470000000001</v>
          </cell>
          <cell r="BI2">
            <v>0</v>
          </cell>
          <cell r="BJ2">
            <v>0</v>
          </cell>
          <cell r="BK2">
            <v>2044.52</v>
          </cell>
          <cell r="BL2">
            <v>0</v>
          </cell>
          <cell r="BM2">
            <v>0</v>
          </cell>
          <cell r="BO2">
            <v>0</v>
          </cell>
          <cell r="BP2">
            <v>56262.790000000008</v>
          </cell>
          <cell r="BR2">
            <v>23925.099999999991</v>
          </cell>
          <cell r="BS2">
            <v>11942.379999999997</v>
          </cell>
          <cell r="BU2">
            <v>-1338.4999999999993</v>
          </cell>
          <cell r="BW2">
            <v>-139.74</v>
          </cell>
          <cell r="BX2">
            <v>0</v>
          </cell>
          <cell r="BY2">
            <v>0</v>
          </cell>
          <cell r="BZ2">
            <v>0</v>
          </cell>
          <cell r="CA2">
            <v>0</v>
          </cell>
          <cell r="CB2">
            <v>0</v>
          </cell>
          <cell r="CC2">
            <v>0</v>
          </cell>
        </row>
        <row r="4">
          <cell r="A4">
            <v>82</v>
          </cell>
          <cell r="E4">
            <v>82</v>
          </cell>
          <cell r="G4">
            <v>401</v>
          </cell>
          <cell r="I4">
            <v>2</v>
          </cell>
          <cell r="K4">
            <v>13</v>
          </cell>
          <cell r="M4">
            <v>396</v>
          </cell>
          <cell r="O4">
            <v>0</v>
          </cell>
          <cell r="Q4">
            <v>480</v>
          </cell>
          <cell r="S4">
            <v>1</v>
          </cell>
          <cell r="U4">
            <v>82</v>
          </cell>
          <cell r="W4">
            <v>402</v>
          </cell>
          <cell r="AD4">
            <v>82</v>
          </cell>
          <cell r="AE4">
            <v>396</v>
          </cell>
          <cell r="AL4">
            <v>0</v>
          </cell>
          <cell r="AM4">
            <v>401</v>
          </cell>
          <cell r="AO4">
            <v>83</v>
          </cell>
          <cell r="AR4">
            <v>13</v>
          </cell>
          <cell r="AT4">
            <v>0</v>
          </cell>
          <cell r="AW4">
            <v>505</v>
          </cell>
          <cell r="BK4">
            <v>3</v>
          </cell>
          <cell r="BP4">
            <v>82</v>
          </cell>
          <cell r="BY4">
            <v>0</v>
          </cell>
        </row>
      </sheetData>
      <sheetData sheetId="3">
        <row r="1">
          <cell r="AD1">
            <v>44075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1.39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20.849999999999998</v>
          </cell>
        </row>
        <row r="24">
          <cell r="AD24">
            <v>6.9</v>
          </cell>
        </row>
        <row r="34">
          <cell r="O34">
            <v>-62.815040000002831</v>
          </cell>
          <cell r="T34">
            <v>3128.6300799999985</v>
          </cell>
        </row>
        <row r="35">
          <cell r="AD35">
            <v>0.8</v>
          </cell>
        </row>
      </sheetData>
      <sheetData sheetId="4">
        <row r="32">
          <cell r="F32">
            <v>10776.71</v>
          </cell>
        </row>
      </sheetData>
      <sheetData sheetId="5"/>
      <sheetData sheetId="6">
        <row r="2">
          <cell r="AM2">
            <v>44075</v>
          </cell>
        </row>
        <row r="31">
          <cell r="AD31">
            <v>7461</v>
          </cell>
        </row>
      </sheetData>
      <sheetData sheetId="7">
        <row r="31">
          <cell r="D31">
            <v>7121</v>
          </cell>
        </row>
      </sheetData>
      <sheetData sheetId="8">
        <row r="29">
          <cell r="E29">
            <v>12465.320000000011</v>
          </cell>
        </row>
      </sheetData>
      <sheetData sheetId="9"/>
      <sheetData sheetId="10">
        <row r="81">
          <cell r="V81">
            <v>254465</v>
          </cell>
        </row>
      </sheetData>
      <sheetData sheetId="11"/>
      <sheetData sheetId="12"/>
      <sheetData sheetId="13">
        <row r="9">
          <cell r="C9">
            <v>326550.73000000021</v>
          </cell>
          <cell r="F9">
            <v>3065.81</v>
          </cell>
          <cell r="H9">
            <v>0</v>
          </cell>
        </row>
      </sheetData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tabSelected="1" workbookViewId="0">
      <selection activeCell="B6" sqref="B6"/>
    </sheetView>
  </sheetViews>
  <sheetFormatPr baseColWidth="10" defaultRowHeight="12.75" x14ac:dyDescent="0.2"/>
  <cols>
    <col min="1" max="1" width="10.28515625" customWidth="1"/>
    <col min="2" max="2" width="30" customWidth="1"/>
    <col min="3" max="3" width="108.7109375" bestFit="1" customWidth="1"/>
    <col min="4" max="4" width="3.42578125" bestFit="1" customWidth="1"/>
    <col min="5" max="5" width="5.28515625" bestFit="1" customWidth="1"/>
    <col min="6" max="6" width="7.140625" bestFit="1" customWidth="1"/>
    <col min="7" max="7" width="5.28515625" bestFit="1" customWidth="1"/>
    <col min="8" max="8" width="3.42578125" bestFit="1" customWidth="1"/>
    <col min="9" max="9" width="0.5703125" hidden="1" customWidth="1"/>
    <col min="10" max="12" width="5.28515625" bestFit="1" customWidth="1"/>
    <col min="13" max="23" width="3.42578125" bestFit="1" customWidth="1"/>
    <col min="24" max="24" width="11.5703125" hidden="1" customWidth="1"/>
    <col min="25" max="83" width="5.140625" customWidth="1"/>
    <col min="84" max="84" width="2.5703125" customWidth="1"/>
    <col min="85" max="95" width="5.140625" hidden="1" customWidth="1"/>
    <col min="96" max="98" width="11.42578125" hidden="1" customWidth="1"/>
  </cols>
  <sheetData>
    <row r="1" spans="1:99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99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99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99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99" s="4" customFormat="1" ht="70.150000000000006" customHeight="1" x14ac:dyDescent="0.2">
      <c r="A5" s="2"/>
      <c r="B5" s="3">
        <v>10123</v>
      </c>
      <c r="C5" s="4" t="str">
        <f>UPPER(MID(CU5,1,1))&amp;MID(CU5,2,168)</f>
        <v xml:space="preserve">Dix mille cent vingt trois €uros </v>
      </c>
      <c r="D5" s="5">
        <f>INT(B5/1000000)</f>
        <v>0</v>
      </c>
      <c r="E5" s="5">
        <f>INT((B5-D5*1000000)/1000)</f>
        <v>10</v>
      </c>
      <c r="F5" s="5">
        <f>INT(B5-D5*1000000-E5*1000)</f>
        <v>123</v>
      </c>
      <c r="G5" s="5">
        <f>ROUND(B5-D5*1000000-E5*1000-F5,2)*100</f>
        <v>0</v>
      </c>
      <c r="H5" s="5">
        <f>D5-M5*100</f>
        <v>0</v>
      </c>
      <c r="I5" s="5"/>
      <c r="J5" s="5">
        <f>E5-P5*100</f>
        <v>10</v>
      </c>
      <c r="K5" s="5">
        <f>ROUND(F5-S5*100,0)</f>
        <v>23</v>
      </c>
      <c r="L5" s="5">
        <f>G5</f>
        <v>0</v>
      </c>
      <c r="M5" s="5">
        <f>INT(D5/100)</f>
        <v>0</v>
      </c>
      <c r="N5" s="5">
        <f>INT((D5-M5*100)/10)</f>
        <v>0</v>
      </c>
      <c r="O5" s="5">
        <f>D5-M5*100-N5*10</f>
        <v>0</v>
      </c>
      <c r="P5" s="5">
        <f>INT(E5/100)</f>
        <v>0</v>
      </c>
      <c r="Q5" s="5">
        <f>INT((E5-P5*100)/10)</f>
        <v>1</v>
      </c>
      <c r="R5" s="5">
        <f>E5-P5*100-Q5*10</f>
        <v>0</v>
      </c>
      <c r="S5" s="5">
        <f>INT(F5/100)</f>
        <v>1</v>
      </c>
      <c r="T5" s="5">
        <f>INT((F5-S5*100)/10)</f>
        <v>2</v>
      </c>
      <c r="U5" s="5">
        <f>F5-S5*100-T5*10</f>
        <v>3</v>
      </c>
      <c r="V5" s="5">
        <f>INT(G5/10)</f>
        <v>0</v>
      </c>
      <c r="W5" s="5">
        <f>ROUND(G5-V5*10,0)</f>
        <v>0</v>
      </c>
      <c r="X5" s="5" t="str">
        <f>IF(M5=0,"",IF(M5=1,"",IF(M5=2,"deux ",IF(M5=3,"trois ",IF(M5=4,"quatre ",IF(M5=5,"cinq ",AQ5))))))</f>
        <v/>
      </c>
      <c r="Y5" s="5" t="str">
        <f>IF(M5=0,"",IF(M5&lt;2,"cent ",AR5))</f>
        <v/>
      </c>
      <c r="Z5" s="5" t="str">
        <f>IF(N5=1,AS5,IF(N5=7,BM5,IF(N5=9,CC5,CL5)))</f>
        <v/>
      </c>
      <c r="AA5" s="5" t="str">
        <f>IF(H5=11,"",IF(H5=12,"",IF(H5=13,"",IF(H5=14,"",IF(H5=15,"",IF(H5=16,"",AT5))))))</f>
        <v/>
      </c>
      <c r="AB5" s="5" t="str">
        <f>IF(D5=0,"",IF(D5&lt;2,"million ","millions "))</f>
        <v/>
      </c>
      <c r="AC5" s="5" t="str">
        <f>IF(I5=1,"",IF(P5=0,"",IF(P5=1,"",IF(P5=2,"deux ",IF(P5=3,"trois ",IF(P5=4,"quatre ",IF(P5=5,"cinq ",AU5)))))))</f>
        <v/>
      </c>
      <c r="AD5" s="5" t="str">
        <f>IF(P5=0,"",IF(P5&lt;2,"cent ",AV5))</f>
        <v/>
      </c>
      <c r="AE5" s="5" t="str">
        <f>IF(Q5=1,AW5,IF(Q5=7,BO5,IF(Q5=9,CD5,CM5)))</f>
        <v xml:space="preserve">dix </v>
      </c>
      <c r="AF5" s="5" t="str">
        <f>IF(E5=1,"",AX5)</f>
        <v/>
      </c>
      <c r="AG5" s="5" t="str">
        <f>IF(E5&gt;0,"mille ","")</f>
        <v xml:space="preserve">mille </v>
      </c>
      <c r="AH5" s="5" t="str">
        <f>IF(INT(B5)=0,"zéro ",IF(S5=0,"",IF(S5=1,"",IF(S5=2,"deux ",IF(S5=3,"trois ",IF(S5=4,"quatre ",IF(S5=5,"cinq ",AY5)))))))</f>
        <v/>
      </c>
      <c r="AI5" s="5" t="str">
        <f>IF(S5=0,"",IF(S5&lt;2,"cent ",AZ5))</f>
        <v xml:space="preserve">cent </v>
      </c>
      <c r="AJ5" s="5" t="str">
        <f>IF(T5=1,BA5,IF(T5=7,BQ5,IF(T5=9,CF5,CN5)))</f>
        <v xml:space="preserve">vingt </v>
      </c>
      <c r="AK5" s="5" t="str">
        <f>IF(K5=11,"",IF(K5=12,"",IF(K5=13,"",IF(K5=14,"",IF(K5=15,"",IF(K5=16,"",BB5))))))</f>
        <v xml:space="preserve">trois </v>
      </c>
      <c r="AL5" s="5" t="str">
        <f>IF(INT(B5&lt;2),"€uro ","€uros ")</f>
        <v xml:space="preserve">€uros </v>
      </c>
      <c r="AM5" s="5" t="str">
        <f>IF(G5&gt;0,"et ","")</f>
        <v/>
      </c>
      <c r="AN5" s="5" t="str">
        <f>IF(V5=1,BC5,IF(V5=7,BS5,IF(V5=9,CG5,CO5)))</f>
        <v/>
      </c>
      <c r="AO5" s="5" t="str">
        <f>IF(L5=11,"",IF(L5=12,"",IF(L5=13,"",IF(L5=14,"",IF(L5=15,"",IF(L5=16,"",BD5))))))</f>
        <v/>
      </c>
      <c r="AP5" s="5" t="str">
        <f>IF(G5=0,"",IF(G5&lt;2,"centime","centimes"))</f>
        <v/>
      </c>
      <c r="AQ5" s="5" t="str">
        <f>IF(D5=0," ",IF(M5=6,"six ",IF(M5=7,"sept ",IF(M5=8,"huit ",IF(M5=9,"neuf ",)))))</f>
        <v xml:space="preserve"> </v>
      </c>
      <c r="AR5" s="5" t="str">
        <f>IF(H5&gt;0,"cent ", "cents ")</f>
        <v xml:space="preserve">cents </v>
      </c>
      <c r="AS5" s="5" t="str">
        <f>IF(H5=10,"dix ",IF(H5=11,"onze ",IF(H5=12,"douze ",IF(H5=13,"treize ",IF(H5=14,"quatorze ",IF(H5=15,"quinze ",BE5))))))</f>
        <v/>
      </c>
      <c r="AT5" s="5" t="str">
        <f>IF(H5=17,"",IF(H5=18,"",IF(H5=19,"",BF5)))</f>
        <v/>
      </c>
      <c r="AU5" s="5">
        <f>IF(P5=6,"six ",IF(P5=7,"sept ",IF(P5=8,"huit ",IF(P5=9,"neuf ",))))</f>
        <v>0</v>
      </c>
      <c r="AV5" s="5" t="str">
        <f>IF(J5&gt;0,"cent ", "cents ")</f>
        <v xml:space="preserve">cent </v>
      </c>
      <c r="AW5" s="5" t="str">
        <f>IF(J5=10,"dix ",IF(J5=11,"onze ",IF(J5=12,"douze ",IF(J5=13,"treize ",IF(J5=14,"quatorze ",IF(J5=15,"quinze ",BG5))))))</f>
        <v xml:space="preserve">dix </v>
      </c>
      <c r="AX5" s="5" t="str">
        <f>IF(J5=11,"",IF(J5=12,"",IF(J5=13,"",IF(J5=14,"",IF(J5=15,"",IF(J5=16,"",BH5))))))</f>
        <v/>
      </c>
      <c r="AY5" s="5">
        <f>IF(S5=6,"six ",IF(S5=7,"sept ",IF(S5=8,"huit ",IF(S5=9,"neuf ",))))</f>
        <v>0</v>
      </c>
      <c r="AZ5" s="5" t="str">
        <f>IF(K5&gt;0,"cent ", "cents ")</f>
        <v xml:space="preserve">cent </v>
      </c>
      <c r="BA5" s="5" t="str">
        <f>IF(K5=10,"dix ",IF(K5=11,"onze ",IF(K5=12,"douze ",IF(K5=13,"treize ",IF(K5=14,"quatorze ",IF(K5=15,"quinze ",BI5))))))</f>
        <v xml:space="preserve">vingt </v>
      </c>
      <c r="BB5" s="5" t="str">
        <f>IF(K5=17,"",IF(K5=18,"",IF(K5=19,"",BJ5)))</f>
        <v xml:space="preserve">trois </v>
      </c>
      <c r="BC5" s="5" t="str">
        <f>IF(L5=10,"dix ",IF(L5=11,"onze ",IF(L5=12,"douze ",IF(L5=13,"treize ",IF(L5=14,"quatorze ",IF(L5=15,"quinze ",BK5))))))</f>
        <v/>
      </c>
      <c r="BD5" s="5" t="str">
        <f>IF(L5=17,"",IF(L5=18,"",IF(L5=19,"",BL5)))</f>
        <v/>
      </c>
      <c r="BE5" s="5" t="str">
        <f>IF(H5=16,"seize ",IF(H5=17,"dix-sept ",IF(H5=18,"dix-huit ",IF(H5=19,"dix-neuf ",BM5))))</f>
        <v/>
      </c>
      <c r="BF5" s="5" t="str">
        <f>IF(H5=21,"et un ",IF(H5=31,"et un ",IF(H5=41,"et un ",IF(H5=51,"et un ",IF(H5=61,"et un ",BN5)))))</f>
        <v/>
      </c>
      <c r="BG5" s="5" t="str">
        <f>IF(J5=16,"seize ",IF(J5=17,"dix-sept ",IF(J5=18,"dix-huit ",IF(J5=19,"dix-neuf ",BO5))))</f>
        <v/>
      </c>
      <c r="BH5" s="5" t="str">
        <f>IF(J5=17,"",IF(J5=18,"",IF(J5=19,"",BP5)))</f>
        <v/>
      </c>
      <c r="BI5" s="5" t="str">
        <f>IF(K5=16,"seize ",IF(K5=17,"dix-sept ",IF(K5=18,"dix-huit ",IF(K5=19,"dix-neuf ",BQ5))))</f>
        <v xml:space="preserve">vingt </v>
      </c>
      <c r="BJ5" s="5" t="str">
        <f>IF(K5=21,"et un ",IF(K5=31,"et un ",IF(K5=41,"et un ",IF(K5=51,"et un ",IF(K5=61,"et un ",BR5)))))</f>
        <v xml:space="preserve">trois </v>
      </c>
      <c r="BK5" s="5" t="str">
        <f>IF(L5=16,"seize ",IF(L5=17,"dix-sept ",IF(L5=18,"dix-huit ",IF(L5=19,"dix-neuf ",BS5))))</f>
        <v/>
      </c>
      <c r="BL5" s="5" t="str">
        <f>IF(L5=21,"et un ",IF(L5=31,"et un ",IF(L5=41,"et un ",IF(L5=51,"et un ",IF(L5=61,"et un ",BT5)))))</f>
        <v/>
      </c>
      <c r="BM5" s="5" t="str">
        <f>IF(H5=70,"soixante-dix ",IF(H5=71,"soixante et onze ",IF(H5=72,"soixante-douze ",IF(H5=73,"soixante-treize ",IF(H5=74,"soixante-quatorze ",IF(H5=75,"soixante-quinze ",BU5))))))</f>
        <v/>
      </c>
      <c r="BN5" s="5" t="str">
        <f>IF(N5=9,"",IF(N5=7,"",IF(O5=0,"",IF(O5=1,"un ",IF(O5=2,"deux ",IF(O5=3,"trois ",IF(O5=4,"quatre ",IF(O5=5,"cinq ",BV5))))))))</f>
        <v/>
      </c>
      <c r="BO5" s="5" t="str">
        <f>IF(J5=70,"soixante-dix ",IF(J5=71,"soixante et onze ",IF(J5=72,"soixante-douze ",IF(J5=73,"soixante-treize ",IF(J5=74,"soixante-quatorze ",IF(J5=75,"soixante-quinze ",BW5))))))</f>
        <v/>
      </c>
      <c r="BP5" s="5" t="str">
        <f>IF(J5=21,"et un ",IF(J5=31,"et un ",IF(J5=41,"et un ",IF(J5=51,"et un ",IF(J5=61,"et un ",BX5)))))</f>
        <v/>
      </c>
      <c r="BQ5" s="5" t="str">
        <f>IF(K5=70,"soixante-dix ",IF(K5=71,"soixante et onze ",IF(K5=72,"soixante-douze ",IF(K5=73,"soixante-treize ",IF(K5=74,"soixante-quatorze ",IF(K5=75,"soixante-quinze ",BY5))))))</f>
        <v xml:space="preserve">vingt </v>
      </c>
      <c r="BR5" s="5" t="str">
        <f>IF(T5=9,"",IF(T5=7,"",IF(U5=0,"",IF(U5=1,"un ",IF(U5=2,"deux ",IF(U5=3,"trois ",IF(U5=4,"quatre ",IF(U5=5,"cinq ",BZ5))))))))</f>
        <v xml:space="preserve">trois </v>
      </c>
      <c r="BS5" s="5" t="str">
        <f>IF(L5=70,"soixante-dix ",IF(L5=71,"soixante et onze ",IF(L5=72,"soixante-douze ",IF(L5=73,"soixante-treize ",IF(L5=74,"soixante-quatorze ",IF(L5=75,"soixante-quinze ",CA5))))))</f>
        <v/>
      </c>
      <c r="BT5" s="5" t="str">
        <f>IF(V5=9,"",IF(V5=7,"",IF(W5=0,"",IF(W5=1,"un ",IF(W5=2,"deux ",IF(W5=3,"trois ",IF(W5=4,"quatre ",IF(W5=5,"cinq ",CB5))))))))</f>
        <v/>
      </c>
      <c r="BU5" s="5" t="str">
        <f>IF(H5=76,"soixante-seize ",IF(H5=77,"soixante-dix-sept ",IF(H5=78,"soixante-dix-huit ",IF(H5=79,"soixante-dix-neuf ",CC5))))</f>
        <v/>
      </c>
      <c r="BV5" s="5">
        <f>IF(N5=9,"",IF(O5=6,"six ",IF(O5=7,"sept ",IF(O5=8,"huit ",IF(O5=9,"neuf ",)))))</f>
        <v>0</v>
      </c>
      <c r="BW5" s="5" t="str">
        <f>IF(J5=76,"soixante-seize ",IF(J5=77,"soixante-dix-sept ",IF(J5=78,"soixante-dix-huit ",IF(J5=79,"soixante-dix-neuf ",CD5))))</f>
        <v/>
      </c>
      <c r="BX5" s="5" t="str">
        <f>IF(Q5=9,"",IF(Q5=7,"",IF(R5=0,"",IF(R5=1,"un ",IF(R5=2,"deux ",IF(R5=3,"trois ",IF(R5=4,"quatre ",IF(R5=5,"cinq ",CE5))))))))</f>
        <v/>
      </c>
      <c r="BY5" s="5" t="str">
        <f>IF(K5=76,"soixante-seize ",IF(K5=77,"soixante-dix-sept ",IF(K5=78,"soixante-dix-huit ",IF(K5=79,"soixante-dix-neuf ",CF5))))</f>
        <v xml:space="preserve">vingt </v>
      </c>
      <c r="BZ5" s="5">
        <f>IF(T5=9,"",IF(U5=6,"six ",IF(U5=7,"sept ",IF(U5=8,"huit ",IF(U5=9,"neuf ",)))))</f>
        <v>0</v>
      </c>
      <c r="CA5" s="5" t="str">
        <f>IF(L5=76,"soixante-seize ",IF(L5=77,"soixante-dix-sept ",IF(L5=78,"soixante-dix-huit ",IF(L5=79,"soixante-dix-neuf ",CG5))))</f>
        <v/>
      </c>
      <c r="CB5" s="5">
        <f>IF(V5=9,"",IF(W5=6,"six ",IF(W5=7,"sept ",IF(W5=8,"huit ",IF(W5=9,"neuf ",)))))</f>
        <v>0</v>
      </c>
      <c r="CC5" s="5" t="str">
        <f>IF(H5=90,"quatre-vingt-dix ",IF(H5=91,"quatre-vingt-onze ",IF(H5=92,"quatre-vingt-douze ",IF(H5=93,"quatre-vingt-treize ",IF(H5=94,"quatre-vingt-quatorze ",IF(H5=95,"quatre-vingt-quinze ",CH5))))))</f>
        <v/>
      </c>
      <c r="CD5" s="5" t="str">
        <f>IF(J5=90,"quatre-vingt-dix ",IF(J5=91,"quatre-vingt-onze ",IF(J5=92,"quatre-vingt-douze ",IF(J5=93,"quatre-vingt-treize ",IF(J5=94,"quatre-vingt-quatorze ",IF(J5=95,"quatre-vingt-quinze ",CI5))))))</f>
        <v/>
      </c>
      <c r="CE5" s="5">
        <f>IF(Q5=9,"",IF(R5=6,"six ",IF(R5=7,"sept ",IF(R5=8,"huit ",IF(R5=9,"neuf ",)))))</f>
        <v>0</v>
      </c>
      <c r="CF5" s="5" t="str">
        <f>IF(K5=90,"quatre-vingt-dix ",IF(K5=91,"quatre-vingt-onze ",IF(K5=92,"quatre-vingt-douze ",IF(K5=93,"quatre-vingt-treize ",IF(K5=94,"quatre-vingt-quatorze ",IF(K5=95,"quatre-vingt-quinze ",CJ5))))))</f>
        <v xml:space="preserve">vingt </v>
      </c>
      <c r="CG5" s="4" t="str">
        <f>IF(L5=90,"quatre-vingt-dix ",IF(L5=91,"quatre-vingt-onze ",IF(L5=92,"quatre-vingt-douze ",IF(L5=93,"quatre-vingt-treize ",IF(L5=94,"quatre-vingt-quatorze ",IF(L5=95,"quatre-vingt-quinze ",CK5))))))</f>
        <v/>
      </c>
      <c r="CH5" s="4" t="str">
        <f>IF(H5=96,"quatre-vingt-seize ",IF(H5=97,"quatre-vingt-dix-sept ",IF(H5=98,"quatre-vingt-dix-huit ",IF(H5=99,"quatre-vingt-dix-neuf ",CL5))))</f>
        <v/>
      </c>
      <c r="CI5" s="4" t="str">
        <f>IF(J5=96,"quatre-vingt-seize ",IF(J5=97,"quatre-vingt-dix-sept ",IF(J5=98,"quatre-vingt-dix-huit ",IF(J5=99,"quatre-vingt-dix-neuf ",CM5))))</f>
        <v/>
      </c>
      <c r="CJ5" s="4" t="str">
        <f>IF(K5=96,"quatre-vingt-seize ",IF(K5=97,"quatre-vingt-dix-sept ",IF(K5=98,"quatre-vingt-dix-huit ",IF(K5=99,"quatre-vingt-dix-neuf ",CN5))))</f>
        <v xml:space="preserve">vingt </v>
      </c>
      <c r="CK5" s="4" t="str">
        <f>IF(L5=96,"quatre-vingt-seize ",IF(L5=97,"quatre-vingt-dix-sept ",IF(L5=98,"quatre-vingt-dix-huit ",IF(L5=99,"quatre-vingt-dix-neuf ",CO5))))</f>
        <v/>
      </c>
      <c r="CL5" s="4" t="str">
        <f>IF(N5=2,"vingt ",IF(N5=3,"trente ",IF(N5=4,"quarante ",IF(N5=5,"cinquante ",CP5))))</f>
        <v/>
      </c>
      <c r="CM5" s="4" t="str">
        <f>IF(Q5=2,"vingt ",IF(Q5=3,"trente ",IF(Q5=4,"quarante ",IF(Q5=5,"cinquante ",CQ5))))</f>
        <v/>
      </c>
      <c r="CN5" s="4" t="str">
        <f>IF(T5=2,"vingt ",IF(T5=3,"trente ",IF(T5=4,"quarante ",IF(T5=5,"cinquante ",CR5))))</f>
        <v xml:space="preserve">vingt </v>
      </c>
      <c r="CO5" s="4" t="str">
        <f>IF(V5=2,"vingt ",IF(V5=3,"trente ",IF(V5=4,"quarante ",IF(V5=5,"cinquante ",CS5))))</f>
        <v/>
      </c>
      <c r="CP5" s="4" t="str">
        <f>IF(N5=6,"soixante ",IF(H5=80,"quatre-vingts ",IF(N5=8,"quatre-vingt-","")))</f>
        <v/>
      </c>
      <c r="CQ5" s="4" t="str">
        <f>IF(Q5=6,"soixante ",IF(J5=80,"quatre-vingts ",IF(Q5=8,"quatre-vingt-","")))</f>
        <v/>
      </c>
      <c r="CR5" s="4" t="str">
        <f>IF(T5=6,"soixante ",IF(K5=80,"quatre-vingts ",IF(T5=8,"quatre-vingt-","")))</f>
        <v/>
      </c>
      <c r="CS5" s="4" t="str">
        <f>IF(V5=6,"soixante ",IF(L5=80,"quatre-vingts ",IF(V5=8,"quatre-vingt-","")))</f>
        <v/>
      </c>
      <c r="CU5" s="4" t="str">
        <f>(X5&amp;Y5&amp;Z5&amp;AA5&amp;AB5&amp;AC5&amp;AD5&amp;AE5&amp;AF5&amp;AG5&amp;AH5&amp;AI5&amp;AJ5&amp;AK5&amp;AL5&amp;AM5&amp;AN5&amp;AO5&amp;AP5)</f>
        <v xml:space="preserve">dix mille cent vingt trois €uros </v>
      </c>
    </row>
    <row r="6" spans="1:99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spans="1:99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</row>
    <row r="8" spans="1:99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</row>
    <row r="9" spans="1:99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</row>
    <row r="10" spans="1:99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</row>
    <row r="11" spans="1:99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99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99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99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99" x14ac:dyDescent="0.2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99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1:28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1:28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1:28" x14ac:dyDescent="0.2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</row>
    <row r="21" spans="1:28" x14ac:dyDescent="0.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</row>
    <row r="25" spans="1:28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x14ac:dyDescent="0.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x14ac:dyDescent="0.2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</row>
    <row r="33" spans="1:28" x14ac:dyDescent="0.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x14ac:dyDescent="0.2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x14ac:dyDescent="0.2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1:28" x14ac:dyDescent="0.2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x14ac:dyDescent="0.2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CDG2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2020-09-30T06:57:40Z</dcterms:created>
  <dcterms:modified xsi:type="dcterms:W3CDTF">2020-09-30T07:00:50Z</dcterms:modified>
</cp:coreProperties>
</file>