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firstSheet="1" activeTab="2"/>
  </bookViews>
  <sheets>
    <sheet name="Feuil1" sheetId="8" state="hidden" r:id="rId1"/>
    <sheet name="SLA ELC" sheetId="9" r:id="rId2"/>
    <sheet name="TEST SLA" sheetId="12" r:id="rId3"/>
  </sheets>
  <definedNames>
    <definedName name="Rate_Card_Isobar">#REF!</definedName>
    <definedName name="Task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" i="12" l="1"/>
  <c r="M4" i="12"/>
  <c r="M3" i="12"/>
  <c r="F5" i="12" l="1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I5" i="12"/>
  <c r="I6" i="12"/>
  <c r="I7" i="12"/>
  <c r="I8" i="12"/>
  <c r="K8" i="12" s="1"/>
  <c r="I9" i="12"/>
  <c r="K9" i="12" s="1"/>
  <c r="I10" i="12"/>
  <c r="K10" i="12" s="1"/>
  <c r="I11" i="12"/>
  <c r="I12" i="12"/>
  <c r="K12" i="12" s="1"/>
  <c r="I13" i="12"/>
  <c r="I14" i="12"/>
  <c r="K14" i="12" s="1"/>
  <c r="I15" i="12"/>
  <c r="K15" i="12" s="1"/>
  <c r="I16" i="12"/>
  <c r="K16" i="12" s="1"/>
  <c r="I17" i="12"/>
  <c r="K17" i="12" s="1"/>
  <c r="I18" i="12"/>
  <c r="K18" i="12" s="1"/>
  <c r="I19" i="12"/>
  <c r="I20" i="12"/>
  <c r="J5" i="12"/>
  <c r="J6" i="12"/>
  <c r="J7" i="12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K5" i="12"/>
  <c r="K6" i="12"/>
  <c r="K11" i="12"/>
  <c r="K13" i="12"/>
  <c r="J32" i="12"/>
  <c r="I32" i="12"/>
  <c r="G32" i="12"/>
  <c r="F32" i="12"/>
  <c r="D32" i="12"/>
  <c r="C32" i="12"/>
  <c r="J31" i="12"/>
  <c r="I31" i="12"/>
  <c r="G31" i="12"/>
  <c r="F31" i="12"/>
  <c r="D31" i="12"/>
  <c r="C31" i="12"/>
  <c r="J30" i="12"/>
  <c r="I30" i="12"/>
  <c r="G30" i="12"/>
  <c r="F30" i="12"/>
  <c r="D30" i="12"/>
  <c r="C30" i="12"/>
  <c r="J29" i="12"/>
  <c r="I29" i="12"/>
  <c r="G29" i="12"/>
  <c r="F29" i="12"/>
  <c r="D29" i="12"/>
  <c r="C29" i="12"/>
  <c r="J28" i="12"/>
  <c r="I28" i="12"/>
  <c r="G28" i="12"/>
  <c r="F28" i="12"/>
  <c r="D28" i="12"/>
  <c r="C28" i="12"/>
  <c r="J27" i="12"/>
  <c r="I27" i="12"/>
  <c r="G27" i="12"/>
  <c r="F27" i="12"/>
  <c r="D27" i="12"/>
  <c r="C27" i="12"/>
  <c r="J26" i="12"/>
  <c r="I26" i="12"/>
  <c r="G26" i="12"/>
  <c r="F26" i="12"/>
  <c r="D26" i="12"/>
  <c r="C26" i="12"/>
  <c r="J25" i="12"/>
  <c r="I25" i="12"/>
  <c r="G25" i="12"/>
  <c r="F25" i="12"/>
  <c r="D25" i="12"/>
  <c r="C25" i="12"/>
  <c r="J24" i="12"/>
  <c r="I24" i="12"/>
  <c r="G24" i="12"/>
  <c r="F24" i="12"/>
  <c r="D24" i="12"/>
  <c r="C24" i="12"/>
  <c r="J23" i="12"/>
  <c r="I23" i="12"/>
  <c r="G23" i="12"/>
  <c r="F23" i="12"/>
  <c r="D23" i="12"/>
  <c r="C23" i="12"/>
  <c r="J22" i="12"/>
  <c r="I22" i="12"/>
  <c r="G22" i="12"/>
  <c r="F22" i="12"/>
  <c r="D22" i="12"/>
  <c r="C22" i="12"/>
  <c r="J21" i="12"/>
  <c r="I21" i="12"/>
  <c r="G21" i="12"/>
  <c r="F21" i="12"/>
  <c r="D21" i="12"/>
  <c r="C21" i="12"/>
  <c r="J4" i="12"/>
  <c r="I4" i="12"/>
  <c r="G4" i="12"/>
  <c r="F4" i="12"/>
  <c r="D4" i="12"/>
  <c r="C4" i="12"/>
  <c r="J3" i="12"/>
  <c r="I3" i="12"/>
  <c r="G3" i="12"/>
  <c r="F3" i="12"/>
  <c r="D3" i="12"/>
  <c r="C3" i="12"/>
  <c r="J2" i="12"/>
  <c r="I2" i="12"/>
  <c r="G2" i="12"/>
  <c r="F2" i="12"/>
  <c r="D2" i="12"/>
  <c r="C2" i="12"/>
  <c r="K2" i="12" l="1"/>
  <c r="O2" i="12" s="1"/>
  <c r="K21" i="12"/>
  <c r="K23" i="12"/>
  <c r="K25" i="12"/>
  <c r="K27" i="12"/>
  <c r="K29" i="12"/>
  <c r="K32" i="12"/>
  <c r="K20" i="12"/>
  <c r="K7" i="12"/>
  <c r="K24" i="12"/>
  <c r="K28" i="12"/>
  <c r="K19" i="12"/>
  <c r="K3" i="12"/>
  <c r="O3" i="12" s="1"/>
  <c r="K4" i="12"/>
  <c r="O4" i="12" s="1"/>
  <c r="K22" i="12"/>
  <c r="K26" i="12"/>
  <c r="K30" i="12"/>
  <c r="K31" i="12"/>
  <c r="R4" i="12"/>
  <c r="R3" i="12"/>
  <c r="R2" i="12"/>
  <c r="E21" i="9" l="1"/>
</calcChain>
</file>

<file path=xl/sharedStrings.xml><?xml version="1.0" encoding="utf-8"?>
<sst xmlns="http://schemas.openxmlformats.org/spreadsheetml/2006/main" count="108" uniqueCount="72">
  <si>
    <t>PROJECT</t>
  </si>
  <si>
    <t>TASK DESCRIPTION</t>
  </si>
  <si>
    <t>ADDITIONAL TASK</t>
  </si>
  <si>
    <t>COMMENTS</t>
  </si>
  <si>
    <t>BRAZE LINK</t>
  </si>
  <si>
    <t>Validated + approved by the client</t>
  </si>
  <si>
    <t>Delivered, waiting for customer return</t>
  </si>
  <si>
    <t>Brief available, waiting for production</t>
  </si>
  <si>
    <t>NO</t>
  </si>
  <si>
    <t>YES</t>
  </si>
  <si>
    <t>COST</t>
  </si>
  <si>
    <t>COST 2</t>
  </si>
  <si>
    <t>ADDITINAL TASK 3</t>
  </si>
  <si>
    <t>COST 3</t>
  </si>
  <si>
    <t>SLA TIME</t>
  </si>
  <si>
    <t xml:space="preserve">TOTAL COST </t>
  </si>
  <si>
    <t>HTML modification</t>
  </si>
  <si>
    <t>Creation of a link</t>
  </si>
  <si>
    <t>https://dashboard-01.braze.eu/engagement/templates_and_media/email_templates/5e8f06483b2fdc07f9ec8930?id=5f1098d87991d36f54b69c98</t>
  </si>
  <si>
    <t>https://dashboard-01.braze.eu/engagement/templates_and_media/email_templates/5e8f06483b2fdc07f9ec8930?q=%5B%7B%22key%22%3A%22status%22%2C%22value%22%3A%22active%22%7D%5D</t>
  </si>
  <si>
    <t>https://dashboard-01.braze.eu/engagement/templates_and_media/email_templates/5e8f06483b2fdc07f9ec8930?id=5f0dd9817991d315e6e4b308</t>
  </si>
  <si>
    <t>Unsubscribe Pages</t>
  </si>
  <si>
    <t>ISOBAR - Last and final offer</t>
  </si>
  <si>
    <t>Annual volume forecast 
(given as information)</t>
  </si>
  <si>
    <t>Deliverable</t>
  </si>
  <si>
    <t>Task description</t>
  </si>
  <si>
    <t>Complexity</t>
  </si>
  <si>
    <r>
      <t xml:space="preserve">Unit price 
</t>
    </r>
    <r>
      <rPr>
        <sz val="9"/>
        <color theme="0"/>
        <rFont val="Noto Sans"/>
        <family val="2"/>
        <charset val="1"/>
      </rPr>
      <t>(in €, excl. Taxes)</t>
    </r>
  </si>
  <si>
    <t>SLA commitment</t>
  </si>
  <si>
    <t>TBC</t>
  </si>
  <si>
    <t>E-mail creation / PSD</t>
  </si>
  <si>
    <t>Simple</t>
  </si>
  <si>
    <t xml:space="preserve">(2 revisions included) </t>
  </si>
  <si>
    <t>Medium</t>
  </si>
  <si>
    <t>Complex</t>
  </si>
  <si>
    <t>E-mail creation / HTML 
(incl. Testing/implementation into Braze)</t>
  </si>
  <si>
    <t>E-mail block creation</t>
  </si>
  <si>
    <r>
      <t xml:space="preserve">Workflow creation 
</t>
    </r>
    <r>
      <rPr>
        <sz val="8"/>
        <rFont val="Noto Sans"/>
        <family val="2"/>
        <charset val="1"/>
      </rPr>
      <t>(for automated campaigns only)</t>
    </r>
  </si>
  <si>
    <t>3200 (assumption - total volumes/2) / Simple : 1600 / Medium : 1600 / Complex : TBC</t>
  </si>
  <si>
    <t>Additional revision</t>
  </si>
  <si>
    <t>utm_ in links at a emailing campaign level</t>
  </si>
  <si>
    <t>GO FOR PRODUCTION</t>
  </si>
  <si>
    <t>DEADLINE DATE</t>
  </si>
  <si>
    <t xml:space="preserve">FINAL APPROVAL DATE 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</si>
  <si>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</si>
  <si>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</si>
  <si>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</si>
  <si>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</si>
  <si>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</si>
  <si>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</si>
  <si>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</si>
  <si>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</si>
  <si>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</si>
  <si>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</si>
  <si>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</si>
  <si>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</si>
  <si>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</si>
  <si>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Tâche 14</t>
  </si>
  <si>
    <t>Tâche 15</t>
  </si>
  <si>
    <t>Tâche 16</t>
  </si>
  <si>
    <t>Tâche 17</t>
  </si>
  <si>
    <t>Tâche 18</t>
  </si>
  <si>
    <t>Tâche 19</t>
  </si>
  <si>
    <t>Tâche 20</t>
  </si>
  <si>
    <t>Tâche 21</t>
  </si>
  <si>
    <t>PROJET 1</t>
  </si>
  <si>
    <t>PROJET 2</t>
  </si>
  <si>
    <t>PROJET 3</t>
  </si>
  <si>
    <t>DELAI 1</t>
  </si>
  <si>
    <t>DELAI 2</t>
  </si>
  <si>
    <t>DELAI 3</t>
  </si>
  <si>
    <t>TOTAL DELAI EN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</si>
</sst>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dd/mm/yy;@"/>
  </numFmts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Noto Sans"/>
      <family val="2"/>
      <charset val="1"/>
    </font>
    <font>
      <sz val="8"/>
      <name val="Calibri"/>
      <family val="2"/>
      <scheme val="minor"/>
    </font>
    <font>
      <sz val="10"/>
      <name val="Noto Sans"/>
      <family val="2"/>
      <charset val="1"/>
    </font>
    <font>
      <b/>
      <sz val="11"/>
      <color theme="0"/>
      <name val="Noto Sans"/>
      <family val="2"/>
      <charset val="1"/>
    </font>
    <font>
      <b/>
      <sz val="10"/>
      <color theme="0"/>
      <name val="Noto Sans"/>
      <family val="2"/>
      <charset val="1"/>
    </font>
    <font>
      <sz val="9"/>
      <color theme="0"/>
      <name val="Noto Sans"/>
      <family val="2"/>
      <charset val="1"/>
    </font>
    <font>
      <sz val="8"/>
      <name val="Noto Sans"/>
      <family val="2"/>
      <charset val="1"/>
    </font>
    <font>
      <i/>
      <sz val="10"/>
      <name val="Noto Sans"/>
      <family val="2"/>
      <charset val="1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double">
        <color theme="6"/>
      </top>
      <bottom style="thin">
        <color theme="6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0" borderId="2" xfId="0" applyBorder="1"/>
    <xf numFmtId="0" fontId="0" fillId="0" borderId="0" xfId="0" applyAlignment="1">
      <alignment horizontal="center"/>
    </xf>
    <xf numFmtId="0" fontId="2" fillId="0" borderId="0" xfId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5" fillId="6" borderId="0" xfId="0" applyFont="1" applyFill="1" applyAlignment="1">
      <alignment vertical="center" wrapText="1"/>
    </xf>
    <xf numFmtId="0" fontId="7" fillId="8" borderId="6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1" fillId="0" borderId="14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2" fillId="11" borderId="0" xfId="0" applyFont="1" applyFill="1" applyAlignment="1">
      <alignment horizontal="center" vertical="center"/>
    </xf>
    <xf numFmtId="164" fontId="11" fillId="0" borderId="0" xfId="0" applyNumberFormat="1" applyFont="1" applyAlignment="1">
      <alignment vertical="center"/>
    </xf>
    <xf numFmtId="0" fontId="7" fillId="8" borderId="17" xfId="0" applyFont="1" applyFill="1" applyBorder="1" applyAlignment="1">
      <alignment horizontal="center" vertical="center" wrapText="1"/>
    </xf>
    <xf numFmtId="164" fontId="3" fillId="12" borderId="8" xfId="0" applyNumberFormat="1" applyFont="1" applyFill="1" applyBorder="1" applyAlignment="1">
      <alignment horizontal="center" vertical="center" wrapText="1"/>
    </xf>
    <xf numFmtId="0" fontId="3" fillId="12" borderId="18" xfId="0" applyFont="1" applyFill="1" applyBorder="1" applyAlignment="1">
      <alignment horizontal="center" vertical="center" wrapText="1"/>
    </xf>
    <xf numFmtId="164" fontId="3" fillId="12" borderId="10" xfId="0" applyNumberFormat="1" applyFont="1" applyFill="1" applyBorder="1" applyAlignment="1">
      <alignment horizontal="center" vertical="center" wrapText="1"/>
    </xf>
    <xf numFmtId="0" fontId="3" fillId="12" borderId="19" xfId="0" applyFont="1" applyFill="1" applyBorder="1" applyAlignment="1">
      <alignment horizontal="center" vertical="center" wrapText="1"/>
    </xf>
    <xf numFmtId="164" fontId="3" fillId="12" borderId="12" xfId="0" applyNumberFormat="1" applyFont="1" applyFill="1" applyBorder="1" applyAlignment="1">
      <alignment horizontal="center" vertical="center" wrapText="1"/>
    </xf>
    <xf numFmtId="0" fontId="3" fillId="12" borderId="20" xfId="0" applyFont="1" applyFill="1" applyBorder="1" applyAlignment="1">
      <alignment horizontal="center" vertical="center" wrapText="1"/>
    </xf>
    <xf numFmtId="164" fontId="3" fillId="12" borderId="24" xfId="0" applyNumberFormat="1" applyFont="1" applyFill="1" applyBorder="1" applyAlignment="1">
      <alignment horizontal="center" vertical="center" wrapText="1"/>
    </xf>
    <xf numFmtId="164" fontId="3" fillId="12" borderId="27" xfId="0" applyNumberFormat="1" applyFont="1" applyFill="1" applyBorder="1" applyAlignment="1">
      <alignment horizontal="center" vertical="center" wrapText="1"/>
    </xf>
    <xf numFmtId="164" fontId="3" fillId="12" borderId="28" xfId="0" applyNumberFormat="1" applyFont="1" applyFill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3" fillId="10" borderId="30" xfId="0" applyFont="1" applyFill="1" applyBorder="1" applyAlignment="1">
      <alignment horizontal="center" vertical="center" wrapText="1"/>
    </xf>
    <xf numFmtId="0" fontId="10" fillId="0" borderId="29" xfId="0" applyFont="1" applyBorder="1" applyAlignment="1">
      <alignment horizontal="center" vertical="center" wrapText="1"/>
    </xf>
    <xf numFmtId="164" fontId="3" fillId="12" borderId="30" xfId="0" applyNumberFormat="1" applyFont="1" applyFill="1" applyBorder="1" applyAlignment="1">
      <alignment horizontal="center" vertical="center" wrapText="1"/>
    </xf>
    <xf numFmtId="0" fontId="3" fillId="12" borderId="17" xfId="0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5" fontId="0" fillId="3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0" fontId="2" fillId="0" borderId="0" xfId="1" applyAlignment="1">
      <alignment horizontal="left"/>
    </xf>
    <xf numFmtId="0" fontId="12" fillId="13" borderId="0" xfId="0" applyFon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10" borderId="31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5" fillId="9" borderId="10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3" fillId="10" borderId="23" xfId="0" applyFont="1" applyFill="1" applyBorder="1" applyAlignment="1">
      <alignment horizontal="center" vertical="center" wrapText="1"/>
    </xf>
    <xf numFmtId="0" fontId="3" fillId="10" borderId="26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</cellXfs>
  <cellStyles count="2">
    <cellStyle name="Hyperlink" xfId="1"/>
    <cellStyle name="Normal" xfId="0" builtinId="0"/>
  </cellStyles>
  <dxfs count="3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5" formatCode="dd/mm/yy;@"/>
      <fill>
        <patternFill patternType="none"/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6" name="Tableau17" displayName="Tableau17" ref="A1:Q33" totalsRowCount="1" dataDxfId="34">
  <autoFilter ref="A1:Q32"/>
  <tableColumns count="17">
    <tableColumn id="3" name="PROJECT" dataDxfId="33" totalsRowDxfId="16"/>
    <tableColumn id="5" name="TASK DESCRIPTION" dataDxfId="32" totalsRowDxfId="15"/>
    <tableColumn id="6" name="DELAI 1" dataDxfId="31" totalsRowDxfId="14">
      <calculatedColumnFormula>IF(ISNA(VLOOKUP(B2,'SLA ELC'!$C$3:$F$23,4,0)),0,VLOOKUP(B2,'SLA ELC'!$C$3:$F$23,4,0))</calculatedColumnFormula>
    </tableColumn>
    <tableColumn id="15" name="COST" dataDxfId="30" totalsRowDxfId="13">
      <calculatedColumnFormula>IF(ISNA(VLOOKUP(B2,'SLA ELC'!$C$3:$F$23,3,0)),0,VLOOKUP(B2,'SLA ELC'!$C$3:$F$23,3,0))</calculatedColumnFormula>
    </tableColumn>
    <tableColumn id="11" name="ADDITIONAL TASK" dataDxfId="29" totalsRowDxfId="12"/>
    <tableColumn id="12" name="DELAI 2" dataDxfId="28" totalsRowDxfId="11">
      <calculatedColumnFormula>IF(ISNA(VLOOKUP(E2,'SLA ELC'!$C$3:$F$23,4,0)),0,VLOOKUP(E2,'SLA ELC'!$C$3:$F$23,4,0))</calculatedColumnFormula>
    </tableColumn>
    <tableColumn id="16" name="COST 2" dataDxfId="27" totalsRowDxfId="10">
      <calculatedColumnFormula>IF(ISNA(VLOOKUP(E2,'SLA ELC'!$C$3:$F$23,3,0)),0,VLOOKUP(E2,'SLA ELC'!$C$3:$F$23,3,0))</calculatedColumnFormula>
    </tableColumn>
    <tableColumn id="14" name="ADDITINAL TASK 3" dataDxfId="26" totalsRowDxfId="9"/>
    <tableColumn id="13" name="DELAI 3" dataDxfId="25" totalsRowDxfId="8">
      <calculatedColumnFormula>IF(ISNA(VLOOKUP(H2,'SLA ELC'!$C$3:$F$23,4,0)),0,VLOOKUP(H2,'SLA ELC'!$C$3:$F$23,4,0))</calculatedColumnFormula>
    </tableColumn>
    <tableColumn id="17" name="COST 3" dataDxfId="24" totalsRowDxfId="7">
      <calculatedColumnFormula>IF(ISNA(VLOOKUP(H2,'SLA ELC'!$C$3:$F$23,3,0)),0,VLOOKUP(H2,'SLA ELC'!$C$3:$F$23,3,0))</calculatedColumnFormula>
    </tableColumn>
    <tableColumn id="20" name="TOTAL DELAI EN JOUR" dataDxfId="23" totalsRowDxfId="6">
      <calculatedColumnFormula>+SUM(Tableau17[[#This Row],[DELAI 3]]+Tableau17[[#This Row],[DELAI 2]]+Tableau17[[#This Row],[DELAI 1]])</calculatedColumnFormula>
    </tableColumn>
    <tableColumn id="18" name="GO FOR PRODUCTION" dataDxfId="22" totalsRowDxfId="5"/>
    <tableColumn id="19" name="DEADLINE DATE" dataDxfId="21" totalsRowDxfId="4">
      <calculatedColumnFormula>Tableau17[[#This Row],[GO FOR PRODUCTION]]+Tableau17[[#This Row],[TOTAL DELAI EN JOUR]]</calculatedColumnFormula>
    </tableColumn>
    <tableColumn id="8" name="FINAL APPROVAL DATE " dataDxfId="20" totalsRowDxfId="3"/>
    <tableColumn id="7" name="SLA TIME" dataDxfId="19" totalsRowDxfId="2">
      <calculatedColumnFormula>IF(Tableau17[[#This Row],[FINAL APPROVAL DATE ]]&lt;=Tableau17[[#This Row],[DEADLINE DATE]],"YES","NO")</calculatedColumnFormula>
    </tableColumn>
    <tableColumn id="9" name="COMMENTS" dataDxfId="18" totalsRowDxfId="1"/>
    <tableColumn id="10" name="BRAZE LINK" dataDxfId="17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dashboard-01.braze.eu/engagement/templates_and_media/email_templates/5e8f06483b2fdc07f9ec8930?id=5f1098d87991d36f54b69c98" TargetMode="External"/><Relationship Id="rId2" Type="http://schemas.openxmlformats.org/officeDocument/2006/relationships/hyperlink" Target="https://dashboard-01.braze.eu/engagement/templates_and_media/email_templates/5e8f06483b2fdc07f9ec8930?q=%5B%7B%22key%22%3A%22status%22%2C%22value%22%3A%22active%22%7D%5D" TargetMode="External"/><Relationship Id="rId1" Type="http://schemas.openxmlformats.org/officeDocument/2006/relationships/hyperlink" Target="https://dashboard-01.braze.eu/engagement/templates_and_media/email_templates/5e8f06483b2fdc07f9ec8930?id=5f0dd9817991d315e6e4b308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workbookViewId="0">
      <selection activeCell="E12" sqref="E12"/>
    </sheetView>
  </sheetViews>
  <sheetFormatPr baseColWidth="10" defaultColWidth="11.42578125" defaultRowHeight="15"/>
  <cols>
    <col min="1" max="1" width="31.28515625" customWidth="1"/>
    <col min="2" max="2" width="20.42578125" bestFit="1" customWidth="1"/>
    <col min="3" max="3" width="46" bestFit="1" customWidth="1"/>
    <col min="4" max="4" width="11.28515625" bestFit="1" customWidth="1"/>
    <col min="7" max="7" width="20.5703125" bestFit="1" customWidth="1"/>
  </cols>
  <sheetData>
    <row r="1" spans="1:12" ht="50.25" customHeight="1" thickBot="1">
      <c r="A1" s="11"/>
      <c r="B1" s="11"/>
      <c r="C1" s="11"/>
      <c r="D1" s="11"/>
      <c r="E1" s="52" t="s">
        <v>22</v>
      </c>
      <c r="F1" s="53"/>
    </row>
    <row r="2" spans="1:12" ht="39" thickBot="1">
      <c r="A2" s="12" t="s">
        <v>23</v>
      </c>
      <c r="B2" s="13" t="s">
        <v>24</v>
      </c>
      <c r="C2" s="13" t="s">
        <v>25</v>
      </c>
      <c r="D2" s="14" t="s">
        <v>26</v>
      </c>
      <c r="E2" s="12" t="s">
        <v>27</v>
      </c>
      <c r="F2" s="23" t="s">
        <v>28</v>
      </c>
    </row>
    <row r="3" spans="1:12" ht="15.75" thickBot="1">
      <c r="A3" s="54" t="s">
        <v>29</v>
      </c>
      <c r="B3" s="57" t="s">
        <v>30</v>
      </c>
      <c r="C3" s="15" t="s">
        <v>44</v>
      </c>
      <c r="D3" s="16" t="s">
        <v>31</v>
      </c>
      <c r="E3" s="24">
        <v>50</v>
      </c>
      <c r="F3" s="25">
        <v>1</v>
      </c>
      <c r="G3" t="s">
        <v>32</v>
      </c>
      <c r="L3" s="43" t="s">
        <v>14</v>
      </c>
    </row>
    <row r="4" spans="1:12" ht="15.75" thickBot="1">
      <c r="A4" s="55"/>
      <c r="B4" s="58"/>
      <c r="C4" s="15" t="s">
        <v>45</v>
      </c>
      <c r="D4" s="17" t="s">
        <v>33</v>
      </c>
      <c r="E4" s="26">
        <v>85</v>
      </c>
      <c r="F4" s="27">
        <v>1.5</v>
      </c>
      <c r="G4" t="s">
        <v>32</v>
      </c>
      <c r="L4" t="s">
        <v>9</v>
      </c>
    </row>
    <row r="5" spans="1:12" ht="15.75" thickBot="1">
      <c r="A5" s="56"/>
      <c r="B5" s="59"/>
      <c r="C5" s="15" t="s">
        <v>46</v>
      </c>
      <c r="D5" s="18" t="s">
        <v>34</v>
      </c>
      <c r="E5" s="28">
        <v>120</v>
      </c>
      <c r="F5" s="29">
        <v>2</v>
      </c>
      <c r="G5" t="s">
        <v>32</v>
      </c>
      <c r="L5" t="s">
        <v>8</v>
      </c>
    </row>
    <row r="6" spans="1:12" ht="15" customHeight="1" thickBot="1">
      <c r="A6" s="60">
        <v>5500</v>
      </c>
      <c r="B6" s="63" t="s">
        <v>35</v>
      </c>
      <c r="C6" s="15" t="s">
        <v>47</v>
      </c>
      <c r="D6" s="16" t="s">
        <v>31</v>
      </c>
      <c r="E6" s="24">
        <v>75</v>
      </c>
      <c r="F6" s="25">
        <v>1</v>
      </c>
      <c r="G6" t="s">
        <v>32</v>
      </c>
    </row>
    <row r="7" spans="1:12" ht="15.75" thickBot="1">
      <c r="A7" s="61"/>
      <c r="B7" s="64"/>
      <c r="C7" s="15" t="s">
        <v>48</v>
      </c>
      <c r="D7" s="17" t="s">
        <v>33</v>
      </c>
      <c r="E7" s="26">
        <v>95</v>
      </c>
      <c r="F7" s="27">
        <v>1.5</v>
      </c>
      <c r="G7" t="s">
        <v>32</v>
      </c>
    </row>
    <row r="8" spans="1:12" ht="15.75" thickBot="1">
      <c r="A8" s="61"/>
      <c r="B8" s="64"/>
      <c r="C8" s="15" t="s">
        <v>49</v>
      </c>
      <c r="D8" s="17" t="s">
        <v>33</v>
      </c>
      <c r="E8" s="26">
        <v>95</v>
      </c>
      <c r="F8" s="27">
        <v>1.5</v>
      </c>
      <c r="G8" t="s">
        <v>32</v>
      </c>
    </row>
    <row r="9" spans="1:12" ht="15.75" thickBot="1">
      <c r="A9" s="61"/>
      <c r="B9" s="64"/>
      <c r="C9" s="15" t="s">
        <v>50</v>
      </c>
      <c r="D9" s="17" t="s">
        <v>33</v>
      </c>
      <c r="E9" s="26">
        <v>95</v>
      </c>
      <c r="F9" s="27">
        <v>1.5</v>
      </c>
      <c r="G9" t="s">
        <v>32</v>
      </c>
    </row>
    <row r="10" spans="1:12" ht="15.75" thickBot="1">
      <c r="A10" s="62"/>
      <c r="B10" s="65"/>
      <c r="C10" s="15" t="s">
        <v>51</v>
      </c>
      <c r="D10" s="18" t="s">
        <v>34</v>
      </c>
      <c r="E10" s="28">
        <v>115</v>
      </c>
      <c r="F10" s="29">
        <v>2</v>
      </c>
      <c r="G10" t="s">
        <v>32</v>
      </c>
    </row>
    <row r="11" spans="1:12" ht="15.75" thickBot="1">
      <c r="A11" s="54" t="s">
        <v>29</v>
      </c>
      <c r="B11" s="57" t="s">
        <v>36</v>
      </c>
      <c r="C11" s="15" t="s">
        <v>52</v>
      </c>
      <c r="D11" s="16" t="s">
        <v>31</v>
      </c>
      <c r="E11" s="24">
        <v>40</v>
      </c>
      <c r="F11" s="25">
        <v>1</v>
      </c>
      <c r="G11" t="s">
        <v>32</v>
      </c>
    </row>
    <row r="12" spans="1:12" ht="15.75" thickBot="1">
      <c r="A12" s="56"/>
      <c r="B12" s="59"/>
      <c r="C12" s="15" t="s">
        <v>53</v>
      </c>
      <c r="D12" s="18" t="s">
        <v>34</v>
      </c>
      <c r="E12" s="28">
        <v>70</v>
      </c>
      <c r="F12" s="29">
        <v>1</v>
      </c>
      <c r="G12" t="s">
        <v>32</v>
      </c>
    </row>
    <row r="13" spans="1:12" ht="22.5" customHeight="1" thickBot="1">
      <c r="A13" s="54" t="s">
        <v>29</v>
      </c>
      <c r="B13" s="57" t="s">
        <v>37</v>
      </c>
      <c r="C13" s="15" t="s">
        <v>54</v>
      </c>
      <c r="D13" s="16" t="s">
        <v>31</v>
      </c>
      <c r="E13" s="24">
        <v>125</v>
      </c>
      <c r="F13" s="25">
        <v>1</v>
      </c>
    </row>
    <row r="14" spans="1:12" ht="15.75" thickBot="1">
      <c r="A14" s="55"/>
      <c r="B14" s="58"/>
      <c r="C14" s="15" t="s">
        <v>55</v>
      </c>
      <c r="D14" s="17" t="s">
        <v>33</v>
      </c>
      <c r="E14" s="26">
        <v>375</v>
      </c>
      <c r="F14" s="27">
        <v>2</v>
      </c>
    </row>
    <row r="15" spans="1:12" ht="15.75" thickBot="1">
      <c r="A15" s="56"/>
      <c r="B15" s="59"/>
      <c r="C15" s="15" t="s">
        <v>56</v>
      </c>
      <c r="D15" s="18" t="s">
        <v>34</v>
      </c>
      <c r="E15" s="28">
        <v>500</v>
      </c>
      <c r="F15" s="29">
        <v>3</v>
      </c>
    </row>
    <row r="16" spans="1:12" ht="15.75" thickBot="1">
      <c r="A16" s="60">
        <v>900</v>
      </c>
      <c r="B16" s="63" t="s">
        <v>16</v>
      </c>
      <c r="C16" s="15" t="s">
        <v>57</v>
      </c>
      <c r="D16" s="16" t="s">
        <v>31</v>
      </c>
      <c r="E16" s="24">
        <v>40</v>
      </c>
      <c r="F16" s="25">
        <v>1</v>
      </c>
    </row>
    <row r="17" spans="1:6" ht="15.75" thickBot="1">
      <c r="A17" s="70"/>
      <c r="B17" s="65"/>
      <c r="C17" s="15" t="s">
        <v>58</v>
      </c>
      <c r="D17" s="16" t="s">
        <v>31</v>
      </c>
      <c r="E17" s="28">
        <v>40</v>
      </c>
      <c r="F17" s="29">
        <v>1</v>
      </c>
    </row>
    <row r="18" spans="1:6" ht="15" customHeight="1" thickBot="1">
      <c r="A18" s="66" t="s">
        <v>38</v>
      </c>
      <c r="B18" s="68" t="s">
        <v>39</v>
      </c>
      <c r="C18" s="15" t="s">
        <v>59</v>
      </c>
      <c r="D18" s="16" t="s">
        <v>31</v>
      </c>
      <c r="E18" s="30">
        <v>25</v>
      </c>
      <c r="F18" s="25">
        <v>0.5</v>
      </c>
    </row>
    <row r="19" spans="1:6" ht="15.75" thickBot="1">
      <c r="A19" s="67"/>
      <c r="B19" s="69"/>
      <c r="C19" s="15" t="s">
        <v>60</v>
      </c>
      <c r="D19" s="17" t="s">
        <v>33</v>
      </c>
      <c r="E19" s="31">
        <v>50</v>
      </c>
      <c r="F19" s="27">
        <v>1</v>
      </c>
    </row>
    <row r="20" spans="1:6" ht="15.75" thickBot="1">
      <c r="A20" s="67"/>
      <c r="B20" s="69"/>
      <c r="C20" s="15" t="s">
        <v>61</v>
      </c>
      <c r="D20" s="18" t="s">
        <v>34</v>
      </c>
      <c r="E20" s="32">
        <v>70</v>
      </c>
      <c r="F20" s="29">
        <v>2</v>
      </c>
    </row>
    <row r="21" spans="1:6" ht="39" thickBot="1">
      <c r="A21" s="33"/>
      <c r="B21" s="34" t="s">
        <v>40</v>
      </c>
      <c r="C21" s="15" t="s">
        <v>62</v>
      </c>
      <c r="D21" s="35" t="s">
        <v>31</v>
      </c>
      <c r="E21" s="36">
        <f>75/2</f>
        <v>37.5</v>
      </c>
      <c r="F21" s="37">
        <v>1</v>
      </c>
    </row>
    <row r="22" spans="1:6" ht="15.75" thickBot="1">
      <c r="A22" s="33"/>
      <c r="B22" s="50" t="s">
        <v>21</v>
      </c>
      <c r="C22" s="15" t="s">
        <v>63</v>
      </c>
      <c r="D22" s="35" t="s">
        <v>31</v>
      </c>
      <c r="E22" s="36">
        <v>150</v>
      </c>
      <c r="F22" s="37">
        <v>1</v>
      </c>
    </row>
    <row r="23" spans="1:6" ht="15.75" thickBot="1">
      <c r="A23" s="33"/>
      <c r="B23" s="51"/>
      <c r="C23" s="15" t="s">
        <v>64</v>
      </c>
      <c r="D23" s="35" t="s">
        <v>31</v>
      </c>
      <c r="E23" s="36">
        <v>50</v>
      </c>
      <c r="F23" s="37">
        <v>1</v>
      </c>
    </row>
  </sheetData>
  <mergeCells count="14">
    <mergeCell ref="B22:B23"/>
    <mergeCell ref="E1:F1"/>
    <mergeCell ref="A3:A5"/>
    <mergeCell ref="B3:B5"/>
    <mergeCell ref="A6:A10"/>
    <mergeCell ref="B6:B10"/>
    <mergeCell ref="A18:A20"/>
    <mergeCell ref="B18:B20"/>
    <mergeCell ref="A11:A12"/>
    <mergeCell ref="B11:B12"/>
    <mergeCell ref="A13:A15"/>
    <mergeCell ref="B13:B15"/>
    <mergeCell ref="A16:A17"/>
    <mergeCell ref="B16:B17"/>
  </mergeCells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4"/>
  <sheetViews>
    <sheetView tabSelected="1" topLeftCell="H1" zoomScale="120" zoomScaleNormal="120" workbookViewId="0">
      <selection activeCell="L7" sqref="L7"/>
    </sheetView>
  </sheetViews>
  <sheetFormatPr baseColWidth="10" defaultColWidth="11.42578125" defaultRowHeight="15"/>
  <cols>
    <col min="1" max="1" width="42" style="7" bestFit="1" customWidth="1"/>
    <col min="2" max="2" width="65.85546875" style="7" bestFit="1" customWidth="1"/>
    <col min="3" max="3" width="9.5703125" style="7" bestFit="1" customWidth="1"/>
    <col min="4" max="4" width="14.140625" style="7" customWidth="1"/>
    <col min="5" max="5" width="52.140625" style="7" customWidth="1"/>
    <col min="6" max="7" width="13.7109375" style="7" customWidth="1"/>
    <col min="8" max="8" width="34.85546875" style="45" bestFit="1" customWidth="1"/>
    <col min="9" max="9" width="17.5703125" style="7" bestFit="1" customWidth="1"/>
    <col min="10" max="10" width="19.7109375" style="7" bestFit="1" customWidth="1"/>
    <col min="11" max="11" width="27.140625" style="7" bestFit="1" customWidth="1"/>
    <col min="12" max="13" width="19.7109375" style="7" customWidth="1"/>
    <col min="14" max="14" width="29.7109375" style="40" customWidth="1"/>
    <col min="15" max="15" width="29.7109375" style="44" customWidth="1"/>
    <col min="16" max="16" width="30.140625" style="7" customWidth="1"/>
    <col min="17" max="17" width="29.5703125" style="7" customWidth="1"/>
    <col min="18" max="18" width="17.28515625" bestFit="1" customWidth="1"/>
  </cols>
  <sheetData>
    <row r="1" spans="1:30" ht="44.25" customHeight="1">
      <c r="A1" s="2" t="s">
        <v>0</v>
      </c>
      <c r="B1" s="2" t="s">
        <v>1</v>
      </c>
      <c r="C1" s="2" t="s">
        <v>68</v>
      </c>
      <c r="D1" s="2" t="s">
        <v>10</v>
      </c>
      <c r="E1" s="2" t="s">
        <v>2</v>
      </c>
      <c r="F1" s="2" t="s">
        <v>69</v>
      </c>
      <c r="G1" s="2" t="s">
        <v>11</v>
      </c>
      <c r="H1" s="2" t="s">
        <v>12</v>
      </c>
      <c r="I1" s="2" t="s">
        <v>70</v>
      </c>
      <c r="J1" s="2" t="s">
        <v>13</v>
      </c>
      <c r="K1" s="2" t="s">
        <v>71</v>
      </c>
      <c r="L1" s="38" t="s">
        <v>41</v>
      </c>
      <c r="M1" s="38" t="s">
        <v>42</v>
      </c>
      <c r="N1" s="38" t="s">
        <v>43</v>
      </c>
      <c r="O1" s="38" t="s">
        <v>14</v>
      </c>
      <c r="P1" s="3" t="s">
        <v>3</v>
      </c>
      <c r="Q1" s="3" t="s">
        <v>4</v>
      </c>
      <c r="R1" s="21" t="s">
        <v>15</v>
      </c>
      <c r="T1" s="4"/>
      <c r="U1" s="71" t="s">
        <v>5</v>
      </c>
      <c r="V1" s="71"/>
      <c r="X1" s="5"/>
      <c r="Y1" s="71" t="s">
        <v>6</v>
      </c>
      <c r="Z1" s="71"/>
      <c r="AB1" s="6"/>
      <c r="AC1" s="72" t="s">
        <v>7</v>
      </c>
      <c r="AD1" s="71"/>
    </row>
    <row r="2" spans="1:30">
      <c r="A2" s="1" t="s">
        <v>65</v>
      </c>
      <c r="B2" s="1" t="s">
        <v>44</v>
      </c>
      <c r="C2" s="1">
        <f>IF(ISNA(VLOOKUP(B2,'SLA ELC'!$C$3:$F$23,4,0)),0,VLOOKUP(B2,'SLA ELC'!$C$3:$F$23,4,0))</f>
        <v>1</v>
      </c>
      <c r="D2" s="1">
        <f>IF(ISNA(VLOOKUP(B2,'SLA ELC'!$C$3:$F$23,3,0)),0,VLOOKUP(B2,'SLA ELC'!$C$3:$F$23,3,0))</f>
        <v>50</v>
      </c>
      <c r="E2" s="1" t="s">
        <v>45</v>
      </c>
      <c r="F2" s="1">
        <f>IF(ISNA(VLOOKUP(E2,'SLA ELC'!$C$3:$F$23,4,0)),0,VLOOKUP(E2,'SLA ELC'!$C$3:$F$23,4,0))</f>
        <v>1.5</v>
      </c>
      <c r="G2" s="1">
        <f>IF(ISNA(VLOOKUP(E2,'SLA ELC'!$C$3:$F$23,3,0)),0,VLOOKUP(E2,'SLA ELC'!$C$3:$F$23,3,0))</f>
        <v>85</v>
      </c>
      <c r="H2" s="1"/>
      <c r="I2" s="1">
        <f>IF(ISNA(VLOOKUP(H2,'SLA ELC'!$C$3:$F$23,4,0)),0,VLOOKUP(H2,'SLA ELC'!$C$3:$F$23,4,0))</f>
        <v>0</v>
      </c>
      <c r="J2" s="1">
        <f>IF(ISNA(VLOOKUP(H2,'SLA ELC'!$C$3:$F$23,3,0)),0,VLOOKUP(H2,'SLA ELC'!$C$3:$F$23,3,0))</f>
        <v>0</v>
      </c>
      <c r="K2" s="1">
        <f>+SUM(Tableau17[[#This Row],[DELAI 3]]+Tableau17[[#This Row],[DELAI 2]]+Tableau17[[#This Row],[DELAI 1]])</f>
        <v>2.5</v>
      </c>
      <c r="L2" s="46">
        <v>44071</v>
      </c>
      <c r="M2" s="47">
        <f>WORKDAY(Tableau17[[#This Row],[GO FOR PRODUCTION]],Tableau17[[#This Row],[TOTAL DELAI EN JOUR]],9)</f>
        <v>44075</v>
      </c>
      <c r="N2" s="39">
        <v>44069</v>
      </c>
      <c r="O2" s="41" t="str">
        <f>IF(Tableau17[[#This Row],[FINAL APPROVAL DATE ]]&lt;=Tableau17[[#This Row],[DEADLINE DATE]],"YES","NO")</f>
        <v>YES</v>
      </c>
      <c r="P2" s="1"/>
      <c r="Q2" s="8" t="s">
        <v>18</v>
      </c>
      <c r="R2" s="22">
        <f>SUM(Tableau17[[#This Row],[COST]]+Tableau17[[#This Row],[COST 2]]+Tableau17[[#This Row],[COST 3]])</f>
        <v>135</v>
      </c>
    </row>
    <row r="3" spans="1:30">
      <c r="A3" s="1" t="s">
        <v>66</v>
      </c>
      <c r="B3" s="1" t="s">
        <v>48</v>
      </c>
      <c r="C3" s="1">
        <f>IF(ISNA(VLOOKUP(B3,'SLA ELC'!$C$3:$F$23,4,0)),0,VLOOKUP(B3,'SLA ELC'!$C$3:$F$23,4,0))</f>
        <v>1.5</v>
      </c>
      <c r="D3" s="1">
        <f>IF(ISNA(VLOOKUP(B3,'SLA ELC'!$C$3:$F$23,3,0)),0,VLOOKUP(B3,'SLA ELC'!$C$3:$F$23,3,0))</f>
        <v>95</v>
      </c>
      <c r="E3" s="1" t="s">
        <v>49</v>
      </c>
      <c r="F3" s="1">
        <f>IF(ISNA(VLOOKUP(E3,'SLA ELC'!$C$3:$F$23,4,0)),0,VLOOKUP(E3,'SLA ELC'!$C$3:$F$23,4,0))</f>
        <v>1.5</v>
      </c>
      <c r="G3" s="1">
        <f>IF(ISNA(VLOOKUP(E3,'SLA ELC'!$C$3:$F$23,3,0)),0,VLOOKUP(E3,'SLA ELC'!$C$3:$F$23,3,0))</f>
        <v>95</v>
      </c>
      <c r="H3" s="1"/>
      <c r="I3" s="1">
        <f>IF(ISNA(VLOOKUP(H3,'SLA ELC'!$C$3:$F$23,4,0)),0,VLOOKUP(H3,'SLA ELC'!$C$3:$F$23,4,0))</f>
        <v>0</v>
      </c>
      <c r="J3" s="1">
        <f>IF(ISNA(VLOOKUP(H3,'SLA ELC'!$C$3:$F$23,3,0)),0,VLOOKUP(H3,'SLA ELC'!$C$3:$F$23,3,0))</f>
        <v>0</v>
      </c>
      <c r="K3" s="1">
        <f>+SUM(Tableau17[[#This Row],[DELAI 3]]+Tableau17[[#This Row],[DELAI 2]]+Tableau17[[#This Row],[DELAI 1]])</f>
        <v>3</v>
      </c>
      <c r="L3" s="46">
        <v>44067</v>
      </c>
      <c r="M3" s="47">
        <f>WORKDAY(Tableau17[[#This Row],[GO FOR PRODUCTION]],Tableau17[[#This Row],[TOTAL DELAI EN JOUR]],9)</f>
        <v>44070</v>
      </c>
      <c r="N3" s="39">
        <v>44071</v>
      </c>
      <c r="O3" s="41" t="str">
        <f>IF(Tableau17[[#This Row],[FINAL APPROVAL DATE ]]&lt;=Tableau17[[#This Row],[DEADLINE DATE]],"YES","NO")</f>
        <v>NO</v>
      </c>
      <c r="P3" s="1"/>
      <c r="Q3" s="8" t="s">
        <v>19</v>
      </c>
      <c r="R3" s="22">
        <f>SUM(Tableau17[[#This Row],[COST]]+Tableau17[[#This Row],[COST 2]]+Tableau17[[#This Row],[COST 3]])</f>
        <v>190</v>
      </c>
    </row>
    <row r="4" spans="1:30">
      <c r="A4" s="1" t="s">
        <v>67</v>
      </c>
      <c r="B4" s="1" t="s">
        <v>47</v>
      </c>
      <c r="C4" s="1">
        <f>IF(ISNA(VLOOKUP(B4,'SLA ELC'!$C$3:$F$23,4,0)),0,VLOOKUP(B4,'SLA ELC'!$C$3:$F$23,4,0))</f>
        <v>1</v>
      </c>
      <c r="D4" s="1">
        <f>IF(ISNA(VLOOKUP(B4,'SLA ELC'!$C$3:$F$23,3,0)),0,VLOOKUP(B4,'SLA ELC'!$C$3:$F$23,3,0))</f>
        <v>75</v>
      </c>
      <c r="E4" s="1" t="s">
        <v>50</v>
      </c>
      <c r="F4" s="1">
        <f>IF(ISNA(VLOOKUP(E4,'SLA ELC'!$C$3:$F$23,4,0)),0,VLOOKUP(E4,'SLA ELC'!$C$3:$F$23,4,0))</f>
        <v>1.5</v>
      </c>
      <c r="G4" s="1">
        <f>IF(ISNA(VLOOKUP(E4,'SLA ELC'!$C$3:$F$23,3,0)),0,VLOOKUP(E4,'SLA ELC'!$C$3:$F$23,3,0))</f>
        <v>95</v>
      </c>
      <c r="H4" s="1" t="s">
        <v>17</v>
      </c>
      <c r="I4" s="1">
        <f>IF(ISNA(VLOOKUP(H4,'SLA ELC'!$C$3:$F$23,4,0)),0,VLOOKUP(H4,'SLA ELC'!$C$3:$F$23,4,0))</f>
        <v>0</v>
      </c>
      <c r="J4" s="1">
        <f>IF(ISNA(VLOOKUP(H4,'SLA ELC'!$C$3:$F$23,3,0)),0,VLOOKUP(H4,'SLA ELC'!$C$3:$F$23,3,0))</f>
        <v>0</v>
      </c>
      <c r="K4" s="1">
        <f>+SUM(Tableau17[[#This Row],[DELAI 3]]+Tableau17[[#This Row],[DELAI 2]]+Tableau17[[#This Row],[DELAI 1]])</f>
        <v>2.5</v>
      </c>
      <c r="L4" s="46">
        <v>44067</v>
      </c>
      <c r="M4" s="47">
        <f>WORKDAY(Tableau17[[#This Row],[GO FOR PRODUCTION]],Tableau17[[#This Row],[TOTAL DELAI EN JOUR]],9)</f>
        <v>44069</v>
      </c>
      <c r="N4" s="39">
        <v>44074</v>
      </c>
      <c r="O4" s="41" t="str">
        <f>IF(Tableau17[[#This Row],[FINAL APPROVAL DATE ]]&lt;=Tableau17[[#This Row],[DEADLINE DATE]],"YES","NO")</f>
        <v>NO</v>
      </c>
      <c r="P4" s="1"/>
      <c r="Q4" s="42" t="s">
        <v>20</v>
      </c>
      <c r="R4" s="22">
        <f>SUM(Tableau17[[#This Row],[COST]]+Tableau17[[#This Row],[COST 2]]+Tableau17[[#This Row],[COST 3]])</f>
        <v>170</v>
      </c>
    </row>
    <row r="5" spans="1:30">
      <c r="C5" s="1">
        <f>IF(ISNA(VLOOKUP(B5,'SLA ELC'!$C$3:$F$23,4,0)),0,VLOOKUP(B5,'SLA ELC'!$C$3:$F$23,4,0))</f>
        <v>0</v>
      </c>
      <c r="D5" s="1">
        <f>IF(ISNA(VLOOKUP(B5,'SLA ELC'!$C$3:$F$23,3,0)),0,VLOOKUP(B5,'SLA ELC'!$C$3:$F$23,3,0))</f>
        <v>0</v>
      </c>
      <c r="F5" s="1">
        <f>IF(ISNA(VLOOKUP(E5,'SLA ELC'!$C$3:$F$23,4,0)),0,VLOOKUP(E5,'SLA ELC'!$C$3:$F$23,4,0))</f>
        <v>0</v>
      </c>
      <c r="G5" s="1">
        <f>IF(ISNA(VLOOKUP(E5,'SLA ELC'!$C$3:$F$23,3,0)),0,VLOOKUP(E5,'SLA ELC'!$C$3:$F$23,3,0))</f>
        <v>0</v>
      </c>
      <c r="H5" s="7"/>
      <c r="I5" s="1">
        <f>IF(ISNA(VLOOKUP(H5,'SLA ELC'!$C$3:$F$23,4,0)),0,VLOOKUP(H5,'SLA ELC'!$C$3:$F$23,4,0))</f>
        <v>0</v>
      </c>
      <c r="J5" s="1">
        <f>IF(ISNA(VLOOKUP(H5,'SLA ELC'!$C$3:$F$23,3,0)),0,VLOOKUP(H5,'SLA ELC'!$C$3:$F$23,3,0))</f>
        <v>0</v>
      </c>
      <c r="K5" s="10">
        <f>+SUM(Tableau17[[#This Row],[DELAI 3]]+Tableau17[[#This Row],[DELAI 2]]+Tableau17[[#This Row],[DELAI 1]])</f>
        <v>0</v>
      </c>
      <c r="L5" s="10"/>
      <c r="M5" s="48"/>
    </row>
    <row r="6" spans="1:30">
      <c r="C6" s="1">
        <f>IF(ISNA(VLOOKUP(B6,'SLA ELC'!$C$3:$F$23,4,0)),0,VLOOKUP(B6,'SLA ELC'!$C$3:$F$23,4,0))</f>
        <v>0</v>
      </c>
      <c r="D6" s="1">
        <f>IF(ISNA(VLOOKUP(B6,'SLA ELC'!$C$3:$F$23,3,0)),0,VLOOKUP(B6,'SLA ELC'!$C$3:$F$23,3,0))</f>
        <v>0</v>
      </c>
      <c r="F6" s="1">
        <f>IF(ISNA(VLOOKUP(E6,'SLA ELC'!$C$3:$F$23,4,0)),0,VLOOKUP(E6,'SLA ELC'!$C$3:$F$23,4,0))</f>
        <v>0</v>
      </c>
      <c r="G6" s="1">
        <f>IF(ISNA(VLOOKUP(E6,'SLA ELC'!$C$3:$F$23,3,0)),0,VLOOKUP(E6,'SLA ELC'!$C$3:$F$23,3,0))</f>
        <v>0</v>
      </c>
      <c r="H6" s="7"/>
      <c r="I6" s="1">
        <f>IF(ISNA(VLOOKUP(H6,'SLA ELC'!$C$3:$F$23,4,0)),0,VLOOKUP(H6,'SLA ELC'!$C$3:$F$23,4,0))</f>
        <v>0</v>
      </c>
      <c r="J6" s="1">
        <f>IF(ISNA(VLOOKUP(H6,'SLA ELC'!$C$3:$F$23,3,0)),0,VLOOKUP(H6,'SLA ELC'!$C$3:$F$23,3,0))</f>
        <v>0</v>
      </c>
      <c r="K6" s="10">
        <f>+SUM(Tableau17[[#This Row],[DELAI 3]]+Tableau17[[#This Row],[DELAI 2]]+Tableau17[[#This Row],[DELAI 1]])</f>
        <v>0</v>
      </c>
      <c r="L6" s="10"/>
      <c r="M6" s="48"/>
    </row>
    <row r="7" spans="1:30">
      <c r="C7" s="1">
        <f>IF(ISNA(VLOOKUP(B7,'SLA ELC'!$C$3:$F$23,4,0)),0,VLOOKUP(B7,'SLA ELC'!$C$3:$F$23,4,0))</f>
        <v>0</v>
      </c>
      <c r="D7" s="1">
        <f>IF(ISNA(VLOOKUP(B7,'SLA ELC'!$C$3:$F$23,3,0)),0,VLOOKUP(B7,'SLA ELC'!$C$3:$F$23,3,0))</f>
        <v>0</v>
      </c>
      <c r="F7" s="1">
        <f>IF(ISNA(VLOOKUP(E7,'SLA ELC'!$C$3:$F$23,4,0)),0,VLOOKUP(E7,'SLA ELC'!$C$3:$F$23,4,0))</f>
        <v>0</v>
      </c>
      <c r="G7" s="1">
        <f>IF(ISNA(VLOOKUP(E7,'SLA ELC'!$C$3:$F$23,3,0)),0,VLOOKUP(E7,'SLA ELC'!$C$3:$F$23,3,0))</f>
        <v>0</v>
      </c>
      <c r="H7" s="7"/>
      <c r="I7" s="1">
        <f>IF(ISNA(VLOOKUP(H7,'SLA ELC'!$C$3:$F$23,4,0)),0,VLOOKUP(H7,'SLA ELC'!$C$3:$F$23,4,0))</f>
        <v>0</v>
      </c>
      <c r="J7" s="1">
        <f>IF(ISNA(VLOOKUP(H7,'SLA ELC'!$C$3:$F$23,3,0)),0,VLOOKUP(H7,'SLA ELC'!$C$3:$F$23,3,0))</f>
        <v>0</v>
      </c>
      <c r="K7" s="10">
        <f>+SUM(Tableau17[[#This Row],[DELAI 3]]+Tableau17[[#This Row],[DELAI 2]]+Tableau17[[#This Row],[DELAI 1]])</f>
        <v>0</v>
      </c>
      <c r="L7" s="10"/>
      <c r="M7" s="48"/>
    </row>
    <row r="8" spans="1:30">
      <c r="C8" s="1">
        <f>IF(ISNA(VLOOKUP(B8,'SLA ELC'!$C$3:$F$23,4,0)),0,VLOOKUP(B8,'SLA ELC'!$C$3:$F$23,4,0))</f>
        <v>0</v>
      </c>
      <c r="D8" s="1">
        <f>IF(ISNA(VLOOKUP(B8,'SLA ELC'!$C$3:$F$23,3,0)),0,VLOOKUP(B8,'SLA ELC'!$C$3:$F$23,3,0))</f>
        <v>0</v>
      </c>
      <c r="F8" s="1">
        <f>IF(ISNA(VLOOKUP(E8,'SLA ELC'!$C$3:$F$23,4,0)),0,VLOOKUP(E8,'SLA ELC'!$C$3:$F$23,4,0))</f>
        <v>0</v>
      </c>
      <c r="G8" s="1">
        <f>IF(ISNA(VLOOKUP(E8,'SLA ELC'!$C$3:$F$23,3,0)),0,VLOOKUP(E8,'SLA ELC'!$C$3:$F$23,3,0))</f>
        <v>0</v>
      </c>
      <c r="H8" s="7"/>
      <c r="I8" s="1">
        <f>IF(ISNA(VLOOKUP(H8,'SLA ELC'!$C$3:$F$23,4,0)),0,VLOOKUP(H8,'SLA ELC'!$C$3:$F$23,4,0))</f>
        <v>0</v>
      </c>
      <c r="J8" s="1">
        <f>IF(ISNA(VLOOKUP(H8,'SLA ELC'!$C$3:$F$23,3,0)),0,VLOOKUP(H8,'SLA ELC'!$C$3:$F$23,3,0))</f>
        <v>0</v>
      </c>
      <c r="K8" s="10">
        <f>+SUM(Tableau17[[#This Row],[DELAI 3]]+Tableau17[[#This Row],[DELAI 2]]+Tableau17[[#This Row],[DELAI 1]])</f>
        <v>0</v>
      </c>
      <c r="L8" s="10"/>
      <c r="M8" s="48"/>
    </row>
    <row r="9" spans="1:30">
      <c r="C9" s="1">
        <f>IF(ISNA(VLOOKUP(B9,'SLA ELC'!$C$3:$F$23,4,0)),0,VLOOKUP(B9,'SLA ELC'!$C$3:$F$23,4,0))</f>
        <v>0</v>
      </c>
      <c r="D9" s="1">
        <f>IF(ISNA(VLOOKUP(B9,'SLA ELC'!$C$3:$F$23,3,0)),0,VLOOKUP(B9,'SLA ELC'!$C$3:$F$23,3,0))</f>
        <v>0</v>
      </c>
      <c r="F9" s="1">
        <f>IF(ISNA(VLOOKUP(E9,'SLA ELC'!$C$3:$F$23,4,0)),0,VLOOKUP(E9,'SLA ELC'!$C$3:$F$23,4,0))</f>
        <v>0</v>
      </c>
      <c r="G9" s="1">
        <f>IF(ISNA(VLOOKUP(E9,'SLA ELC'!$C$3:$F$23,3,0)),0,VLOOKUP(E9,'SLA ELC'!$C$3:$F$23,3,0))</f>
        <v>0</v>
      </c>
      <c r="H9" s="7"/>
      <c r="I9" s="1">
        <f>IF(ISNA(VLOOKUP(H9,'SLA ELC'!$C$3:$F$23,4,0)),0,VLOOKUP(H9,'SLA ELC'!$C$3:$F$23,4,0))</f>
        <v>0</v>
      </c>
      <c r="J9" s="1">
        <f>IF(ISNA(VLOOKUP(H9,'SLA ELC'!$C$3:$F$23,3,0)),0,VLOOKUP(H9,'SLA ELC'!$C$3:$F$23,3,0))</f>
        <v>0</v>
      </c>
      <c r="K9" s="10">
        <f>+SUM(Tableau17[[#This Row],[DELAI 3]]+Tableau17[[#This Row],[DELAI 2]]+Tableau17[[#This Row],[DELAI 1]])</f>
        <v>0</v>
      </c>
      <c r="L9" s="10"/>
      <c r="M9" s="48"/>
    </row>
    <row r="10" spans="1:30">
      <c r="C10" s="1">
        <f>IF(ISNA(VLOOKUP(B10,'SLA ELC'!$C$3:$F$23,4,0)),0,VLOOKUP(B10,'SLA ELC'!$C$3:$F$23,4,0))</f>
        <v>0</v>
      </c>
      <c r="D10" s="1">
        <f>IF(ISNA(VLOOKUP(B10,'SLA ELC'!$C$3:$F$23,3,0)),0,VLOOKUP(B10,'SLA ELC'!$C$3:$F$23,3,0))</f>
        <v>0</v>
      </c>
      <c r="F10" s="1">
        <f>IF(ISNA(VLOOKUP(E10,'SLA ELC'!$C$3:$F$23,4,0)),0,VLOOKUP(E10,'SLA ELC'!$C$3:$F$23,4,0))</f>
        <v>0</v>
      </c>
      <c r="G10" s="1">
        <f>IF(ISNA(VLOOKUP(E10,'SLA ELC'!$C$3:$F$23,3,0)),0,VLOOKUP(E10,'SLA ELC'!$C$3:$F$23,3,0))</f>
        <v>0</v>
      </c>
      <c r="H10" s="7"/>
      <c r="I10" s="1">
        <f>IF(ISNA(VLOOKUP(H10,'SLA ELC'!$C$3:$F$23,4,0)),0,VLOOKUP(H10,'SLA ELC'!$C$3:$F$23,4,0))</f>
        <v>0</v>
      </c>
      <c r="J10" s="1">
        <f>IF(ISNA(VLOOKUP(H10,'SLA ELC'!$C$3:$F$23,3,0)),0,VLOOKUP(H10,'SLA ELC'!$C$3:$F$23,3,0))</f>
        <v>0</v>
      </c>
      <c r="K10" s="10">
        <f>+SUM(Tableau17[[#This Row],[DELAI 3]]+Tableau17[[#This Row],[DELAI 2]]+Tableau17[[#This Row],[DELAI 1]])</f>
        <v>0</v>
      </c>
      <c r="L10" s="10"/>
      <c r="M10" s="48"/>
    </row>
    <row r="11" spans="1:30">
      <c r="C11" s="1">
        <f>IF(ISNA(VLOOKUP(B11,'SLA ELC'!$C$3:$F$23,4,0)),0,VLOOKUP(B11,'SLA ELC'!$C$3:$F$23,4,0))</f>
        <v>0</v>
      </c>
      <c r="D11" s="1">
        <f>IF(ISNA(VLOOKUP(B11,'SLA ELC'!$C$3:$F$23,3,0)),0,VLOOKUP(B11,'SLA ELC'!$C$3:$F$23,3,0))</f>
        <v>0</v>
      </c>
      <c r="F11" s="1">
        <f>IF(ISNA(VLOOKUP(E11,'SLA ELC'!$C$3:$F$23,4,0)),0,VLOOKUP(E11,'SLA ELC'!$C$3:$F$23,4,0))</f>
        <v>0</v>
      </c>
      <c r="G11" s="1">
        <f>IF(ISNA(VLOOKUP(E11,'SLA ELC'!$C$3:$F$23,3,0)),0,VLOOKUP(E11,'SLA ELC'!$C$3:$F$23,3,0))</f>
        <v>0</v>
      </c>
      <c r="H11" s="7"/>
      <c r="I11" s="1">
        <f>IF(ISNA(VLOOKUP(H11,'SLA ELC'!$C$3:$F$23,4,0)),0,VLOOKUP(H11,'SLA ELC'!$C$3:$F$23,4,0))</f>
        <v>0</v>
      </c>
      <c r="J11" s="1">
        <f>IF(ISNA(VLOOKUP(H11,'SLA ELC'!$C$3:$F$23,3,0)),0,VLOOKUP(H11,'SLA ELC'!$C$3:$F$23,3,0))</f>
        <v>0</v>
      </c>
      <c r="K11" s="10">
        <f>+SUM(Tableau17[[#This Row],[DELAI 3]]+Tableau17[[#This Row],[DELAI 2]]+Tableau17[[#This Row],[DELAI 1]])</f>
        <v>0</v>
      </c>
      <c r="L11" s="10"/>
      <c r="M11" s="48"/>
    </row>
    <row r="12" spans="1:30">
      <c r="C12" s="1">
        <f>IF(ISNA(VLOOKUP(B12,'SLA ELC'!$C$3:$F$23,4,0)),0,VLOOKUP(B12,'SLA ELC'!$C$3:$F$23,4,0))</f>
        <v>0</v>
      </c>
      <c r="D12" s="1">
        <f>IF(ISNA(VLOOKUP(B12,'SLA ELC'!$C$3:$F$23,3,0)),0,VLOOKUP(B12,'SLA ELC'!$C$3:$F$23,3,0))</f>
        <v>0</v>
      </c>
      <c r="F12" s="1">
        <f>IF(ISNA(VLOOKUP(E12,'SLA ELC'!$C$3:$F$23,4,0)),0,VLOOKUP(E12,'SLA ELC'!$C$3:$F$23,4,0))</f>
        <v>0</v>
      </c>
      <c r="G12" s="1">
        <f>IF(ISNA(VLOOKUP(E12,'SLA ELC'!$C$3:$F$23,3,0)),0,VLOOKUP(E12,'SLA ELC'!$C$3:$F$23,3,0))</f>
        <v>0</v>
      </c>
      <c r="H12" s="7"/>
      <c r="I12" s="1">
        <f>IF(ISNA(VLOOKUP(H12,'SLA ELC'!$C$3:$F$23,4,0)),0,VLOOKUP(H12,'SLA ELC'!$C$3:$F$23,4,0))</f>
        <v>0</v>
      </c>
      <c r="J12" s="1">
        <f>IF(ISNA(VLOOKUP(H12,'SLA ELC'!$C$3:$F$23,3,0)),0,VLOOKUP(H12,'SLA ELC'!$C$3:$F$23,3,0))</f>
        <v>0</v>
      </c>
      <c r="K12" s="10">
        <f>+SUM(Tableau17[[#This Row],[DELAI 3]]+Tableau17[[#This Row],[DELAI 2]]+Tableau17[[#This Row],[DELAI 1]])</f>
        <v>0</v>
      </c>
      <c r="L12" s="10"/>
      <c r="M12" s="48"/>
    </row>
    <row r="13" spans="1:30">
      <c r="C13" s="1">
        <f>IF(ISNA(VLOOKUP(B13,'SLA ELC'!$C$3:$F$23,4,0)),0,VLOOKUP(B13,'SLA ELC'!$C$3:$F$23,4,0))</f>
        <v>0</v>
      </c>
      <c r="D13" s="1">
        <f>IF(ISNA(VLOOKUP(B13,'SLA ELC'!$C$3:$F$23,3,0)),0,VLOOKUP(B13,'SLA ELC'!$C$3:$F$23,3,0))</f>
        <v>0</v>
      </c>
      <c r="F13" s="1">
        <f>IF(ISNA(VLOOKUP(E13,'SLA ELC'!$C$3:$F$23,4,0)),0,VLOOKUP(E13,'SLA ELC'!$C$3:$F$23,4,0))</f>
        <v>0</v>
      </c>
      <c r="G13" s="1">
        <f>IF(ISNA(VLOOKUP(E13,'SLA ELC'!$C$3:$F$23,3,0)),0,VLOOKUP(E13,'SLA ELC'!$C$3:$F$23,3,0))</f>
        <v>0</v>
      </c>
      <c r="H13" s="7"/>
      <c r="I13" s="1">
        <f>IF(ISNA(VLOOKUP(H13,'SLA ELC'!$C$3:$F$23,4,0)),0,VLOOKUP(H13,'SLA ELC'!$C$3:$F$23,4,0))</f>
        <v>0</v>
      </c>
      <c r="J13" s="1">
        <f>IF(ISNA(VLOOKUP(H13,'SLA ELC'!$C$3:$F$23,3,0)),0,VLOOKUP(H13,'SLA ELC'!$C$3:$F$23,3,0))</f>
        <v>0</v>
      </c>
      <c r="K13" s="10">
        <f>+SUM(Tableau17[[#This Row],[DELAI 3]]+Tableau17[[#This Row],[DELAI 2]]+Tableau17[[#This Row],[DELAI 1]])</f>
        <v>0</v>
      </c>
      <c r="L13" s="10"/>
      <c r="M13" s="48"/>
    </row>
    <row r="14" spans="1:30">
      <c r="C14" s="1">
        <f>IF(ISNA(VLOOKUP(B14,'SLA ELC'!$C$3:$F$23,4,0)),0,VLOOKUP(B14,'SLA ELC'!$C$3:$F$23,4,0))</f>
        <v>0</v>
      </c>
      <c r="D14" s="1">
        <f>IF(ISNA(VLOOKUP(B14,'SLA ELC'!$C$3:$F$23,3,0)),0,VLOOKUP(B14,'SLA ELC'!$C$3:$F$23,3,0))</f>
        <v>0</v>
      </c>
      <c r="F14" s="1">
        <f>IF(ISNA(VLOOKUP(E14,'SLA ELC'!$C$3:$F$23,4,0)),0,VLOOKUP(E14,'SLA ELC'!$C$3:$F$23,4,0))</f>
        <v>0</v>
      </c>
      <c r="G14" s="1">
        <f>IF(ISNA(VLOOKUP(E14,'SLA ELC'!$C$3:$F$23,3,0)),0,VLOOKUP(E14,'SLA ELC'!$C$3:$F$23,3,0))</f>
        <v>0</v>
      </c>
      <c r="H14" s="7"/>
      <c r="I14" s="1">
        <f>IF(ISNA(VLOOKUP(H14,'SLA ELC'!$C$3:$F$23,4,0)),0,VLOOKUP(H14,'SLA ELC'!$C$3:$F$23,4,0))</f>
        <v>0</v>
      </c>
      <c r="J14" s="1">
        <f>IF(ISNA(VLOOKUP(H14,'SLA ELC'!$C$3:$F$23,3,0)),0,VLOOKUP(H14,'SLA ELC'!$C$3:$F$23,3,0))</f>
        <v>0</v>
      </c>
      <c r="K14" s="10">
        <f>+SUM(Tableau17[[#This Row],[DELAI 3]]+Tableau17[[#This Row],[DELAI 2]]+Tableau17[[#This Row],[DELAI 1]])</f>
        <v>0</v>
      </c>
      <c r="L14" s="10"/>
      <c r="M14" s="48"/>
    </row>
    <row r="15" spans="1:30">
      <c r="C15" s="1">
        <f>IF(ISNA(VLOOKUP(B15,'SLA ELC'!$C$3:$F$23,4,0)),0,VLOOKUP(B15,'SLA ELC'!$C$3:$F$23,4,0))</f>
        <v>0</v>
      </c>
      <c r="D15" s="1">
        <f>IF(ISNA(VLOOKUP(B15,'SLA ELC'!$C$3:$F$23,3,0)),0,VLOOKUP(B15,'SLA ELC'!$C$3:$F$23,3,0))</f>
        <v>0</v>
      </c>
      <c r="F15" s="1">
        <f>IF(ISNA(VLOOKUP(E15,'SLA ELC'!$C$3:$F$23,4,0)),0,VLOOKUP(E15,'SLA ELC'!$C$3:$F$23,4,0))</f>
        <v>0</v>
      </c>
      <c r="G15" s="1">
        <f>IF(ISNA(VLOOKUP(E15,'SLA ELC'!$C$3:$F$23,3,0)),0,VLOOKUP(E15,'SLA ELC'!$C$3:$F$23,3,0))</f>
        <v>0</v>
      </c>
      <c r="H15" s="7"/>
      <c r="I15" s="1">
        <f>IF(ISNA(VLOOKUP(H15,'SLA ELC'!$C$3:$F$23,4,0)),0,VLOOKUP(H15,'SLA ELC'!$C$3:$F$23,4,0))</f>
        <v>0</v>
      </c>
      <c r="J15" s="1">
        <f>IF(ISNA(VLOOKUP(H15,'SLA ELC'!$C$3:$F$23,3,0)),0,VLOOKUP(H15,'SLA ELC'!$C$3:$F$23,3,0))</f>
        <v>0</v>
      </c>
      <c r="K15" s="10">
        <f>+SUM(Tableau17[[#This Row],[DELAI 3]]+Tableau17[[#This Row],[DELAI 2]]+Tableau17[[#This Row],[DELAI 1]])</f>
        <v>0</v>
      </c>
      <c r="L15" s="10"/>
      <c r="M15" s="48"/>
    </row>
    <row r="16" spans="1:30">
      <c r="C16" s="1">
        <f>IF(ISNA(VLOOKUP(B16,'SLA ELC'!$C$3:$F$23,4,0)),0,VLOOKUP(B16,'SLA ELC'!$C$3:$F$23,4,0))</f>
        <v>0</v>
      </c>
      <c r="D16" s="1">
        <f>IF(ISNA(VLOOKUP(B16,'SLA ELC'!$C$3:$F$23,3,0)),0,VLOOKUP(B16,'SLA ELC'!$C$3:$F$23,3,0))</f>
        <v>0</v>
      </c>
      <c r="F16" s="1">
        <f>IF(ISNA(VLOOKUP(E16,'SLA ELC'!$C$3:$F$23,4,0)),0,VLOOKUP(E16,'SLA ELC'!$C$3:$F$23,4,0))</f>
        <v>0</v>
      </c>
      <c r="G16" s="1">
        <f>IF(ISNA(VLOOKUP(E16,'SLA ELC'!$C$3:$F$23,3,0)),0,VLOOKUP(E16,'SLA ELC'!$C$3:$F$23,3,0))</f>
        <v>0</v>
      </c>
      <c r="H16" s="7"/>
      <c r="I16" s="1">
        <f>IF(ISNA(VLOOKUP(H16,'SLA ELC'!$C$3:$F$23,4,0)),0,VLOOKUP(H16,'SLA ELC'!$C$3:$F$23,4,0))</f>
        <v>0</v>
      </c>
      <c r="J16" s="1">
        <f>IF(ISNA(VLOOKUP(H16,'SLA ELC'!$C$3:$F$23,3,0)),0,VLOOKUP(H16,'SLA ELC'!$C$3:$F$23,3,0))</f>
        <v>0</v>
      </c>
      <c r="K16" s="10">
        <f>+SUM(Tableau17[[#This Row],[DELAI 3]]+Tableau17[[#This Row],[DELAI 2]]+Tableau17[[#This Row],[DELAI 1]])</f>
        <v>0</v>
      </c>
      <c r="L16" s="10"/>
      <c r="M16" s="48"/>
    </row>
    <row r="17" spans="3:13">
      <c r="C17" s="1">
        <f>IF(ISNA(VLOOKUP(B17,'SLA ELC'!$C$3:$F$23,4,0)),0,VLOOKUP(B17,'SLA ELC'!$C$3:$F$23,4,0))</f>
        <v>0</v>
      </c>
      <c r="D17" s="1">
        <f>IF(ISNA(VLOOKUP(B17,'SLA ELC'!$C$3:$F$23,3,0)),0,VLOOKUP(B17,'SLA ELC'!$C$3:$F$23,3,0))</f>
        <v>0</v>
      </c>
      <c r="F17" s="1">
        <f>IF(ISNA(VLOOKUP(E17,'SLA ELC'!$C$3:$F$23,4,0)),0,VLOOKUP(E17,'SLA ELC'!$C$3:$F$23,4,0))</f>
        <v>0</v>
      </c>
      <c r="G17" s="1">
        <f>IF(ISNA(VLOOKUP(E17,'SLA ELC'!$C$3:$F$23,3,0)),0,VLOOKUP(E17,'SLA ELC'!$C$3:$F$23,3,0))</f>
        <v>0</v>
      </c>
      <c r="H17" s="7"/>
      <c r="I17" s="1">
        <f>IF(ISNA(VLOOKUP(H17,'SLA ELC'!$C$3:$F$23,4,0)),0,VLOOKUP(H17,'SLA ELC'!$C$3:$F$23,4,0))</f>
        <v>0</v>
      </c>
      <c r="J17" s="1">
        <f>IF(ISNA(VLOOKUP(H17,'SLA ELC'!$C$3:$F$23,3,0)),0,VLOOKUP(H17,'SLA ELC'!$C$3:$F$23,3,0))</f>
        <v>0</v>
      </c>
      <c r="K17" s="10">
        <f>+SUM(Tableau17[[#This Row],[DELAI 3]]+Tableau17[[#This Row],[DELAI 2]]+Tableau17[[#This Row],[DELAI 1]])</f>
        <v>0</v>
      </c>
      <c r="L17" s="10"/>
      <c r="M17" s="48"/>
    </row>
    <row r="18" spans="3:13">
      <c r="C18" s="1">
        <f>IF(ISNA(VLOOKUP(B18,'SLA ELC'!$C$3:$F$23,4,0)),0,VLOOKUP(B18,'SLA ELC'!$C$3:$F$23,4,0))</f>
        <v>0</v>
      </c>
      <c r="D18" s="1">
        <f>IF(ISNA(VLOOKUP(B18,'SLA ELC'!$C$3:$F$23,3,0)),0,VLOOKUP(B18,'SLA ELC'!$C$3:$F$23,3,0))</f>
        <v>0</v>
      </c>
      <c r="F18" s="1">
        <f>IF(ISNA(VLOOKUP(E18,'SLA ELC'!$C$3:$F$23,4,0)),0,VLOOKUP(E18,'SLA ELC'!$C$3:$F$23,4,0))</f>
        <v>0</v>
      </c>
      <c r="G18" s="1">
        <f>IF(ISNA(VLOOKUP(E18,'SLA ELC'!$C$3:$F$23,3,0)),0,VLOOKUP(E18,'SLA ELC'!$C$3:$F$23,3,0))</f>
        <v>0</v>
      </c>
      <c r="H18" s="7"/>
      <c r="I18" s="1">
        <f>IF(ISNA(VLOOKUP(H18,'SLA ELC'!$C$3:$F$23,4,0)),0,VLOOKUP(H18,'SLA ELC'!$C$3:$F$23,4,0))</f>
        <v>0</v>
      </c>
      <c r="J18" s="1">
        <f>IF(ISNA(VLOOKUP(H18,'SLA ELC'!$C$3:$F$23,3,0)),0,VLOOKUP(H18,'SLA ELC'!$C$3:$F$23,3,0))</f>
        <v>0</v>
      </c>
      <c r="K18" s="10">
        <f>+SUM(Tableau17[[#This Row],[DELAI 3]]+Tableau17[[#This Row],[DELAI 2]]+Tableau17[[#This Row],[DELAI 1]])</f>
        <v>0</v>
      </c>
      <c r="L18" s="10"/>
      <c r="M18" s="48"/>
    </row>
    <row r="19" spans="3:13">
      <c r="C19" s="1">
        <f>IF(ISNA(VLOOKUP(B19,'SLA ELC'!$C$3:$F$23,4,0)),0,VLOOKUP(B19,'SLA ELC'!$C$3:$F$23,4,0))</f>
        <v>0</v>
      </c>
      <c r="D19" s="1">
        <f>IF(ISNA(VLOOKUP(B19,'SLA ELC'!$C$3:$F$23,3,0)),0,VLOOKUP(B19,'SLA ELC'!$C$3:$F$23,3,0))</f>
        <v>0</v>
      </c>
      <c r="F19" s="1">
        <f>IF(ISNA(VLOOKUP(E19,'SLA ELC'!$C$3:$F$23,4,0)),0,VLOOKUP(E19,'SLA ELC'!$C$3:$F$23,4,0))</f>
        <v>0</v>
      </c>
      <c r="G19" s="1">
        <f>IF(ISNA(VLOOKUP(E19,'SLA ELC'!$C$3:$F$23,3,0)),0,VLOOKUP(E19,'SLA ELC'!$C$3:$F$23,3,0))</f>
        <v>0</v>
      </c>
      <c r="H19" s="7"/>
      <c r="I19" s="1">
        <f>IF(ISNA(VLOOKUP(H19,'SLA ELC'!$C$3:$F$23,4,0)),0,VLOOKUP(H19,'SLA ELC'!$C$3:$F$23,4,0))</f>
        <v>0</v>
      </c>
      <c r="J19" s="1">
        <f>IF(ISNA(VLOOKUP(H19,'SLA ELC'!$C$3:$F$23,3,0)),0,VLOOKUP(H19,'SLA ELC'!$C$3:$F$23,3,0))</f>
        <v>0</v>
      </c>
      <c r="K19" s="10">
        <f>+SUM(Tableau17[[#This Row],[DELAI 3]]+Tableau17[[#This Row],[DELAI 2]]+Tableau17[[#This Row],[DELAI 1]])</f>
        <v>0</v>
      </c>
      <c r="L19" s="10"/>
      <c r="M19" s="48"/>
    </row>
    <row r="20" spans="3:13">
      <c r="C20" s="1">
        <f>IF(ISNA(VLOOKUP(B20,'SLA ELC'!$C$3:$F$23,4,0)),0,VLOOKUP(B20,'SLA ELC'!$C$3:$F$23,4,0))</f>
        <v>0</v>
      </c>
      <c r="D20" s="1">
        <f>IF(ISNA(VLOOKUP(B20,'SLA ELC'!$C$3:$F$23,3,0)),0,VLOOKUP(B20,'SLA ELC'!$C$3:$F$23,3,0))</f>
        <v>0</v>
      </c>
      <c r="F20" s="1">
        <f>IF(ISNA(VLOOKUP(E20,'SLA ELC'!$C$3:$F$23,4,0)),0,VLOOKUP(E20,'SLA ELC'!$C$3:$F$23,4,0))</f>
        <v>0</v>
      </c>
      <c r="G20" s="1">
        <f>IF(ISNA(VLOOKUP(E20,'SLA ELC'!$C$3:$F$23,3,0)),0,VLOOKUP(E20,'SLA ELC'!$C$3:$F$23,3,0))</f>
        <v>0</v>
      </c>
      <c r="H20" s="7"/>
      <c r="I20" s="1">
        <f>IF(ISNA(VLOOKUP(H20,'SLA ELC'!$C$3:$F$23,4,0)),0,VLOOKUP(H20,'SLA ELC'!$C$3:$F$23,4,0))</f>
        <v>0</v>
      </c>
      <c r="J20" s="1">
        <f>IF(ISNA(VLOOKUP(H20,'SLA ELC'!$C$3:$F$23,3,0)),0,VLOOKUP(H20,'SLA ELC'!$C$3:$F$23,3,0))</f>
        <v>0</v>
      </c>
      <c r="K20" s="10">
        <f>+SUM(Tableau17[[#This Row],[DELAI 3]]+Tableau17[[#This Row],[DELAI 2]]+Tableau17[[#This Row],[DELAI 1]])</f>
        <v>0</v>
      </c>
      <c r="L20" s="10"/>
      <c r="M20" s="48"/>
    </row>
    <row r="21" spans="3:13">
      <c r="C21" s="10">
        <f>IF(ISNA(VLOOKUP(B21,'SLA ELC'!$C$3:$F$23,4,0)),0,VLOOKUP(B21,'SLA ELC'!$C$3:$F$23,4,0))</f>
        <v>0</v>
      </c>
      <c r="D21" s="9">
        <f>IF(ISNA(VLOOKUP(B21,'SLA ELC'!$C$3:$F$23,3,0)),0,VLOOKUP(B21,'SLA ELC'!$C$3:$F$23,3,0))</f>
        <v>0</v>
      </c>
      <c r="F21" s="10">
        <f>IF(ISNA(VLOOKUP(E21,'SLA ELC'!$C$3:$F$23,4,0)),0,VLOOKUP(E21,'SLA ELC'!$C$3:$F$23,4,0))</f>
        <v>0</v>
      </c>
      <c r="G21" s="9">
        <f>IF(ISNA(VLOOKUP(E21,'SLA ELC'!$C$3:$F$23,3,0)),0,VLOOKUP(E21,'SLA ELC'!$C$3:$F$23,3,0))</f>
        <v>0</v>
      </c>
      <c r="H21" s="7"/>
      <c r="I21" s="10">
        <f>IF(ISNA(VLOOKUP(H21,'SLA ELC'!$C$3:$F$23,4,0)),0,VLOOKUP(H21,'SLA ELC'!$C$3:$F$23,4,0))</f>
        <v>0</v>
      </c>
      <c r="J21" s="10">
        <f>IF(ISNA(VLOOKUP(H21,'SLA ELC'!$C$3:$F$23,3,0)),0,VLOOKUP(H21,'SLA ELC'!$C$3:$F$23,3,0))</f>
        <v>0</v>
      </c>
      <c r="K21" s="10">
        <f>+SUM(Tableau17[[#This Row],[DELAI 3]]+Tableau17[[#This Row],[DELAI 2]]+Tableau17[[#This Row],[DELAI 1]])</f>
        <v>0</v>
      </c>
      <c r="L21" s="10"/>
      <c r="M21" s="48"/>
    </row>
    <row r="22" spans="3:13">
      <c r="C22" s="10">
        <f>IF(ISNA(VLOOKUP(B22,'SLA ELC'!$C$3:$F$23,4,0)),0,VLOOKUP(B22,'SLA ELC'!$C$3:$F$23,4,0))</f>
        <v>0</v>
      </c>
      <c r="D22" s="9">
        <f>IF(ISNA(VLOOKUP(B22,'SLA ELC'!$C$3:$F$23,3,0)),0,VLOOKUP(B22,'SLA ELC'!$C$3:$F$23,3,0))</f>
        <v>0</v>
      </c>
      <c r="F22" s="10">
        <f>IF(ISNA(VLOOKUP(E22,'SLA ELC'!$C$3:$F$23,4,0)),0,VLOOKUP(E22,'SLA ELC'!$C$3:$F$23,4,0))</f>
        <v>0</v>
      </c>
      <c r="G22" s="9">
        <f>IF(ISNA(VLOOKUP(E22,'SLA ELC'!$C$3:$F$23,3,0)),0,VLOOKUP(E22,'SLA ELC'!$C$3:$F$23,3,0))</f>
        <v>0</v>
      </c>
      <c r="H22" s="7"/>
      <c r="I22" s="10">
        <f>IF(ISNA(VLOOKUP(H22,'SLA ELC'!$C$3:$F$23,4,0)),0,VLOOKUP(H22,'SLA ELC'!$C$3:$F$23,4,0))</f>
        <v>0</v>
      </c>
      <c r="J22" s="10">
        <f>IF(ISNA(VLOOKUP(H22,'SLA ELC'!$C$3:$F$23,3,0)),0,VLOOKUP(H22,'SLA ELC'!$C$3:$F$23,3,0))</f>
        <v>0</v>
      </c>
      <c r="K22" s="10">
        <f>+SUM(Tableau17[[#This Row],[DELAI 3]]+Tableau17[[#This Row],[DELAI 2]]+Tableau17[[#This Row],[DELAI 1]])</f>
        <v>0</v>
      </c>
      <c r="L22" s="10"/>
      <c r="M22" s="48"/>
    </row>
    <row r="23" spans="3:13">
      <c r="C23" s="10">
        <f>IF(ISNA(VLOOKUP(B23,'SLA ELC'!$C$3:$F$23,4,0)),0,VLOOKUP(B23,'SLA ELC'!$C$3:$F$23,4,0))</f>
        <v>0</v>
      </c>
      <c r="D23" s="9">
        <f>IF(ISNA(VLOOKUP(B23,'SLA ELC'!$C$3:$F$23,3,0)),0,VLOOKUP(B23,'SLA ELC'!$C$3:$F$23,3,0))</f>
        <v>0</v>
      </c>
      <c r="F23" s="10">
        <f>IF(ISNA(VLOOKUP(E23,'SLA ELC'!$C$3:$F$23,4,0)),0,VLOOKUP(E23,'SLA ELC'!$C$3:$F$23,4,0))</f>
        <v>0</v>
      </c>
      <c r="G23" s="9">
        <f>IF(ISNA(VLOOKUP(E23,'SLA ELC'!$C$3:$F$23,3,0)),0,VLOOKUP(E23,'SLA ELC'!$C$3:$F$23,3,0))</f>
        <v>0</v>
      </c>
      <c r="H23" s="7"/>
      <c r="I23" s="10">
        <f>IF(ISNA(VLOOKUP(H23,'SLA ELC'!$C$3:$F$23,4,0)),0,VLOOKUP(H23,'SLA ELC'!$C$3:$F$23,4,0))</f>
        <v>0</v>
      </c>
      <c r="J23" s="10">
        <f>IF(ISNA(VLOOKUP(H23,'SLA ELC'!$C$3:$F$23,3,0)),0,VLOOKUP(H23,'SLA ELC'!$C$3:$F$23,3,0))</f>
        <v>0</v>
      </c>
      <c r="K23" s="10">
        <f>+SUM(Tableau17[[#This Row],[DELAI 3]]+Tableau17[[#This Row],[DELAI 2]]+Tableau17[[#This Row],[DELAI 1]])</f>
        <v>0</v>
      </c>
      <c r="L23" s="10"/>
      <c r="M23" s="48"/>
    </row>
    <row r="24" spans="3:13">
      <c r="C24" s="10">
        <f>IF(ISNA(VLOOKUP(B24,'SLA ELC'!$C$3:$F$23,4,0)),0,VLOOKUP(B24,'SLA ELC'!$C$3:$F$23,4,0))</f>
        <v>0</v>
      </c>
      <c r="D24" s="9">
        <f>IF(ISNA(VLOOKUP(B24,'SLA ELC'!$C$3:$F$23,3,0)),0,VLOOKUP(B24,'SLA ELC'!$C$3:$F$23,3,0))</f>
        <v>0</v>
      </c>
      <c r="F24" s="10">
        <f>IF(ISNA(VLOOKUP(E24,'SLA ELC'!$C$3:$F$23,4,0)),0,VLOOKUP(E24,'SLA ELC'!$C$3:$F$23,4,0))</f>
        <v>0</v>
      </c>
      <c r="G24" s="9">
        <f>IF(ISNA(VLOOKUP(E24,'SLA ELC'!$C$3:$F$23,3,0)),0,VLOOKUP(E24,'SLA ELC'!$C$3:$F$23,3,0))</f>
        <v>0</v>
      </c>
      <c r="H24" s="7"/>
      <c r="I24" s="10">
        <f>IF(ISNA(VLOOKUP(H24,'SLA ELC'!$C$3:$F$23,4,0)),0,VLOOKUP(H24,'SLA ELC'!$C$3:$F$23,4,0))</f>
        <v>0</v>
      </c>
      <c r="J24" s="10">
        <f>IF(ISNA(VLOOKUP(H24,'SLA ELC'!$C$3:$F$23,3,0)),0,VLOOKUP(H24,'SLA ELC'!$C$3:$F$23,3,0))</f>
        <v>0</v>
      </c>
      <c r="K24" s="10">
        <f>+SUM(Tableau17[[#This Row],[DELAI 3]]+Tableau17[[#This Row],[DELAI 2]]+Tableau17[[#This Row],[DELAI 1]])</f>
        <v>0</v>
      </c>
      <c r="L24" s="10"/>
      <c r="M24" s="48"/>
    </row>
    <row r="25" spans="3:13">
      <c r="C25" s="10">
        <f>IF(ISNA(VLOOKUP(B25,'SLA ELC'!$C$3:$F$23,4,0)),0,VLOOKUP(B25,'SLA ELC'!$C$3:$F$23,4,0))</f>
        <v>0</v>
      </c>
      <c r="D25" s="9">
        <f>IF(ISNA(VLOOKUP(B25,'SLA ELC'!$C$3:$F$23,3,0)),0,VLOOKUP(B25,'SLA ELC'!$C$3:$F$23,3,0))</f>
        <v>0</v>
      </c>
      <c r="F25" s="10">
        <f>IF(ISNA(VLOOKUP(E25,'SLA ELC'!$C$3:$F$23,4,0)),0,VLOOKUP(E25,'SLA ELC'!$C$3:$F$23,4,0))</f>
        <v>0</v>
      </c>
      <c r="G25" s="9">
        <f>IF(ISNA(VLOOKUP(E25,'SLA ELC'!$C$3:$F$23,3,0)),0,VLOOKUP(E25,'SLA ELC'!$C$3:$F$23,3,0))</f>
        <v>0</v>
      </c>
      <c r="H25" s="7"/>
      <c r="I25" s="10">
        <f>IF(ISNA(VLOOKUP(H25,'SLA ELC'!$C$3:$F$23,4,0)),0,VLOOKUP(H25,'SLA ELC'!$C$3:$F$23,4,0))</f>
        <v>0</v>
      </c>
      <c r="J25" s="10">
        <f>IF(ISNA(VLOOKUP(H25,'SLA ELC'!$C$3:$F$23,3,0)),0,VLOOKUP(H25,'SLA ELC'!$C$3:$F$23,3,0))</f>
        <v>0</v>
      </c>
      <c r="K25" s="10">
        <f>+SUM(Tableau17[[#This Row],[DELAI 3]]+Tableau17[[#This Row],[DELAI 2]]+Tableau17[[#This Row],[DELAI 1]])</f>
        <v>0</v>
      </c>
      <c r="L25" s="10"/>
      <c r="M25" s="48"/>
    </row>
    <row r="26" spans="3:13">
      <c r="C26" s="10">
        <f>IF(ISNA(VLOOKUP(B26,'SLA ELC'!$C$3:$F$23,4,0)),0,VLOOKUP(B26,'SLA ELC'!$C$3:$F$23,4,0))</f>
        <v>0</v>
      </c>
      <c r="D26" s="9">
        <f>IF(ISNA(VLOOKUP(B26,'SLA ELC'!$C$3:$F$23,3,0)),0,VLOOKUP(B26,'SLA ELC'!$C$3:$F$23,3,0))</f>
        <v>0</v>
      </c>
      <c r="F26" s="10">
        <f>IF(ISNA(VLOOKUP(E26,'SLA ELC'!$C$3:$F$23,4,0)),0,VLOOKUP(E26,'SLA ELC'!$C$3:$F$23,4,0))</f>
        <v>0</v>
      </c>
      <c r="G26" s="9">
        <f>IF(ISNA(VLOOKUP(E26,'SLA ELC'!$C$3:$F$23,3,0)),0,VLOOKUP(E26,'SLA ELC'!$C$3:$F$23,3,0))</f>
        <v>0</v>
      </c>
      <c r="H26" s="7"/>
      <c r="I26" s="10">
        <f>IF(ISNA(VLOOKUP(H26,'SLA ELC'!$C$3:$F$23,4,0)),0,VLOOKUP(H26,'SLA ELC'!$C$3:$F$23,4,0))</f>
        <v>0</v>
      </c>
      <c r="J26" s="10">
        <f>IF(ISNA(VLOOKUP(H26,'SLA ELC'!$C$3:$F$23,3,0)),0,VLOOKUP(H26,'SLA ELC'!$C$3:$F$23,3,0))</f>
        <v>0</v>
      </c>
      <c r="K26" s="10">
        <f>+SUM(Tableau17[[#This Row],[DELAI 3]]+Tableau17[[#This Row],[DELAI 2]]+Tableau17[[#This Row],[DELAI 1]])</f>
        <v>0</v>
      </c>
      <c r="L26" s="10"/>
      <c r="M26" s="48"/>
    </row>
    <row r="27" spans="3:13">
      <c r="C27" s="10">
        <f>IF(ISNA(VLOOKUP(B27,'SLA ELC'!$C$3:$F$23,4,0)),0,VLOOKUP(B27,'SLA ELC'!$C$3:$F$23,4,0))</f>
        <v>0</v>
      </c>
      <c r="D27" s="9">
        <f>IF(ISNA(VLOOKUP(B27,'SLA ELC'!$C$3:$F$23,3,0)),0,VLOOKUP(B27,'SLA ELC'!$C$3:$F$23,3,0))</f>
        <v>0</v>
      </c>
      <c r="F27" s="10">
        <f>IF(ISNA(VLOOKUP(E27,'SLA ELC'!$C$3:$F$23,4,0)),0,VLOOKUP(E27,'SLA ELC'!$C$3:$F$23,4,0))</f>
        <v>0</v>
      </c>
      <c r="G27" s="9">
        <f>IF(ISNA(VLOOKUP(E27,'SLA ELC'!$C$3:$F$23,3,0)),0,VLOOKUP(E27,'SLA ELC'!$C$3:$F$23,3,0))</f>
        <v>0</v>
      </c>
      <c r="H27" s="7"/>
      <c r="I27" s="10">
        <f>IF(ISNA(VLOOKUP(H27,'SLA ELC'!$C$3:$F$23,4,0)),0,VLOOKUP(H27,'SLA ELC'!$C$3:$F$23,4,0))</f>
        <v>0</v>
      </c>
      <c r="J27" s="10">
        <f>IF(ISNA(VLOOKUP(H27,'SLA ELC'!$C$3:$F$23,3,0)),0,VLOOKUP(H27,'SLA ELC'!$C$3:$F$23,3,0))</f>
        <v>0</v>
      </c>
      <c r="K27" s="10">
        <f>+SUM(Tableau17[[#This Row],[DELAI 3]]+Tableau17[[#This Row],[DELAI 2]]+Tableau17[[#This Row],[DELAI 1]])</f>
        <v>0</v>
      </c>
      <c r="L27" s="10"/>
      <c r="M27" s="48"/>
    </row>
    <row r="28" spans="3:13">
      <c r="C28" s="10">
        <f>IF(ISNA(VLOOKUP(B28,'SLA ELC'!$C$3:$F$23,4,0)),0,VLOOKUP(B28,'SLA ELC'!$C$3:$F$23,4,0))</f>
        <v>0</v>
      </c>
      <c r="D28" s="9">
        <f>IF(ISNA(VLOOKUP(B28,'SLA ELC'!$C$3:$F$23,3,0)),0,VLOOKUP(B28,'SLA ELC'!$C$3:$F$23,3,0))</f>
        <v>0</v>
      </c>
      <c r="F28" s="10">
        <f>IF(ISNA(VLOOKUP(E28,'SLA ELC'!$C$3:$F$23,4,0)),0,VLOOKUP(E28,'SLA ELC'!$C$3:$F$23,4,0))</f>
        <v>0</v>
      </c>
      <c r="G28" s="9">
        <f>IF(ISNA(VLOOKUP(E28,'SLA ELC'!$C$3:$F$23,3,0)),0,VLOOKUP(E28,'SLA ELC'!$C$3:$F$23,3,0))</f>
        <v>0</v>
      </c>
      <c r="H28" s="7"/>
      <c r="I28" s="10">
        <f>IF(ISNA(VLOOKUP(H28,'SLA ELC'!$C$3:$F$23,4,0)),0,VLOOKUP(H28,'SLA ELC'!$C$3:$F$23,4,0))</f>
        <v>0</v>
      </c>
      <c r="J28" s="10">
        <f>IF(ISNA(VLOOKUP(H28,'SLA ELC'!$C$3:$F$23,3,0)),0,VLOOKUP(H28,'SLA ELC'!$C$3:$F$23,3,0))</f>
        <v>0</v>
      </c>
      <c r="K28" s="10">
        <f>+SUM(Tableau17[[#This Row],[DELAI 3]]+Tableau17[[#This Row],[DELAI 2]]+Tableau17[[#This Row],[DELAI 1]])</f>
        <v>0</v>
      </c>
      <c r="L28" s="10"/>
      <c r="M28" s="48"/>
    </row>
    <row r="29" spans="3:13">
      <c r="C29" s="10">
        <f>IF(ISNA(VLOOKUP(B29,'SLA ELC'!$C$3:$F$23,4,0)),0,VLOOKUP(B29,'SLA ELC'!$C$3:$F$23,4,0))</f>
        <v>0</v>
      </c>
      <c r="D29" s="9">
        <f>IF(ISNA(VLOOKUP(B29,'SLA ELC'!$C$3:$F$23,3,0)),0,VLOOKUP(B29,'SLA ELC'!$C$3:$F$23,3,0))</f>
        <v>0</v>
      </c>
      <c r="F29" s="10">
        <f>IF(ISNA(VLOOKUP(E29,'SLA ELC'!$C$3:$F$23,4,0)),0,VLOOKUP(E29,'SLA ELC'!$C$3:$F$23,4,0))</f>
        <v>0</v>
      </c>
      <c r="G29" s="9">
        <f>IF(ISNA(VLOOKUP(E29,'SLA ELC'!$C$3:$F$23,3,0)),0,VLOOKUP(E29,'SLA ELC'!$C$3:$F$23,3,0))</f>
        <v>0</v>
      </c>
      <c r="H29" s="7"/>
      <c r="I29" s="10">
        <f>IF(ISNA(VLOOKUP(H29,'SLA ELC'!$C$3:$F$23,4,0)),0,VLOOKUP(H29,'SLA ELC'!$C$3:$F$23,4,0))</f>
        <v>0</v>
      </c>
      <c r="J29" s="10">
        <f>IF(ISNA(VLOOKUP(H29,'SLA ELC'!$C$3:$F$23,3,0)),0,VLOOKUP(H29,'SLA ELC'!$C$3:$F$23,3,0))</f>
        <v>0</v>
      </c>
      <c r="K29" s="10">
        <f>+SUM(Tableau17[[#This Row],[DELAI 3]]+Tableau17[[#This Row],[DELAI 2]]+Tableau17[[#This Row],[DELAI 1]])</f>
        <v>0</v>
      </c>
      <c r="L29" s="10"/>
      <c r="M29" s="48"/>
    </row>
    <row r="30" spans="3:13">
      <c r="C30" s="10">
        <f>IF(ISNA(VLOOKUP(B30,'SLA ELC'!$C$3:$F$23,4,0)),0,VLOOKUP(B30,'SLA ELC'!$C$3:$F$23,4,0))</f>
        <v>0</v>
      </c>
      <c r="D30" s="9">
        <f>IF(ISNA(VLOOKUP(B30,'SLA ELC'!$C$3:$F$23,3,0)),0,VLOOKUP(B30,'SLA ELC'!$C$3:$F$23,3,0))</f>
        <v>0</v>
      </c>
      <c r="F30" s="10">
        <f>IF(ISNA(VLOOKUP(E30,'SLA ELC'!$C$3:$F$23,4,0)),0,VLOOKUP(E30,'SLA ELC'!$C$3:$F$23,4,0))</f>
        <v>0</v>
      </c>
      <c r="G30" s="9">
        <f>IF(ISNA(VLOOKUP(E30,'SLA ELC'!$C$3:$F$23,3,0)),0,VLOOKUP(E30,'SLA ELC'!$C$3:$F$23,3,0))</f>
        <v>0</v>
      </c>
      <c r="H30" s="7"/>
      <c r="I30" s="10">
        <f>IF(ISNA(VLOOKUP(H30,'SLA ELC'!$C$3:$F$23,4,0)),0,VLOOKUP(H30,'SLA ELC'!$C$3:$F$23,4,0))</f>
        <v>0</v>
      </c>
      <c r="J30" s="10">
        <f>IF(ISNA(VLOOKUP(H30,'SLA ELC'!$C$3:$F$23,3,0)),0,VLOOKUP(H30,'SLA ELC'!$C$3:$F$23,3,0))</f>
        <v>0</v>
      </c>
      <c r="K30" s="10">
        <f>+SUM(Tableau17[[#This Row],[DELAI 3]]+Tableau17[[#This Row],[DELAI 2]]+Tableau17[[#This Row],[DELAI 1]])</f>
        <v>0</v>
      </c>
      <c r="L30" s="10"/>
      <c r="M30" s="48"/>
    </row>
    <row r="31" spans="3:13">
      <c r="C31" s="10">
        <f>IF(ISNA(VLOOKUP(B31,'SLA ELC'!$C$3:$F$23,4,0)),0,VLOOKUP(B31,'SLA ELC'!$C$3:$F$23,4,0))</f>
        <v>0</v>
      </c>
      <c r="D31" s="9">
        <f>IF(ISNA(VLOOKUP(B31,'SLA ELC'!$C$3:$F$23,3,0)),0,VLOOKUP(B31,'SLA ELC'!$C$3:$F$23,3,0))</f>
        <v>0</v>
      </c>
      <c r="F31" s="10">
        <f>IF(ISNA(VLOOKUP(E31,'SLA ELC'!$C$3:$F$23,4,0)),0,VLOOKUP(E31,'SLA ELC'!$C$3:$F$23,4,0))</f>
        <v>0</v>
      </c>
      <c r="G31" s="9">
        <f>IF(ISNA(VLOOKUP(E31,'SLA ELC'!$C$3:$F$23,3,0)),0,VLOOKUP(E31,'SLA ELC'!$C$3:$F$23,3,0))</f>
        <v>0</v>
      </c>
      <c r="H31" s="7"/>
      <c r="I31" s="10">
        <f>IF(ISNA(VLOOKUP(H31,'SLA ELC'!$C$3:$F$23,4,0)),0,VLOOKUP(H31,'SLA ELC'!$C$3:$F$23,4,0))</f>
        <v>0</v>
      </c>
      <c r="J31" s="10">
        <f>IF(ISNA(VLOOKUP(H31,'SLA ELC'!$C$3:$F$23,3,0)),0,VLOOKUP(H31,'SLA ELC'!$C$3:$F$23,3,0))</f>
        <v>0</v>
      </c>
      <c r="K31" s="10">
        <f>+SUM(Tableau17[[#This Row],[DELAI 3]]+Tableau17[[#This Row],[DELAI 2]]+Tableau17[[#This Row],[DELAI 1]])</f>
        <v>0</v>
      </c>
      <c r="L31" s="10"/>
      <c r="M31" s="48"/>
    </row>
    <row r="32" spans="3:13">
      <c r="C32" s="10">
        <f>IF(ISNA(VLOOKUP(B32,'SLA ELC'!$C$3:$F$23,4,0)),0,VLOOKUP(B32,'SLA ELC'!$C$3:$F$23,4,0))</f>
        <v>0</v>
      </c>
      <c r="D32" s="9">
        <f>IF(ISNA(VLOOKUP(B32,'SLA ELC'!$C$3:$F$23,3,0)),0,VLOOKUP(B32,'SLA ELC'!$C$3:$F$23,3,0))</f>
        <v>0</v>
      </c>
      <c r="F32" s="10">
        <f>IF(ISNA(VLOOKUP(E32,'SLA ELC'!$C$3:$F$23,4,0)),0,VLOOKUP(E32,'SLA ELC'!$C$3:$F$23,4,0))</f>
        <v>0</v>
      </c>
      <c r="G32" s="9">
        <f>IF(ISNA(VLOOKUP(E32,'SLA ELC'!$C$3:$F$23,3,0)),0,VLOOKUP(E32,'SLA ELC'!$C$3:$F$23,3,0))</f>
        <v>0</v>
      </c>
      <c r="H32" s="7"/>
      <c r="I32" s="10">
        <f>IF(ISNA(VLOOKUP(H32,'SLA ELC'!$C$3:$F$23,4,0)),0,VLOOKUP(H32,'SLA ELC'!$C$3:$F$23,4,0))</f>
        <v>0</v>
      </c>
      <c r="J32" s="10">
        <f>IF(ISNA(VLOOKUP(H32,'SLA ELC'!$C$3:$F$23,3,0)),0,VLOOKUP(H32,'SLA ELC'!$C$3:$F$23,3,0))</f>
        <v>0</v>
      </c>
      <c r="K32" s="10">
        <f>+SUM(Tableau17[[#This Row],[DELAI 3]]+Tableau17[[#This Row],[DELAI 2]]+Tableau17[[#This Row],[DELAI 1]])</f>
        <v>0</v>
      </c>
      <c r="L32" s="10"/>
      <c r="M32" s="48"/>
    </row>
    <row r="33" spans="4:13" ht="15.75" thickBot="1">
      <c r="D33" s="9"/>
      <c r="F33" s="10"/>
      <c r="H33" s="49"/>
      <c r="I33" s="10"/>
      <c r="J33" s="10"/>
      <c r="K33" s="10"/>
      <c r="L33" s="10"/>
      <c r="M33" s="10"/>
    </row>
    <row r="34" spans="4:13" ht="15.75" thickTop="1">
      <c r="D34" s="20"/>
      <c r="G34" s="19"/>
    </row>
  </sheetData>
  <mergeCells count="3">
    <mergeCell ref="U1:V1"/>
    <mergeCell ref="Y1:Z1"/>
    <mergeCell ref="AC1:AD1"/>
  </mergeCells>
  <phoneticPr fontId="4" type="noConversion"/>
  <hyperlinks>
    <hyperlink ref="Q4" r:id="rId1"/>
    <hyperlink ref="Q3" r:id="rId2" tooltip="https://dashboard-01.braze.eu/engagement/templates_and_media/email_templates/5e8f06483b2fdc07f9ec8930?q=%5b%7b%22key%22%3a%22status%22%2c%22value%22%3a%22active%22%7d%5d"/>
    <hyperlink ref="Q2" r:id="rId3"/>
  </hyperlinks>
  <pageMargins left="0.7" right="0.7" top="0.75" bottom="0.75" header="0.3" footer="0.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'SLA ELC'!$C$3:$C$23</xm:f>
          </x14:formula1>
          <xm:sqref>H2:H4 E2:E32 B5:B27</xm:sqref>
        </x14:dataValidation>
        <x14:dataValidation type="list" allowBlank="1" showInputMessage="1" showErrorMessage="1">
          <x14:formula1>
            <xm:f>'SLA ELC'!$C$3:$C$20</xm:f>
          </x14:formula1>
          <xm:sqref>B34:B1048576 E34:E1048576 H34:H1048576 H5:H32 B2:B4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9EA5222F214D544A06FC1C8DBB78886" ma:contentTypeVersion="10" ma:contentTypeDescription="Create a new document." ma:contentTypeScope="" ma:versionID="3be3ea3c4696265e33227b2970d6262a">
  <xsd:schema xmlns:xsd="http://www.w3.org/2001/XMLSchema" xmlns:xs="http://www.w3.org/2001/XMLSchema" xmlns:p="http://schemas.microsoft.com/office/2006/metadata/properties" xmlns:ns3="516423d5-abcf-4fe5-b994-33824d9d1b7e" xmlns:ns4="9b9fa4f5-a83e-4ff1-911a-deadf0d05eb9" targetNamespace="http://schemas.microsoft.com/office/2006/metadata/properties" ma:root="true" ma:fieldsID="3b74b5af07c7f26e3c7e2a306de3b180" ns3:_="" ns4:_="">
    <xsd:import namespace="516423d5-abcf-4fe5-b994-33824d9d1b7e"/>
    <xsd:import namespace="9b9fa4f5-a83e-4ff1-911a-deadf0d05eb9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DateTaken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6423d5-abcf-4fe5-b994-33824d9d1b7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9fa4f5-a83e-4ff1-911a-deadf0d05e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1E8030C-0D7E-4A79-B0CD-F2F2F3714D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16423d5-abcf-4fe5-b994-33824d9d1b7e"/>
    <ds:schemaRef ds:uri="9b9fa4f5-a83e-4ff1-911a-deadf0d05eb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22542B8-B4BE-4AB5-899C-496B3096FFB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2B525EF-97C7-445F-9E66-FE1683C273CA}">
  <ds:schemaRefs>
    <ds:schemaRef ds:uri="http://schemas.microsoft.com/office/2006/documentManagement/types"/>
    <ds:schemaRef ds:uri="516423d5-abcf-4fe5-b994-33824d9d1b7e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purl.org/dc/elements/1.1/"/>
    <ds:schemaRef ds:uri="http://purl.org/dc/dcmitype/"/>
    <ds:schemaRef ds:uri="9b9fa4f5-a83e-4ff1-911a-deadf0d05eb9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SLA ELC</vt:lpstr>
      <vt:lpstr>TEST SLA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Vanessa DeRudder</dc:creator>
  <cp:keywords/>
  <dc:description/>
  <cp:lastModifiedBy>LAVALLEZ Pascal</cp:lastModifiedBy>
  <cp:revision/>
  <dcterms:created xsi:type="dcterms:W3CDTF">2020-07-15T13:23:00Z</dcterms:created>
  <dcterms:modified xsi:type="dcterms:W3CDTF">2020-09-14T14:47:16Z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0x010100B9EA5222F214D544A06FC1C8DBB78886</vt:lpwstr>
  </property>
</Properties>
</file>