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base" sheetId="1" r:id="rId1"/>
    <sheet name="trame" sheetId="3" r:id="rId2"/>
  </sheets>
  <definedNames>
    <definedName name="basearticles">base!$A$2:$R$5162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7" i="3" l="1"/>
  <c r="BC7" i="3"/>
  <c r="Q39" i="3"/>
  <c r="H39" i="3"/>
  <c r="L37" i="3"/>
  <c r="O29" i="3"/>
  <c r="O27" i="3"/>
  <c r="I12" i="3"/>
  <c r="I10" i="3"/>
  <c r="AU5" i="3"/>
  <c r="AU3" i="3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5" i="1"/>
  <c r="A6" i="1" s="1"/>
  <c r="A7" i="1" s="1"/>
  <c r="A4" i="1"/>
  <c r="A3" i="1"/>
  <c r="P7" i="1" l="1"/>
  <c r="M7" i="1"/>
  <c r="P6" i="1"/>
  <c r="M6" i="1"/>
  <c r="P5" i="1"/>
  <c r="M5" i="1"/>
  <c r="P4" i="1"/>
  <c r="M4" i="1"/>
  <c r="P3" i="1"/>
  <c r="M3" i="1"/>
  <c r="P2" i="1"/>
</calcChain>
</file>

<file path=xl/sharedStrings.xml><?xml version="1.0" encoding="utf-8"?>
<sst xmlns="http://schemas.openxmlformats.org/spreadsheetml/2006/main" count="122" uniqueCount="85">
  <si>
    <t>Rev</t>
  </si>
  <si>
    <t>Qté</t>
  </si>
  <si>
    <t>Désignation</t>
  </si>
  <si>
    <t>Matière</t>
  </si>
  <si>
    <t>Cert. 
Matiere</t>
  </si>
  <si>
    <t>Pk 
applicable</t>
  </si>
  <si>
    <t>Fonderie</t>
  </si>
  <si>
    <t>Modèle</t>
  </si>
  <si>
    <t>Initiator</t>
  </si>
  <si>
    <t>sale</t>
  </si>
  <si>
    <t>masse</t>
  </si>
  <si>
    <t>code</t>
  </si>
  <si>
    <t>N° plan</t>
  </si>
  <si>
    <t>type</t>
  </si>
  <si>
    <t xml:space="preserve">Nom </t>
  </si>
  <si>
    <t>Unité</t>
  </si>
  <si>
    <t>A</t>
  </si>
  <si>
    <t>D2309</t>
  </si>
  <si>
    <t>N/a</t>
  </si>
  <si>
    <t>MFD</t>
  </si>
  <si>
    <t>658 Kg</t>
  </si>
  <si>
    <t>P</t>
  </si>
  <si>
    <t>400 Kg</t>
  </si>
  <si>
    <t>20 Kg</t>
  </si>
  <si>
    <t>C2025</t>
  </si>
  <si>
    <t>12 Kg</t>
  </si>
  <si>
    <t>5 Kg</t>
  </si>
  <si>
    <t>D2142</t>
  </si>
  <si>
    <t>80 Kg</t>
  </si>
  <si>
    <t>CORPS</t>
  </si>
  <si>
    <t xml:space="preserve">FOND            </t>
  </si>
  <si>
    <t xml:space="preserve">DIFFUSEUR       </t>
  </si>
  <si>
    <t xml:space="preserve">ROUE            </t>
  </si>
  <si>
    <t>PALIER</t>
  </si>
  <si>
    <t>BRIDE</t>
  </si>
  <si>
    <t>acier</t>
  </si>
  <si>
    <t>inox</t>
  </si>
  <si>
    <t>dala</t>
  </si>
  <si>
    <t>dede</t>
  </si>
  <si>
    <t>jojo</t>
  </si>
  <si>
    <t>bobo</t>
  </si>
  <si>
    <t>bibi</t>
  </si>
  <si>
    <t>baba</t>
  </si>
  <si>
    <t>mfd4</t>
  </si>
  <si>
    <t>mfd5</t>
  </si>
  <si>
    <t>mfd6</t>
  </si>
  <si>
    <t>mfd7</t>
  </si>
  <si>
    <t>mfd8</t>
  </si>
  <si>
    <t>mfd9</t>
  </si>
  <si>
    <t>Initiator :</t>
  </si>
  <si>
    <t>Date :</t>
  </si>
  <si>
    <t>Sale :</t>
  </si>
  <si>
    <t>Quality Plan :</t>
  </si>
  <si>
    <t>N°</t>
  </si>
  <si>
    <t>ITEM :</t>
  </si>
  <si>
    <t>DESCRIPTION :</t>
  </si>
  <si>
    <t>PUMP TYPE :</t>
  </si>
  <si>
    <t>MASTER ITEM (PRI)</t>
  </si>
  <si>
    <t>Template :</t>
  </si>
  <si>
    <t>ENGLISH DESCRIPTION :</t>
  </si>
  <si>
    <t>Categories :</t>
  </si>
  <si>
    <t>Unit of measure</t>
  </si>
  <si>
    <t>Physical attributes : Unit weight</t>
  </si>
  <si>
    <t xml:space="preserve">CROSS REFERENCES </t>
  </si>
  <si>
    <t>MASTER</t>
  </si>
  <si>
    <t>4-Material :</t>
  </si>
  <si>
    <t>Code :</t>
  </si>
  <si>
    <t>Description :</t>
  </si>
  <si>
    <t>1-Drawing :</t>
  </si>
  <si>
    <t>Rev.</t>
  </si>
  <si>
    <r>
      <t>5-</t>
    </r>
    <r>
      <rPr>
        <sz val="9"/>
        <color rgb="FF000000"/>
        <rFont val="Times New Roman"/>
        <family val="1"/>
      </rPr>
      <t>Pattern :</t>
    </r>
  </si>
  <si>
    <r>
      <t>3-</t>
    </r>
    <r>
      <rPr>
        <sz val="9"/>
        <color rgb="FF000000"/>
        <rFont val="Times New Roman"/>
        <family val="1"/>
      </rPr>
      <t>CCN :</t>
    </r>
  </si>
  <si>
    <r>
      <t>6-</t>
    </r>
    <r>
      <rPr>
        <sz val="9"/>
        <color rgb="FF000000"/>
        <rFont val="Times New Roman"/>
        <family val="1"/>
      </rPr>
      <t xml:space="preserve">Spare Level : </t>
    </r>
  </si>
  <si>
    <r>
      <t>7-</t>
    </r>
    <r>
      <rPr>
        <sz val="9"/>
        <color rgb="FF000000"/>
        <rFont val="Times New Roman"/>
        <family val="1"/>
      </rPr>
      <t xml:space="preserve">Specification </t>
    </r>
  </si>
  <si>
    <r>
      <t>2-</t>
    </r>
    <r>
      <rPr>
        <sz val="9"/>
        <color rgb="FF000000"/>
        <rFont val="Times New Roman"/>
        <family val="1"/>
      </rPr>
      <t>Internat. Std :</t>
    </r>
  </si>
  <si>
    <t>article</t>
  </si>
  <si>
    <t>-npo-pk</t>
  </si>
  <si>
    <t>abcd</t>
  </si>
  <si>
    <t>PK6666</t>
  </si>
  <si>
    <t>PK6667</t>
  </si>
  <si>
    <t>PK6668</t>
  </si>
  <si>
    <t>PK6669</t>
  </si>
  <si>
    <t>PK6670</t>
  </si>
  <si>
    <t>PK6671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</si>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</sst>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1"/>
      <color theme="0"/>
      <name val="Arial"/>
      <family val="2"/>
    </font>
    <font>
      <sz val="24"/>
      <color rgb="FF000000"/>
      <name val="Arial"/>
      <family val="2"/>
    </font>
    <font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b/>
      <sz val="9"/>
      <color rgb="FF000000"/>
      <name val="Times New Roman"/>
      <family val="1"/>
    </font>
    <font>
      <b/>
      <sz val="11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66FF99"/>
        <bgColor indexed="64"/>
      </patternFill>
    </fill>
  </fills>
  <borders count="3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ont="0" applyBorder="0" applyProtection="0"/>
    <xf numFmtId="0" fontId="3" fillId="0" borderId="0"/>
  </cellStyleXfs>
  <cellXfs count="126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8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/>
    </xf>
    <xf numFmtId="0" fontId="2" fillId="0" borderId="8" xfId="0" applyFont="1" applyBorder="1" applyAlignment="1">
      <alignment horizontal="left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/>
    </xf>
    <xf numFmtId="0" fontId="2" fillId="14" borderId="3" xfId="0" applyFont="1" applyFill="1" applyBorder="1" applyAlignment="1">
      <alignment horizontal="center" vertical="center" wrapText="1"/>
    </xf>
    <xf numFmtId="0" fontId="4" fillId="15" borderId="2" xfId="0" applyFont="1" applyFill="1" applyBorder="1" applyAlignment="1">
      <alignment horizontal="center" vertical="center"/>
    </xf>
    <xf numFmtId="0" fontId="3" fillId="0" borderId="0" xfId="2"/>
    <xf numFmtId="0" fontId="3" fillId="0" borderId="10" xfId="2" applyBorder="1"/>
    <xf numFmtId="0" fontId="3" fillId="0" borderId="11" xfId="2" applyBorder="1"/>
    <xf numFmtId="0" fontId="3" fillId="0" borderId="12" xfId="2" applyBorder="1"/>
    <xf numFmtId="0" fontId="3" fillId="0" borderId="13" xfId="2" applyBorder="1"/>
    <xf numFmtId="0" fontId="3" fillId="0" borderId="0" xfId="2" applyBorder="1"/>
    <xf numFmtId="0" fontId="3" fillId="0" borderId="14" xfId="2" applyBorder="1"/>
    <xf numFmtId="0" fontId="6" fillId="0" borderId="0" xfId="2" applyFont="1" applyBorder="1"/>
    <xf numFmtId="0" fontId="3" fillId="0" borderId="18" xfId="2" applyBorder="1"/>
    <xf numFmtId="0" fontId="3" fillId="0" borderId="19" xfId="2" applyBorder="1"/>
    <xf numFmtId="0" fontId="3" fillId="0" borderId="20" xfId="2" applyBorder="1"/>
    <xf numFmtId="0" fontId="6" fillId="0" borderId="19" xfId="2" applyFont="1" applyBorder="1"/>
    <xf numFmtId="0" fontId="6" fillId="0" borderId="0" xfId="2" applyFont="1"/>
    <xf numFmtId="0" fontId="3" fillId="0" borderId="29" xfId="2" applyBorder="1"/>
    <xf numFmtId="0" fontId="6" fillId="0" borderId="0" xfId="2" applyFont="1" applyBorder="1" applyAlignment="1"/>
    <xf numFmtId="0" fontId="7" fillId="0" borderId="0" xfId="2" applyFont="1" applyBorder="1"/>
    <xf numFmtId="0" fontId="6" fillId="0" borderId="11" xfId="2" applyFont="1" applyBorder="1" applyAlignment="1">
      <alignment vertical="center"/>
    </xf>
    <xf numFmtId="0" fontId="6" fillId="0" borderId="10" xfId="2" applyFont="1" applyBorder="1" applyAlignment="1">
      <alignment vertical="center"/>
    </xf>
    <xf numFmtId="0" fontId="8" fillId="0" borderId="0" xfId="2" applyFont="1" applyBorder="1"/>
    <xf numFmtId="0" fontId="9" fillId="0" borderId="0" xfId="2" applyFont="1" applyBorder="1"/>
    <xf numFmtId="0" fontId="1" fillId="16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18" borderId="2" xfId="0" applyFont="1" applyFill="1" applyBorder="1" applyAlignment="1">
      <alignment horizontal="center" vertical="center" wrapText="1"/>
    </xf>
    <xf numFmtId="0" fontId="2" fillId="0" borderId="5" xfId="0" quotePrefix="1" applyFont="1" applyBorder="1" applyAlignment="1">
      <alignment horizontal="right" vertical="center" wrapText="1"/>
    </xf>
    <xf numFmtId="0" fontId="4" fillId="1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4" fillId="17" borderId="2" xfId="0" applyFont="1" applyFill="1" applyBorder="1" applyAlignment="1">
      <alignment horizontal="center" vertical="center"/>
    </xf>
    <xf numFmtId="0" fontId="5" fillId="0" borderId="10" xfId="2" applyFont="1" applyBorder="1" applyAlignment="1">
      <alignment horizontal="center" vertical="center" wrapText="1"/>
    </xf>
    <xf numFmtId="0" fontId="5" fillId="0" borderId="11" xfId="2" applyFont="1" applyBorder="1" applyAlignment="1">
      <alignment horizontal="center" vertical="center"/>
    </xf>
    <xf numFmtId="0" fontId="5" fillId="0" borderId="12" xfId="2" applyFont="1" applyBorder="1" applyAlignment="1">
      <alignment horizontal="center" vertical="center"/>
    </xf>
    <xf numFmtId="0" fontId="5" fillId="0" borderId="13" xfId="2" applyFont="1" applyBorder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5" fillId="0" borderId="14" xfId="2" applyFont="1" applyBorder="1" applyAlignment="1">
      <alignment horizontal="center" vertical="center"/>
    </xf>
    <xf numFmtId="0" fontId="5" fillId="0" borderId="18" xfId="2" applyFont="1" applyBorder="1" applyAlignment="1">
      <alignment horizontal="center" vertical="center"/>
    </xf>
    <xf numFmtId="0" fontId="5" fillId="0" borderId="19" xfId="2" applyFont="1" applyBorder="1" applyAlignment="1">
      <alignment horizontal="center" vertical="center"/>
    </xf>
    <xf numFmtId="0" fontId="5" fillId="0" borderId="20" xfId="2" applyFont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/>
    </xf>
    <xf numFmtId="0" fontId="6" fillId="0" borderId="15" xfId="2" applyFont="1" applyBorder="1" applyAlignment="1">
      <alignment horizontal="center"/>
    </xf>
    <xf numFmtId="0" fontId="6" fillId="0" borderId="16" xfId="2" applyFont="1" applyBorder="1" applyAlignment="1">
      <alignment horizontal="center"/>
    </xf>
    <xf numFmtId="0" fontId="6" fillId="0" borderId="17" xfId="2" applyFont="1" applyBorder="1" applyAlignment="1">
      <alignment horizontal="center"/>
    </xf>
    <xf numFmtId="0" fontId="4" fillId="15" borderId="15" xfId="0" applyFont="1" applyFill="1" applyBorder="1" applyAlignment="1">
      <alignment horizontal="center" vertical="center"/>
    </xf>
    <xf numFmtId="0" fontId="4" fillId="15" borderId="16" xfId="0" applyFont="1" applyFill="1" applyBorder="1" applyAlignment="1">
      <alignment horizontal="center" vertical="center"/>
    </xf>
    <xf numFmtId="0" fontId="4" fillId="15" borderId="17" xfId="0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2" fillId="18" borderId="15" xfId="0" applyFont="1" applyFill="1" applyBorder="1" applyAlignment="1">
      <alignment horizontal="center" vertical="center" wrapText="1"/>
    </xf>
    <xf numFmtId="0" fontId="2" fillId="18" borderId="16" xfId="0" applyFont="1" applyFill="1" applyBorder="1" applyAlignment="1">
      <alignment horizontal="center" vertical="center" wrapText="1"/>
    </xf>
    <xf numFmtId="0" fontId="2" fillId="18" borderId="17" xfId="0" applyFont="1" applyFill="1" applyBorder="1" applyAlignment="1">
      <alignment horizontal="center" vertical="center" wrapText="1"/>
    </xf>
    <xf numFmtId="0" fontId="2" fillId="17" borderId="21" xfId="0" applyFont="1" applyFill="1" applyBorder="1" applyAlignment="1">
      <alignment horizontal="center" vertical="center"/>
    </xf>
    <xf numFmtId="0" fontId="2" fillId="17" borderId="22" xfId="0" applyFont="1" applyFill="1" applyBorder="1" applyAlignment="1">
      <alignment horizontal="center" vertical="center"/>
    </xf>
    <xf numFmtId="0" fontId="2" fillId="17" borderId="23" xfId="0" applyFont="1" applyFill="1" applyBorder="1" applyAlignment="1">
      <alignment horizontal="center" vertical="center"/>
    </xf>
    <xf numFmtId="0" fontId="2" fillId="17" borderId="24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 vertical="center"/>
    </xf>
    <xf numFmtId="0" fontId="2" fillId="17" borderId="25" xfId="0" applyFont="1" applyFill="1" applyBorder="1" applyAlignment="1">
      <alignment horizontal="center" vertical="center"/>
    </xf>
    <xf numFmtId="0" fontId="2" fillId="17" borderId="26" xfId="0" applyFont="1" applyFill="1" applyBorder="1" applyAlignment="1">
      <alignment horizontal="center" vertical="center"/>
    </xf>
    <xf numFmtId="0" fontId="2" fillId="17" borderId="27" xfId="0" applyFont="1" applyFill="1" applyBorder="1" applyAlignment="1">
      <alignment horizontal="center" vertical="center"/>
    </xf>
    <xf numFmtId="0" fontId="2" fillId="17" borderId="28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 wrapText="1"/>
    </xf>
    <xf numFmtId="0" fontId="2" fillId="9" borderId="16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  <xf numFmtId="0" fontId="3" fillId="2" borderId="10" xfId="2" applyFill="1" applyBorder="1" applyAlignment="1">
      <alignment horizontal="center" vertical="center"/>
    </xf>
    <xf numFmtId="0" fontId="3" fillId="2" borderId="11" xfId="2" applyFill="1" applyBorder="1" applyAlignment="1">
      <alignment horizontal="center" vertical="center"/>
    </xf>
    <xf numFmtId="0" fontId="3" fillId="2" borderId="18" xfId="2" applyFill="1" applyBorder="1" applyAlignment="1">
      <alignment horizontal="center" vertical="center"/>
    </xf>
    <xf numFmtId="0" fontId="3" fillId="2" borderId="19" xfId="2" applyFill="1" applyBorder="1" applyAlignment="1">
      <alignment horizontal="center" vertical="center"/>
    </xf>
    <xf numFmtId="0" fontId="3" fillId="0" borderId="10" xfId="2" applyBorder="1" applyAlignment="1">
      <alignment horizontal="center" vertical="center"/>
    </xf>
    <xf numFmtId="0" fontId="3" fillId="0" borderId="11" xfId="2" applyBorder="1" applyAlignment="1">
      <alignment horizontal="center" vertical="center"/>
    </xf>
    <xf numFmtId="0" fontId="3" fillId="0" borderId="12" xfId="2" applyBorder="1" applyAlignment="1">
      <alignment horizontal="center" vertical="center"/>
    </xf>
    <xf numFmtId="0" fontId="3" fillId="0" borderId="18" xfId="2" applyBorder="1" applyAlignment="1">
      <alignment horizontal="center" vertical="center"/>
    </xf>
    <xf numFmtId="0" fontId="3" fillId="0" borderId="19" xfId="2" applyBorder="1" applyAlignment="1">
      <alignment horizontal="center" vertical="center"/>
    </xf>
    <xf numFmtId="0" fontId="3" fillId="0" borderId="20" xfId="2" applyBorder="1" applyAlignment="1">
      <alignment horizontal="center" vertical="center"/>
    </xf>
    <xf numFmtId="0" fontId="6" fillId="2" borderId="10" xfId="2" applyFont="1" applyFill="1" applyBorder="1" applyAlignment="1">
      <alignment horizontal="center" vertical="center"/>
    </xf>
    <xf numFmtId="0" fontId="6" fillId="2" borderId="11" xfId="2" applyFont="1" applyFill="1" applyBorder="1" applyAlignment="1">
      <alignment horizontal="center" vertical="center"/>
    </xf>
    <xf numFmtId="0" fontId="6" fillId="2" borderId="18" xfId="2" applyFont="1" applyFill="1" applyBorder="1" applyAlignment="1">
      <alignment horizontal="center" vertical="center"/>
    </xf>
    <xf numFmtId="0" fontId="6" fillId="2" borderId="19" xfId="2" applyFont="1" applyFill="1" applyBorder="1" applyAlignment="1">
      <alignment horizontal="center" vertical="center"/>
    </xf>
    <xf numFmtId="0" fontId="2" fillId="14" borderId="15" xfId="0" applyFont="1" applyFill="1" applyBorder="1" applyAlignment="1">
      <alignment horizontal="center" vertical="center" wrapText="1"/>
    </xf>
    <xf numFmtId="0" fontId="2" fillId="14" borderId="16" xfId="0" applyFont="1" applyFill="1" applyBorder="1" applyAlignment="1">
      <alignment horizontal="center" vertical="center" wrapText="1"/>
    </xf>
    <xf numFmtId="0" fontId="2" fillId="14" borderId="17" xfId="0" applyFont="1" applyFill="1" applyBorder="1" applyAlignment="1">
      <alignment horizontal="center" vertical="center" wrapText="1"/>
    </xf>
    <xf numFmtId="0" fontId="2" fillId="13" borderId="15" xfId="0" applyFont="1" applyFill="1" applyBorder="1" applyAlignment="1">
      <alignment horizontal="center" vertical="center"/>
    </xf>
    <xf numFmtId="0" fontId="2" fillId="13" borderId="16" xfId="0" applyFont="1" applyFill="1" applyBorder="1" applyAlignment="1">
      <alignment horizontal="center" vertical="center"/>
    </xf>
    <xf numFmtId="0" fontId="2" fillId="13" borderId="17" xfId="0" applyFont="1" applyFill="1" applyBorder="1" applyAlignment="1">
      <alignment horizontal="center" vertical="center"/>
    </xf>
    <xf numFmtId="0" fontId="3" fillId="0" borderId="15" xfId="2" applyBorder="1" applyAlignment="1">
      <alignment horizontal="center"/>
    </xf>
    <xf numFmtId="0" fontId="3" fillId="0" borderId="16" xfId="2" applyBorder="1" applyAlignment="1">
      <alignment horizontal="center"/>
    </xf>
    <xf numFmtId="0" fontId="3" fillId="0" borderId="17" xfId="2" applyBorder="1" applyAlignment="1">
      <alignment horizontal="center"/>
    </xf>
    <xf numFmtId="0" fontId="6" fillId="0" borderId="30" xfId="2" applyFont="1" applyBorder="1" applyAlignment="1">
      <alignment horizontal="center"/>
    </xf>
    <xf numFmtId="0" fontId="10" fillId="4" borderId="15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0" fillId="4" borderId="17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 wrapText="1"/>
    </xf>
    <xf numFmtId="0" fontId="2" fillId="10" borderId="16" xfId="0" applyFont="1" applyFill="1" applyBorder="1" applyAlignment="1">
      <alignment horizontal="center" vertical="center" wrapText="1"/>
    </xf>
    <xf numFmtId="0" fontId="2" fillId="10" borderId="17" xfId="0" applyFont="1" applyFill="1" applyBorder="1" applyAlignment="1">
      <alignment horizontal="center" vertical="center" wrapText="1"/>
    </xf>
    <xf numFmtId="0" fontId="1" fillId="16" borderId="15" xfId="0" applyFont="1" applyFill="1" applyBorder="1" applyAlignment="1">
      <alignment horizontal="center" vertical="center"/>
    </xf>
    <xf numFmtId="0" fontId="1" fillId="16" borderId="17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66FF99"/>
      <color rgb="FFCC9900"/>
      <color rgb="FF000000"/>
      <color rgb="FFFF33CC"/>
      <color rgb="FF00CC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1" fmlaRange="base!$D$2:$D$237" noThreeD="1" sel="4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1</xdr:row>
          <xdr:rowOff>133350</xdr:rowOff>
        </xdr:from>
        <xdr:to>
          <xdr:col>15</xdr:col>
          <xdr:colOff>57150</xdr:colOff>
          <xdr:row>6</xdr:row>
          <xdr:rowOff>104775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0"/>
  <sheetViews>
    <sheetView workbookViewId="0">
      <selection activeCell="C22" sqref="C22"/>
    </sheetView>
  </sheetViews>
  <sheetFormatPr baseColWidth="10" defaultColWidth="27.140625" defaultRowHeight="15" x14ac:dyDescent="0.25"/>
  <cols>
    <col min="1" max="1" width="3.28515625" customWidth="1"/>
    <col min="2" max="2" width="4" bestFit="1" customWidth="1"/>
    <col min="3" max="3" width="4.42578125" bestFit="1" customWidth="1"/>
    <col min="4" max="4" width="17.140625" customWidth="1"/>
    <col min="5" max="5" width="8.28515625" bestFit="1" customWidth="1"/>
    <col min="6" max="6" width="14" customWidth="1"/>
    <col min="7" max="7" width="10.85546875" customWidth="1"/>
    <col min="8" max="8" width="10.140625" bestFit="1" customWidth="1"/>
    <col min="9" max="9" width="9.140625" bestFit="1" customWidth="1"/>
    <col min="10" max="10" width="7.5703125" bestFit="1" customWidth="1"/>
    <col min="11" max="11" width="12.7109375" bestFit="1" customWidth="1"/>
    <col min="12" max="12" width="12.7109375" customWidth="1"/>
    <col min="13" max="13" width="7.7109375" bestFit="1" customWidth="1"/>
    <col min="14" max="14" width="12.42578125" bestFit="1" customWidth="1"/>
    <col min="15" max="15" width="7.5703125" customWidth="1"/>
    <col min="16" max="16" width="4.85546875" bestFit="1" customWidth="1"/>
    <col min="17" max="17" width="7.42578125" bestFit="1" customWidth="1"/>
    <col min="18" max="18" width="8.7109375" bestFit="1" customWidth="1"/>
  </cols>
  <sheetData>
    <row r="1" spans="1:18" ht="30.75" thickBot="1" x14ac:dyDescent="0.3">
      <c r="A1" s="53" t="s">
        <v>84</v>
      </c>
      <c r="B1" s="48" t="s">
        <v>0</v>
      </c>
      <c r="C1" s="49" t="s">
        <v>1</v>
      </c>
      <c r="D1" s="54" t="s">
        <v>2</v>
      </c>
      <c r="E1" s="16" t="s">
        <v>11</v>
      </c>
      <c r="F1" s="17" t="s">
        <v>3</v>
      </c>
      <c r="G1" s="18" t="s">
        <v>4</v>
      </c>
      <c r="H1" s="19" t="s">
        <v>5</v>
      </c>
      <c r="I1" s="20" t="s">
        <v>6</v>
      </c>
      <c r="J1" s="21" t="s">
        <v>7</v>
      </c>
      <c r="K1" s="23" t="s">
        <v>12</v>
      </c>
      <c r="L1" s="50" t="s">
        <v>75</v>
      </c>
      <c r="M1" s="22" t="s">
        <v>13</v>
      </c>
      <c r="N1" s="24" t="s">
        <v>14</v>
      </c>
      <c r="O1" s="52" t="s">
        <v>8</v>
      </c>
      <c r="P1" s="27" t="s">
        <v>9</v>
      </c>
      <c r="Q1" s="25" t="s">
        <v>10</v>
      </c>
      <c r="R1" s="26" t="s">
        <v>15</v>
      </c>
    </row>
    <row r="2" spans="1:18" x14ac:dyDescent="0.25">
      <c r="A2">
        <v>1</v>
      </c>
      <c r="B2" s="1" t="s">
        <v>16</v>
      </c>
      <c r="C2" s="2">
        <v>4</v>
      </c>
      <c r="D2" s="3" t="s">
        <v>29</v>
      </c>
      <c r="E2" s="4" t="s">
        <v>17</v>
      </c>
      <c r="F2" s="5" t="s">
        <v>35</v>
      </c>
      <c r="G2" s="4">
        <v>1.1000000000000001</v>
      </c>
      <c r="H2" s="5" t="s">
        <v>78</v>
      </c>
      <c r="I2" s="5" t="s">
        <v>18</v>
      </c>
      <c r="J2" s="5" t="s">
        <v>18</v>
      </c>
      <c r="K2" s="3">
        <v>7273</v>
      </c>
      <c r="L2" s="51" t="s">
        <v>76</v>
      </c>
      <c r="M2" s="2" t="s">
        <v>19</v>
      </c>
      <c r="N2" s="2" t="s">
        <v>43</v>
      </c>
      <c r="O2" s="2" t="s">
        <v>37</v>
      </c>
      <c r="P2" s="2">
        <f t="shared" ref="P2:P7" si="0">D$12</f>
        <v>0</v>
      </c>
      <c r="Q2" s="2" t="s">
        <v>20</v>
      </c>
      <c r="R2" s="6" t="s">
        <v>21</v>
      </c>
    </row>
    <row r="3" spans="1:18" x14ac:dyDescent="0.25">
      <c r="A3">
        <f>IF(D3&lt;&gt;"",A2+1,"")</f>
        <v>2</v>
      </c>
      <c r="B3" s="7" t="s">
        <v>16</v>
      </c>
      <c r="C3" s="8">
        <v>4</v>
      </c>
      <c r="D3" s="9" t="s">
        <v>30</v>
      </c>
      <c r="E3" s="10" t="s">
        <v>17</v>
      </c>
      <c r="F3" s="11" t="s">
        <v>36</v>
      </c>
      <c r="G3" s="4">
        <v>1.2</v>
      </c>
      <c r="H3" s="5" t="s">
        <v>79</v>
      </c>
      <c r="I3" s="11" t="s">
        <v>18</v>
      </c>
      <c r="J3" s="11" t="s">
        <v>18</v>
      </c>
      <c r="K3" s="9">
        <v>727237</v>
      </c>
      <c r="L3" s="51" t="s">
        <v>76</v>
      </c>
      <c r="M3" s="8" t="str">
        <f t="shared" ref="M3:M7" si="1">M$2</f>
        <v>MFD</v>
      </c>
      <c r="N3" s="2" t="s">
        <v>44</v>
      </c>
      <c r="O3" s="8" t="s">
        <v>38</v>
      </c>
      <c r="P3" s="8">
        <f t="shared" si="0"/>
        <v>0</v>
      </c>
      <c r="Q3" s="8" t="s">
        <v>22</v>
      </c>
      <c r="R3" s="12" t="s">
        <v>21</v>
      </c>
    </row>
    <row r="4" spans="1:18" x14ac:dyDescent="0.25">
      <c r="A4">
        <f t="shared" ref="A4:A67" si="2">IF(D4&lt;&gt;"",A3+1,"")</f>
        <v>3</v>
      </c>
      <c r="B4" s="7" t="s">
        <v>16</v>
      </c>
      <c r="C4" s="8">
        <v>4</v>
      </c>
      <c r="D4" s="9" t="s">
        <v>31</v>
      </c>
      <c r="E4" s="10" t="s">
        <v>17</v>
      </c>
      <c r="F4" s="5" t="s">
        <v>35</v>
      </c>
      <c r="G4" s="4">
        <v>1.3</v>
      </c>
      <c r="H4" s="5" t="s">
        <v>80</v>
      </c>
      <c r="I4" s="11" t="s">
        <v>18</v>
      </c>
      <c r="J4" s="11" t="s">
        <v>18</v>
      </c>
      <c r="K4" s="9">
        <v>42868</v>
      </c>
      <c r="L4" s="51" t="s">
        <v>76</v>
      </c>
      <c r="M4" s="8" t="str">
        <f t="shared" si="1"/>
        <v>MFD</v>
      </c>
      <c r="N4" s="2" t="s">
        <v>45</v>
      </c>
      <c r="O4" s="8" t="s">
        <v>39</v>
      </c>
      <c r="P4" s="8">
        <f t="shared" si="0"/>
        <v>0</v>
      </c>
      <c r="Q4" s="8" t="s">
        <v>23</v>
      </c>
      <c r="R4" s="12" t="s">
        <v>21</v>
      </c>
    </row>
    <row r="5" spans="1:18" x14ac:dyDescent="0.25">
      <c r="A5">
        <f t="shared" si="2"/>
        <v>4</v>
      </c>
      <c r="B5" s="7" t="s">
        <v>16</v>
      </c>
      <c r="C5" s="8">
        <v>4</v>
      </c>
      <c r="D5" s="9" t="s">
        <v>32</v>
      </c>
      <c r="E5" s="10" t="s">
        <v>24</v>
      </c>
      <c r="F5" s="11" t="s">
        <v>36</v>
      </c>
      <c r="G5" s="4">
        <v>1.4</v>
      </c>
      <c r="H5" s="5" t="s">
        <v>81</v>
      </c>
      <c r="I5" s="9">
        <v>76767</v>
      </c>
      <c r="J5" s="11">
        <v>57575</v>
      </c>
      <c r="K5" s="9">
        <v>4758364</v>
      </c>
      <c r="L5" s="51" t="s">
        <v>76</v>
      </c>
      <c r="M5" s="8" t="str">
        <f t="shared" si="1"/>
        <v>MFD</v>
      </c>
      <c r="N5" s="2" t="s">
        <v>46</v>
      </c>
      <c r="O5" s="8" t="s">
        <v>40</v>
      </c>
      <c r="P5" s="8">
        <f t="shared" si="0"/>
        <v>0</v>
      </c>
      <c r="Q5" s="8" t="s">
        <v>25</v>
      </c>
      <c r="R5" s="12" t="s">
        <v>21</v>
      </c>
    </row>
    <row r="6" spans="1:18" x14ac:dyDescent="0.25">
      <c r="A6">
        <f t="shared" si="2"/>
        <v>5</v>
      </c>
      <c r="B6" s="7" t="s">
        <v>16</v>
      </c>
      <c r="C6" s="8">
        <v>4</v>
      </c>
      <c r="D6" s="13" t="s">
        <v>33</v>
      </c>
      <c r="E6" s="14" t="s">
        <v>24</v>
      </c>
      <c r="F6" s="5" t="s">
        <v>35</v>
      </c>
      <c r="G6" s="4">
        <v>1.5</v>
      </c>
      <c r="H6" s="5" t="s">
        <v>82</v>
      </c>
      <c r="I6" s="13">
        <v>7687678</v>
      </c>
      <c r="J6" s="14">
        <v>57866</v>
      </c>
      <c r="K6" s="13">
        <v>57587</v>
      </c>
      <c r="L6" s="51" t="s">
        <v>76</v>
      </c>
      <c r="M6" s="8" t="str">
        <f t="shared" si="1"/>
        <v>MFD</v>
      </c>
      <c r="N6" s="2" t="s">
        <v>47</v>
      </c>
      <c r="O6" s="8" t="s">
        <v>41</v>
      </c>
      <c r="P6" s="8">
        <f t="shared" si="0"/>
        <v>0</v>
      </c>
      <c r="Q6" s="8" t="s">
        <v>26</v>
      </c>
      <c r="R6" s="12" t="s">
        <v>21</v>
      </c>
    </row>
    <row r="7" spans="1:18" x14ac:dyDescent="0.25">
      <c r="A7">
        <f t="shared" si="2"/>
        <v>6</v>
      </c>
      <c r="B7" s="7" t="s">
        <v>16</v>
      </c>
      <c r="C7" s="8">
        <v>4</v>
      </c>
      <c r="D7" s="15" t="s">
        <v>34</v>
      </c>
      <c r="E7" s="8" t="s">
        <v>27</v>
      </c>
      <c r="F7" s="11" t="s">
        <v>36</v>
      </c>
      <c r="G7" s="4">
        <v>1.6</v>
      </c>
      <c r="H7" s="5" t="s">
        <v>83</v>
      </c>
      <c r="I7" s="11" t="s">
        <v>18</v>
      </c>
      <c r="J7" s="11" t="s">
        <v>18</v>
      </c>
      <c r="K7" s="9">
        <v>5756786</v>
      </c>
      <c r="L7" s="51" t="s">
        <v>76</v>
      </c>
      <c r="M7" s="8" t="str">
        <f t="shared" si="1"/>
        <v>MFD</v>
      </c>
      <c r="N7" s="2" t="s">
        <v>48</v>
      </c>
      <c r="O7" s="8" t="s">
        <v>42</v>
      </c>
      <c r="P7" s="8">
        <f t="shared" si="0"/>
        <v>0</v>
      </c>
      <c r="Q7" s="8" t="s">
        <v>28</v>
      </c>
      <c r="R7" s="12" t="s">
        <v>21</v>
      </c>
    </row>
    <row r="8" spans="1:18" x14ac:dyDescent="0.25">
      <c r="A8" t="str">
        <f t="shared" si="2"/>
        <v/>
      </c>
    </row>
    <row r="9" spans="1:18" x14ac:dyDescent="0.25">
      <c r="A9" t="str">
        <f t="shared" si="2"/>
        <v/>
      </c>
    </row>
    <row r="10" spans="1:18" x14ac:dyDescent="0.25">
      <c r="A10" t="str">
        <f t="shared" si="2"/>
        <v/>
      </c>
    </row>
    <row r="11" spans="1:18" x14ac:dyDescent="0.25">
      <c r="A11" t="str">
        <f t="shared" si="2"/>
        <v/>
      </c>
    </row>
    <row r="12" spans="1:18" x14ac:dyDescent="0.25">
      <c r="A12" t="str">
        <f t="shared" si="2"/>
        <v/>
      </c>
    </row>
    <row r="13" spans="1:18" x14ac:dyDescent="0.25">
      <c r="A13" t="str">
        <f t="shared" si="2"/>
        <v/>
      </c>
    </row>
    <row r="14" spans="1:18" x14ac:dyDescent="0.25">
      <c r="A14" t="str">
        <f t="shared" si="2"/>
        <v/>
      </c>
    </row>
    <row r="15" spans="1:18" x14ac:dyDescent="0.25">
      <c r="A15" t="str">
        <f t="shared" si="2"/>
        <v/>
      </c>
    </row>
    <row r="16" spans="1:18" x14ac:dyDescent="0.25">
      <c r="A16" t="str">
        <f t="shared" si="2"/>
        <v/>
      </c>
    </row>
    <row r="17" spans="1:1" x14ac:dyDescent="0.25">
      <c r="A17" t="str">
        <f t="shared" si="2"/>
        <v/>
      </c>
    </row>
    <row r="18" spans="1:1" x14ac:dyDescent="0.25">
      <c r="A18" t="str">
        <f t="shared" si="2"/>
        <v/>
      </c>
    </row>
    <row r="19" spans="1:1" x14ac:dyDescent="0.25">
      <c r="A19" t="str">
        <f t="shared" si="2"/>
        <v/>
      </c>
    </row>
    <row r="20" spans="1:1" x14ac:dyDescent="0.25">
      <c r="A20" t="str">
        <f t="shared" si="2"/>
        <v/>
      </c>
    </row>
    <row r="21" spans="1:1" x14ac:dyDescent="0.25">
      <c r="A21" t="str">
        <f t="shared" si="2"/>
        <v/>
      </c>
    </row>
    <row r="22" spans="1:1" x14ac:dyDescent="0.25">
      <c r="A22" t="str">
        <f t="shared" si="2"/>
        <v/>
      </c>
    </row>
    <row r="23" spans="1:1" x14ac:dyDescent="0.25">
      <c r="A23" t="str">
        <f t="shared" si="2"/>
        <v/>
      </c>
    </row>
    <row r="24" spans="1:1" x14ac:dyDescent="0.25">
      <c r="A24" t="str">
        <f t="shared" si="2"/>
        <v/>
      </c>
    </row>
    <row r="25" spans="1:1" x14ac:dyDescent="0.25">
      <c r="A25" t="str">
        <f t="shared" si="2"/>
        <v/>
      </c>
    </row>
    <row r="26" spans="1:1" x14ac:dyDescent="0.25">
      <c r="A26" t="str">
        <f t="shared" si="2"/>
        <v/>
      </c>
    </row>
    <row r="27" spans="1:1" x14ac:dyDescent="0.25">
      <c r="A27" t="str">
        <f t="shared" si="2"/>
        <v/>
      </c>
    </row>
    <row r="28" spans="1:1" x14ac:dyDescent="0.25">
      <c r="A28" t="str">
        <f t="shared" si="2"/>
        <v/>
      </c>
    </row>
    <row r="29" spans="1:1" x14ac:dyDescent="0.25">
      <c r="A29" t="str">
        <f t="shared" si="2"/>
        <v/>
      </c>
    </row>
    <row r="30" spans="1:1" x14ac:dyDescent="0.25">
      <c r="A30" t="str">
        <f t="shared" si="2"/>
        <v/>
      </c>
    </row>
    <row r="31" spans="1:1" x14ac:dyDescent="0.25">
      <c r="A31" t="str">
        <f t="shared" si="2"/>
        <v/>
      </c>
    </row>
    <row r="32" spans="1:1" x14ac:dyDescent="0.25">
      <c r="A32" t="str">
        <f t="shared" si="2"/>
        <v/>
      </c>
    </row>
    <row r="33" spans="1:1" x14ac:dyDescent="0.25">
      <c r="A33" t="str">
        <f t="shared" si="2"/>
        <v/>
      </c>
    </row>
    <row r="34" spans="1:1" x14ac:dyDescent="0.25">
      <c r="A34" t="str">
        <f t="shared" si="2"/>
        <v/>
      </c>
    </row>
    <row r="35" spans="1:1" x14ac:dyDescent="0.25">
      <c r="A35" t="str">
        <f t="shared" si="2"/>
        <v/>
      </c>
    </row>
    <row r="36" spans="1:1" x14ac:dyDescent="0.25">
      <c r="A36" t="str">
        <f t="shared" si="2"/>
        <v/>
      </c>
    </row>
    <row r="37" spans="1:1" x14ac:dyDescent="0.25">
      <c r="A37" t="str">
        <f t="shared" si="2"/>
        <v/>
      </c>
    </row>
    <row r="38" spans="1:1" x14ac:dyDescent="0.25">
      <c r="A38" t="str">
        <f t="shared" si="2"/>
        <v/>
      </c>
    </row>
    <row r="39" spans="1:1" x14ac:dyDescent="0.25">
      <c r="A39" t="str">
        <f t="shared" si="2"/>
        <v/>
      </c>
    </row>
    <row r="40" spans="1:1" x14ac:dyDescent="0.25">
      <c r="A40" t="str">
        <f t="shared" si="2"/>
        <v/>
      </c>
    </row>
    <row r="41" spans="1:1" x14ac:dyDescent="0.25">
      <c r="A41" t="str">
        <f t="shared" si="2"/>
        <v/>
      </c>
    </row>
    <row r="42" spans="1:1" x14ac:dyDescent="0.25">
      <c r="A42" t="str">
        <f t="shared" si="2"/>
        <v/>
      </c>
    </row>
    <row r="43" spans="1:1" x14ac:dyDescent="0.25">
      <c r="A43" t="str">
        <f t="shared" si="2"/>
        <v/>
      </c>
    </row>
    <row r="44" spans="1:1" x14ac:dyDescent="0.25">
      <c r="A44" t="str">
        <f t="shared" si="2"/>
        <v/>
      </c>
    </row>
    <row r="45" spans="1:1" x14ac:dyDescent="0.25">
      <c r="A45" t="str">
        <f t="shared" si="2"/>
        <v/>
      </c>
    </row>
    <row r="46" spans="1:1" x14ac:dyDescent="0.25">
      <c r="A46" t="str">
        <f t="shared" si="2"/>
        <v/>
      </c>
    </row>
    <row r="47" spans="1:1" x14ac:dyDescent="0.25">
      <c r="A47" t="str">
        <f t="shared" si="2"/>
        <v/>
      </c>
    </row>
    <row r="48" spans="1:1" x14ac:dyDescent="0.25">
      <c r="A48" t="str">
        <f t="shared" si="2"/>
        <v/>
      </c>
    </row>
    <row r="49" spans="1:1" x14ac:dyDescent="0.25">
      <c r="A49" t="str">
        <f t="shared" si="2"/>
        <v/>
      </c>
    </row>
    <row r="50" spans="1:1" x14ac:dyDescent="0.25">
      <c r="A50" t="str">
        <f t="shared" si="2"/>
        <v/>
      </c>
    </row>
    <row r="51" spans="1:1" x14ac:dyDescent="0.25">
      <c r="A51" t="str">
        <f t="shared" si="2"/>
        <v/>
      </c>
    </row>
    <row r="52" spans="1:1" x14ac:dyDescent="0.25">
      <c r="A52" t="str">
        <f t="shared" si="2"/>
        <v/>
      </c>
    </row>
    <row r="53" spans="1:1" x14ac:dyDescent="0.25">
      <c r="A53" t="str">
        <f t="shared" si="2"/>
        <v/>
      </c>
    </row>
    <row r="54" spans="1:1" x14ac:dyDescent="0.25">
      <c r="A54" t="str">
        <f t="shared" si="2"/>
        <v/>
      </c>
    </row>
    <row r="55" spans="1:1" x14ac:dyDescent="0.25">
      <c r="A55" t="str">
        <f t="shared" si="2"/>
        <v/>
      </c>
    </row>
    <row r="56" spans="1:1" x14ac:dyDescent="0.25">
      <c r="A56" t="str">
        <f t="shared" si="2"/>
        <v/>
      </c>
    </row>
    <row r="57" spans="1:1" x14ac:dyDescent="0.25">
      <c r="A57" t="str">
        <f t="shared" si="2"/>
        <v/>
      </c>
    </row>
    <row r="58" spans="1:1" x14ac:dyDescent="0.25">
      <c r="A58" t="str">
        <f t="shared" si="2"/>
        <v/>
      </c>
    </row>
    <row r="59" spans="1:1" x14ac:dyDescent="0.25">
      <c r="A59" t="str">
        <f t="shared" si="2"/>
        <v/>
      </c>
    </row>
    <row r="60" spans="1:1" x14ac:dyDescent="0.25">
      <c r="A60" t="str">
        <f t="shared" si="2"/>
        <v/>
      </c>
    </row>
    <row r="61" spans="1:1" x14ac:dyDescent="0.25">
      <c r="A61" t="str">
        <f t="shared" si="2"/>
        <v/>
      </c>
    </row>
    <row r="62" spans="1:1" x14ac:dyDescent="0.25">
      <c r="A62" t="str">
        <f t="shared" si="2"/>
        <v/>
      </c>
    </row>
    <row r="63" spans="1:1" x14ac:dyDescent="0.25">
      <c r="A63" t="str">
        <f t="shared" si="2"/>
        <v/>
      </c>
    </row>
    <row r="64" spans="1:1" x14ac:dyDescent="0.25">
      <c r="A64" t="str">
        <f t="shared" si="2"/>
        <v/>
      </c>
    </row>
    <row r="65" spans="1:1" x14ac:dyDescent="0.25">
      <c r="A65" t="str">
        <f t="shared" si="2"/>
        <v/>
      </c>
    </row>
    <row r="66" spans="1:1" x14ac:dyDescent="0.25">
      <c r="A66" t="str">
        <f t="shared" si="2"/>
        <v/>
      </c>
    </row>
    <row r="67" spans="1:1" x14ac:dyDescent="0.25">
      <c r="A67" t="str">
        <f t="shared" si="2"/>
        <v/>
      </c>
    </row>
    <row r="68" spans="1:1" x14ac:dyDescent="0.25">
      <c r="A68" t="str">
        <f t="shared" ref="A68:A131" si="3">IF(D68&lt;&gt;"",A67+1,"")</f>
        <v/>
      </c>
    </row>
    <row r="69" spans="1:1" x14ac:dyDescent="0.25">
      <c r="A69" t="str">
        <f t="shared" si="3"/>
        <v/>
      </c>
    </row>
    <row r="70" spans="1:1" x14ac:dyDescent="0.25">
      <c r="A70" t="str">
        <f t="shared" si="3"/>
        <v/>
      </c>
    </row>
    <row r="71" spans="1:1" x14ac:dyDescent="0.25">
      <c r="A71" t="str">
        <f t="shared" si="3"/>
        <v/>
      </c>
    </row>
    <row r="72" spans="1:1" x14ac:dyDescent="0.25">
      <c r="A72" t="str">
        <f t="shared" si="3"/>
        <v/>
      </c>
    </row>
    <row r="73" spans="1:1" x14ac:dyDescent="0.25">
      <c r="A73" t="str">
        <f t="shared" si="3"/>
        <v/>
      </c>
    </row>
    <row r="74" spans="1:1" x14ac:dyDescent="0.25">
      <c r="A74" t="str">
        <f t="shared" si="3"/>
        <v/>
      </c>
    </row>
    <row r="75" spans="1:1" x14ac:dyDescent="0.25">
      <c r="A75" t="str">
        <f t="shared" si="3"/>
        <v/>
      </c>
    </row>
    <row r="76" spans="1:1" x14ac:dyDescent="0.25">
      <c r="A76" t="str">
        <f t="shared" si="3"/>
        <v/>
      </c>
    </row>
    <row r="77" spans="1:1" x14ac:dyDescent="0.25">
      <c r="A77" t="str">
        <f t="shared" si="3"/>
        <v/>
      </c>
    </row>
    <row r="78" spans="1:1" x14ac:dyDescent="0.25">
      <c r="A78" t="str">
        <f t="shared" si="3"/>
        <v/>
      </c>
    </row>
    <row r="79" spans="1:1" x14ac:dyDescent="0.25">
      <c r="A79" t="str">
        <f t="shared" si="3"/>
        <v/>
      </c>
    </row>
    <row r="80" spans="1:1" x14ac:dyDescent="0.25">
      <c r="A80" t="str">
        <f t="shared" si="3"/>
        <v/>
      </c>
    </row>
    <row r="81" spans="1:1" x14ac:dyDescent="0.25">
      <c r="A81" t="str">
        <f t="shared" si="3"/>
        <v/>
      </c>
    </row>
    <row r="82" spans="1:1" x14ac:dyDescent="0.25">
      <c r="A82" t="str">
        <f t="shared" si="3"/>
        <v/>
      </c>
    </row>
    <row r="83" spans="1:1" x14ac:dyDescent="0.25">
      <c r="A83" t="str">
        <f t="shared" si="3"/>
        <v/>
      </c>
    </row>
    <row r="84" spans="1:1" x14ac:dyDescent="0.25">
      <c r="A84" t="str">
        <f t="shared" si="3"/>
        <v/>
      </c>
    </row>
    <row r="85" spans="1:1" x14ac:dyDescent="0.25">
      <c r="A85" t="str">
        <f t="shared" si="3"/>
        <v/>
      </c>
    </row>
    <row r="86" spans="1:1" x14ac:dyDescent="0.25">
      <c r="A86" t="str">
        <f t="shared" si="3"/>
        <v/>
      </c>
    </row>
    <row r="87" spans="1:1" x14ac:dyDescent="0.25">
      <c r="A87" t="str">
        <f t="shared" si="3"/>
        <v/>
      </c>
    </row>
    <row r="88" spans="1:1" x14ac:dyDescent="0.25">
      <c r="A88" t="str">
        <f t="shared" si="3"/>
        <v/>
      </c>
    </row>
    <row r="89" spans="1:1" x14ac:dyDescent="0.25">
      <c r="A89" t="str">
        <f t="shared" si="3"/>
        <v/>
      </c>
    </row>
    <row r="90" spans="1:1" x14ac:dyDescent="0.25">
      <c r="A90" t="str">
        <f t="shared" si="3"/>
        <v/>
      </c>
    </row>
    <row r="91" spans="1:1" x14ac:dyDescent="0.25">
      <c r="A91" t="str">
        <f t="shared" si="3"/>
        <v/>
      </c>
    </row>
    <row r="92" spans="1:1" x14ac:dyDescent="0.25">
      <c r="A92" t="str">
        <f t="shared" si="3"/>
        <v/>
      </c>
    </row>
    <row r="93" spans="1:1" x14ac:dyDescent="0.25">
      <c r="A93" t="str">
        <f t="shared" si="3"/>
        <v/>
      </c>
    </row>
    <row r="94" spans="1:1" x14ac:dyDescent="0.25">
      <c r="A94" t="str">
        <f t="shared" si="3"/>
        <v/>
      </c>
    </row>
    <row r="95" spans="1:1" x14ac:dyDescent="0.25">
      <c r="A95" t="str">
        <f t="shared" si="3"/>
        <v/>
      </c>
    </row>
    <row r="96" spans="1:1" x14ac:dyDescent="0.25">
      <c r="A96" t="str">
        <f t="shared" si="3"/>
        <v/>
      </c>
    </row>
    <row r="97" spans="1:1" x14ac:dyDescent="0.25">
      <c r="A97" t="str">
        <f t="shared" si="3"/>
        <v/>
      </c>
    </row>
    <row r="98" spans="1:1" x14ac:dyDescent="0.25">
      <c r="A98" t="str">
        <f t="shared" si="3"/>
        <v/>
      </c>
    </row>
    <row r="99" spans="1:1" x14ac:dyDescent="0.25">
      <c r="A99" t="str">
        <f t="shared" si="3"/>
        <v/>
      </c>
    </row>
    <row r="100" spans="1:1" x14ac:dyDescent="0.25">
      <c r="A100" t="str">
        <f t="shared" si="3"/>
        <v/>
      </c>
    </row>
    <row r="101" spans="1:1" x14ac:dyDescent="0.25">
      <c r="A101" t="str">
        <f t="shared" si="3"/>
        <v/>
      </c>
    </row>
    <row r="102" spans="1:1" x14ac:dyDescent="0.25">
      <c r="A102" t="str">
        <f t="shared" si="3"/>
        <v/>
      </c>
    </row>
    <row r="103" spans="1:1" x14ac:dyDescent="0.25">
      <c r="A103" t="str">
        <f t="shared" si="3"/>
        <v/>
      </c>
    </row>
    <row r="104" spans="1:1" x14ac:dyDescent="0.25">
      <c r="A104" t="str">
        <f t="shared" si="3"/>
        <v/>
      </c>
    </row>
    <row r="105" spans="1:1" x14ac:dyDescent="0.25">
      <c r="A105" t="str">
        <f t="shared" si="3"/>
        <v/>
      </c>
    </row>
    <row r="106" spans="1:1" x14ac:dyDescent="0.25">
      <c r="A106" t="str">
        <f t="shared" si="3"/>
        <v/>
      </c>
    </row>
    <row r="107" spans="1:1" x14ac:dyDescent="0.25">
      <c r="A107" t="str">
        <f t="shared" si="3"/>
        <v/>
      </c>
    </row>
    <row r="108" spans="1:1" x14ac:dyDescent="0.25">
      <c r="A108" t="str">
        <f t="shared" si="3"/>
        <v/>
      </c>
    </row>
    <row r="109" spans="1:1" x14ac:dyDescent="0.25">
      <c r="A109" t="str">
        <f t="shared" si="3"/>
        <v/>
      </c>
    </row>
    <row r="110" spans="1:1" x14ac:dyDescent="0.25">
      <c r="A110" t="str">
        <f t="shared" si="3"/>
        <v/>
      </c>
    </row>
    <row r="111" spans="1:1" x14ac:dyDescent="0.25">
      <c r="A111" t="str">
        <f t="shared" si="3"/>
        <v/>
      </c>
    </row>
    <row r="112" spans="1:1" x14ac:dyDescent="0.25">
      <c r="A112" t="str">
        <f t="shared" si="3"/>
        <v/>
      </c>
    </row>
    <row r="113" spans="1:1" x14ac:dyDescent="0.25">
      <c r="A113" t="str">
        <f t="shared" si="3"/>
        <v/>
      </c>
    </row>
    <row r="114" spans="1:1" x14ac:dyDescent="0.25">
      <c r="A114" t="str">
        <f t="shared" si="3"/>
        <v/>
      </c>
    </row>
    <row r="115" spans="1:1" x14ac:dyDescent="0.25">
      <c r="A115" t="str">
        <f t="shared" si="3"/>
        <v/>
      </c>
    </row>
    <row r="116" spans="1:1" x14ac:dyDescent="0.25">
      <c r="A116" t="str">
        <f t="shared" si="3"/>
        <v/>
      </c>
    </row>
    <row r="117" spans="1:1" x14ac:dyDescent="0.25">
      <c r="A117" t="str">
        <f t="shared" si="3"/>
        <v/>
      </c>
    </row>
    <row r="118" spans="1:1" x14ac:dyDescent="0.25">
      <c r="A118" t="str">
        <f t="shared" si="3"/>
        <v/>
      </c>
    </row>
    <row r="119" spans="1:1" x14ac:dyDescent="0.25">
      <c r="A119" t="str">
        <f t="shared" si="3"/>
        <v/>
      </c>
    </row>
    <row r="120" spans="1:1" x14ac:dyDescent="0.25">
      <c r="A120" t="str">
        <f t="shared" si="3"/>
        <v/>
      </c>
    </row>
    <row r="121" spans="1:1" x14ac:dyDescent="0.25">
      <c r="A121" t="str">
        <f t="shared" si="3"/>
        <v/>
      </c>
    </row>
    <row r="122" spans="1:1" x14ac:dyDescent="0.25">
      <c r="A122" t="str">
        <f t="shared" si="3"/>
        <v/>
      </c>
    </row>
    <row r="123" spans="1:1" x14ac:dyDescent="0.25">
      <c r="A123" t="str">
        <f t="shared" si="3"/>
        <v/>
      </c>
    </row>
    <row r="124" spans="1:1" x14ac:dyDescent="0.25">
      <c r="A124" t="str">
        <f t="shared" si="3"/>
        <v/>
      </c>
    </row>
    <row r="125" spans="1:1" x14ac:dyDescent="0.25">
      <c r="A125" t="str">
        <f t="shared" si="3"/>
        <v/>
      </c>
    </row>
    <row r="126" spans="1:1" x14ac:dyDescent="0.25">
      <c r="A126" t="str">
        <f t="shared" si="3"/>
        <v/>
      </c>
    </row>
    <row r="127" spans="1:1" x14ac:dyDescent="0.25">
      <c r="A127" t="str">
        <f t="shared" si="3"/>
        <v/>
      </c>
    </row>
    <row r="128" spans="1:1" x14ac:dyDescent="0.25">
      <c r="A128" t="str">
        <f t="shared" si="3"/>
        <v/>
      </c>
    </row>
    <row r="129" spans="1:1" x14ac:dyDescent="0.25">
      <c r="A129" t="str">
        <f t="shared" si="3"/>
        <v/>
      </c>
    </row>
    <row r="130" spans="1:1" x14ac:dyDescent="0.25">
      <c r="A130" t="str">
        <f t="shared" si="3"/>
        <v/>
      </c>
    </row>
    <row r="131" spans="1:1" x14ac:dyDescent="0.25">
      <c r="A131" t="str">
        <f t="shared" si="3"/>
        <v/>
      </c>
    </row>
    <row r="132" spans="1:1" x14ac:dyDescent="0.25">
      <c r="A132" t="str">
        <f t="shared" ref="A132:A195" si="4">IF(D132&lt;&gt;"",A131+1,"")</f>
        <v/>
      </c>
    </row>
    <row r="133" spans="1:1" x14ac:dyDescent="0.25">
      <c r="A133" t="str">
        <f t="shared" si="4"/>
        <v/>
      </c>
    </row>
    <row r="134" spans="1:1" x14ac:dyDescent="0.25">
      <c r="A134" t="str">
        <f t="shared" si="4"/>
        <v/>
      </c>
    </row>
    <row r="135" spans="1:1" x14ac:dyDescent="0.25">
      <c r="A135" t="str">
        <f t="shared" si="4"/>
        <v/>
      </c>
    </row>
    <row r="136" spans="1:1" x14ac:dyDescent="0.25">
      <c r="A136" t="str">
        <f t="shared" si="4"/>
        <v/>
      </c>
    </row>
    <row r="137" spans="1:1" x14ac:dyDescent="0.25">
      <c r="A137" t="str">
        <f t="shared" si="4"/>
        <v/>
      </c>
    </row>
    <row r="138" spans="1:1" x14ac:dyDescent="0.25">
      <c r="A138" t="str">
        <f t="shared" si="4"/>
        <v/>
      </c>
    </row>
    <row r="139" spans="1:1" x14ac:dyDescent="0.25">
      <c r="A139" t="str">
        <f t="shared" si="4"/>
        <v/>
      </c>
    </row>
    <row r="140" spans="1:1" x14ac:dyDescent="0.25">
      <c r="A140" t="str">
        <f t="shared" si="4"/>
        <v/>
      </c>
    </row>
    <row r="141" spans="1:1" x14ac:dyDescent="0.25">
      <c r="A141" t="str">
        <f t="shared" si="4"/>
        <v/>
      </c>
    </row>
    <row r="142" spans="1:1" x14ac:dyDescent="0.25">
      <c r="A142" t="str">
        <f t="shared" si="4"/>
        <v/>
      </c>
    </row>
    <row r="143" spans="1:1" x14ac:dyDescent="0.25">
      <c r="A143" t="str">
        <f t="shared" si="4"/>
        <v/>
      </c>
    </row>
    <row r="144" spans="1:1" x14ac:dyDescent="0.25">
      <c r="A144" t="str">
        <f t="shared" si="4"/>
        <v/>
      </c>
    </row>
    <row r="145" spans="1:1" x14ac:dyDescent="0.25">
      <c r="A145" t="str">
        <f t="shared" si="4"/>
        <v/>
      </c>
    </row>
    <row r="146" spans="1:1" x14ac:dyDescent="0.25">
      <c r="A146" t="str">
        <f t="shared" si="4"/>
        <v/>
      </c>
    </row>
    <row r="147" spans="1:1" x14ac:dyDescent="0.25">
      <c r="A147" t="str">
        <f t="shared" si="4"/>
        <v/>
      </c>
    </row>
    <row r="148" spans="1:1" x14ac:dyDescent="0.25">
      <c r="A148" t="str">
        <f t="shared" si="4"/>
        <v/>
      </c>
    </row>
    <row r="149" spans="1:1" x14ac:dyDescent="0.25">
      <c r="A149" t="str">
        <f t="shared" si="4"/>
        <v/>
      </c>
    </row>
    <row r="150" spans="1:1" x14ac:dyDescent="0.25">
      <c r="A150" t="str">
        <f t="shared" si="4"/>
        <v/>
      </c>
    </row>
    <row r="151" spans="1:1" x14ac:dyDescent="0.25">
      <c r="A151" t="str">
        <f t="shared" si="4"/>
        <v/>
      </c>
    </row>
    <row r="152" spans="1:1" x14ac:dyDescent="0.25">
      <c r="A152" t="str">
        <f t="shared" si="4"/>
        <v/>
      </c>
    </row>
    <row r="153" spans="1:1" x14ac:dyDescent="0.25">
      <c r="A153" t="str">
        <f t="shared" si="4"/>
        <v/>
      </c>
    </row>
    <row r="154" spans="1:1" x14ac:dyDescent="0.25">
      <c r="A154" t="str">
        <f t="shared" si="4"/>
        <v/>
      </c>
    </row>
    <row r="155" spans="1:1" x14ac:dyDescent="0.25">
      <c r="A155" t="str">
        <f t="shared" si="4"/>
        <v/>
      </c>
    </row>
    <row r="156" spans="1:1" x14ac:dyDescent="0.25">
      <c r="A156" t="str">
        <f t="shared" si="4"/>
        <v/>
      </c>
    </row>
    <row r="157" spans="1:1" x14ac:dyDescent="0.25">
      <c r="A157" t="str">
        <f t="shared" si="4"/>
        <v/>
      </c>
    </row>
    <row r="158" spans="1:1" x14ac:dyDescent="0.25">
      <c r="A158" t="str">
        <f t="shared" si="4"/>
        <v/>
      </c>
    </row>
    <row r="159" spans="1:1" x14ac:dyDescent="0.25">
      <c r="A159" t="str">
        <f t="shared" si="4"/>
        <v/>
      </c>
    </row>
    <row r="160" spans="1:1" x14ac:dyDescent="0.25">
      <c r="A160" t="str">
        <f t="shared" si="4"/>
        <v/>
      </c>
    </row>
    <row r="161" spans="1:1" x14ac:dyDescent="0.25">
      <c r="A161" t="str">
        <f t="shared" si="4"/>
        <v/>
      </c>
    </row>
    <row r="162" spans="1:1" x14ac:dyDescent="0.25">
      <c r="A162" t="str">
        <f t="shared" si="4"/>
        <v/>
      </c>
    </row>
    <row r="163" spans="1:1" x14ac:dyDescent="0.25">
      <c r="A163" t="str">
        <f t="shared" si="4"/>
        <v/>
      </c>
    </row>
    <row r="164" spans="1:1" x14ac:dyDescent="0.25">
      <c r="A164" t="str">
        <f t="shared" si="4"/>
        <v/>
      </c>
    </row>
    <row r="165" spans="1:1" x14ac:dyDescent="0.25">
      <c r="A165" t="str">
        <f t="shared" si="4"/>
        <v/>
      </c>
    </row>
    <row r="166" spans="1:1" x14ac:dyDescent="0.25">
      <c r="A166" t="str">
        <f t="shared" si="4"/>
        <v/>
      </c>
    </row>
    <row r="167" spans="1:1" x14ac:dyDescent="0.25">
      <c r="A167" t="str">
        <f t="shared" si="4"/>
        <v/>
      </c>
    </row>
    <row r="168" spans="1:1" x14ac:dyDescent="0.25">
      <c r="A168" t="str">
        <f t="shared" si="4"/>
        <v/>
      </c>
    </row>
    <row r="169" spans="1:1" x14ac:dyDescent="0.25">
      <c r="A169" t="str">
        <f t="shared" si="4"/>
        <v/>
      </c>
    </row>
    <row r="170" spans="1:1" x14ac:dyDescent="0.25">
      <c r="A170" t="str">
        <f t="shared" si="4"/>
        <v/>
      </c>
    </row>
    <row r="171" spans="1:1" x14ac:dyDescent="0.25">
      <c r="A171" t="str">
        <f t="shared" si="4"/>
        <v/>
      </c>
    </row>
    <row r="172" spans="1:1" x14ac:dyDescent="0.25">
      <c r="A172" t="str">
        <f t="shared" si="4"/>
        <v/>
      </c>
    </row>
    <row r="173" spans="1:1" x14ac:dyDescent="0.25">
      <c r="A173" t="str">
        <f t="shared" si="4"/>
        <v/>
      </c>
    </row>
    <row r="174" spans="1:1" x14ac:dyDescent="0.25">
      <c r="A174" t="str">
        <f t="shared" si="4"/>
        <v/>
      </c>
    </row>
    <row r="175" spans="1:1" x14ac:dyDescent="0.25">
      <c r="A175" t="str">
        <f t="shared" si="4"/>
        <v/>
      </c>
    </row>
    <row r="176" spans="1:1" x14ac:dyDescent="0.25">
      <c r="A176" t="str">
        <f t="shared" si="4"/>
        <v/>
      </c>
    </row>
    <row r="177" spans="1:1" x14ac:dyDescent="0.25">
      <c r="A177" t="str">
        <f t="shared" si="4"/>
        <v/>
      </c>
    </row>
    <row r="178" spans="1:1" x14ac:dyDescent="0.25">
      <c r="A178" t="str">
        <f t="shared" si="4"/>
        <v/>
      </c>
    </row>
    <row r="179" spans="1:1" x14ac:dyDescent="0.25">
      <c r="A179" t="str">
        <f t="shared" si="4"/>
        <v/>
      </c>
    </row>
    <row r="180" spans="1:1" x14ac:dyDescent="0.25">
      <c r="A180" t="str">
        <f t="shared" si="4"/>
        <v/>
      </c>
    </row>
    <row r="181" spans="1:1" x14ac:dyDescent="0.25">
      <c r="A181" t="str">
        <f t="shared" si="4"/>
        <v/>
      </c>
    </row>
    <row r="182" spans="1:1" x14ac:dyDescent="0.25">
      <c r="A182" t="str">
        <f t="shared" si="4"/>
        <v/>
      </c>
    </row>
    <row r="183" spans="1:1" x14ac:dyDescent="0.25">
      <c r="A183" t="str">
        <f t="shared" si="4"/>
        <v/>
      </c>
    </row>
    <row r="184" spans="1:1" x14ac:dyDescent="0.25">
      <c r="A184" t="str">
        <f t="shared" si="4"/>
        <v/>
      </c>
    </row>
    <row r="185" spans="1:1" x14ac:dyDescent="0.25">
      <c r="A185" t="str">
        <f t="shared" si="4"/>
        <v/>
      </c>
    </row>
    <row r="186" spans="1:1" x14ac:dyDescent="0.25">
      <c r="A186" t="str">
        <f t="shared" si="4"/>
        <v/>
      </c>
    </row>
    <row r="187" spans="1:1" x14ac:dyDescent="0.25">
      <c r="A187" t="str">
        <f t="shared" si="4"/>
        <v/>
      </c>
    </row>
    <row r="188" spans="1:1" x14ac:dyDescent="0.25">
      <c r="A188" t="str">
        <f t="shared" si="4"/>
        <v/>
      </c>
    </row>
    <row r="189" spans="1:1" x14ac:dyDescent="0.25">
      <c r="A189" t="str">
        <f t="shared" si="4"/>
        <v/>
      </c>
    </row>
    <row r="190" spans="1:1" x14ac:dyDescent="0.25">
      <c r="A190" t="str">
        <f t="shared" si="4"/>
        <v/>
      </c>
    </row>
    <row r="191" spans="1:1" x14ac:dyDescent="0.25">
      <c r="A191" t="str">
        <f t="shared" si="4"/>
        <v/>
      </c>
    </row>
    <row r="192" spans="1:1" x14ac:dyDescent="0.25">
      <c r="A192" t="str">
        <f t="shared" si="4"/>
        <v/>
      </c>
    </row>
    <row r="193" spans="1:1" x14ac:dyDescent="0.25">
      <c r="A193" t="str">
        <f t="shared" si="4"/>
        <v/>
      </c>
    </row>
    <row r="194" spans="1:1" x14ac:dyDescent="0.25">
      <c r="A194" t="str">
        <f t="shared" si="4"/>
        <v/>
      </c>
    </row>
    <row r="195" spans="1:1" x14ac:dyDescent="0.25">
      <c r="A195" t="str">
        <f t="shared" si="4"/>
        <v/>
      </c>
    </row>
    <row r="196" spans="1:1" x14ac:dyDescent="0.25">
      <c r="A196" t="str">
        <f t="shared" ref="A196:A200" si="5">IF(D196&lt;&gt;"",A195+1,"")</f>
        <v/>
      </c>
    </row>
    <row r="197" spans="1:1" x14ac:dyDescent="0.25">
      <c r="A197" t="str">
        <f t="shared" si="5"/>
        <v/>
      </c>
    </row>
    <row r="198" spans="1:1" x14ac:dyDescent="0.25">
      <c r="A198" t="str">
        <f t="shared" si="5"/>
        <v/>
      </c>
    </row>
    <row r="199" spans="1:1" x14ac:dyDescent="0.25">
      <c r="A199" t="str">
        <f t="shared" si="5"/>
        <v/>
      </c>
    </row>
    <row r="200" spans="1:1" x14ac:dyDescent="0.25">
      <c r="A200" t="str">
        <f t="shared" si="5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48"/>
  <sheetViews>
    <sheetView tabSelected="1" zoomScale="85" zoomScaleNormal="85" workbookViewId="0">
      <selection activeCell="BR14" sqref="BR14"/>
    </sheetView>
  </sheetViews>
  <sheetFormatPr baseColWidth="10" defaultRowHeight="12.75" x14ac:dyDescent="0.2"/>
  <cols>
    <col min="1" max="60" width="2.7109375" style="28" customWidth="1"/>
    <col min="61" max="61" width="11.42578125" style="28"/>
    <col min="62" max="85" width="2.7109375" style="28" customWidth="1"/>
    <col min="86" max="16384" width="11.42578125" style="28"/>
  </cols>
  <sheetData>
    <row r="1" spans="1:60" ht="13.5" thickBot="1" x14ac:dyDescent="0.25">
      <c r="A1" s="28">
        <v>4</v>
      </c>
    </row>
    <row r="2" spans="1:60" x14ac:dyDescent="0.2">
      <c r="C2" s="29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1"/>
      <c r="Q2" s="55" t="s">
        <v>77</v>
      </c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7"/>
      <c r="AP2" s="29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1"/>
    </row>
    <row r="3" spans="1:60" ht="15.75" customHeight="1" x14ac:dyDescent="0.2">
      <c r="C3" s="32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4"/>
      <c r="Q3" s="58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60"/>
      <c r="AP3" s="32"/>
      <c r="AQ3" s="35" t="s">
        <v>49</v>
      </c>
      <c r="AR3" s="35"/>
      <c r="AS3" s="35"/>
      <c r="AT3" s="35"/>
      <c r="AU3" s="64" t="str">
        <f>VLOOKUP(A1,basearticles,15,FALSE)</f>
        <v>bobo</v>
      </c>
      <c r="AV3" s="65"/>
      <c r="AW3" s="65"/>
      <c r="AX3" s="65"/>
      <c r="AY3" s="66"/>
      <c r="AZ3" s="35"/>
      <c r="BA3" s="35" t="s">
        <v>50</v>
      </c>
      <c r="BB3" s="35"/>
      <c r="BC3" s="67"/>
      <c r="BD3" s="68"/>
      <c r="BE3" s="68"/>
      <c r="BF3" s="68"/>
      <c r="BG3" s="69"/>
      <c r="BH3" s="34"/>
    </row>
    <row r="4" spans="1:60" x14ac:dyDescent="0.2">
      <c r="C4" s="3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4"/>
      <c r="Q4" s="58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60"/>
      <c r="AP4" s="32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3"/>
      <c r="BE4" s="33"/>
      <c r="BF4" s="33"/>
      <c r="BG4" s="33"/>
      <c r="BH4" s="34"/>
    </row>
    <row r="5" spans="1:60" ht="15.75" customHeight="1" x14ac:dyDescent="0.2">
      <c r="C5" s="32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4"/>
      <c r="Q5" s="58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60"/>
      <c r="AP5" s="32"/>
      <c r="AQ5" s="35" t="s">
        <v>51</v>
      </c>
      <c r="AR5" s="35"/>
      <c r="AS5" s="35"/>
      <c r="AT5" s="35"/>
      <c r="AU5" s="70">
        <f>VLOOKUP(A1,basearticles,16,FALSE)</f>
        <v>0</v>
      </c>
      <c r="AV5" s="71"/>
      <c r="AW5" s="71"/>
      <c r="AX5" s="71"/>
      <c r="AY5" s="72"/>
      <c r="AZ5" s="35"/>
      <c r="BA5" s="35"/>
      <c r="BB5" s="35"/>
      <c r="BC5" s="35"/>
      <c r="BD5" s="33"/>
      <c r="BE5" s="33"/>
      <c r="BF5" s="33"/>
      <c r="BG5" s="33"/>
      <c r="BH5" s="34"/>
    </row>
    <row r="6" spans="1:60" x14ac:dyDescent="0.2">
      <c r="C6" s="32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4"/>
      <c r="Q6" s="58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60"/>
      <c r="AP6" s="32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3"/>
      <c r="BE6" s="33"/>
      <c r="BF6" s="33"/>
      <c r="BG6" s="33"/>
      <c r="BH6" s="34"/>
    </row>
    <row r="7" spans="1:60" ht="15" x14ac:dyDescent="0.2">
      <c r="C7" s="32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4"/>
      <c r="Q7" s="58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  <c r="AK7" s="59"/>
      <c r="AL7" s="59"/>
      <c r="AM7" s="59"/>
      <c r="AN7" s="59"/>
      <c r="AO7" s="60"/>
      <c r="AP7" s="32"/>
      <c r="AQ7" s="35" t="s">
        <v>52</v>
      </c>
      <c r="AR7" s="35"/>
      <c r="AS7" s="35"/>
      <c r="AT7" s="35"/>
      <c r="AU7" s="67"/>
      <c r="AV7" s="68"/>
      <c r="AW7" s="68"/>
      <c r="AX7" s="68"/>
      <c r="AY7" s="69"/>
      <c r="AZ7" s="35"/>
      <c r="BA7" s="35" t="s">
        <v>53</v>
      </c>
      <c r="BB7" s="35"/>
      <c r="BC7" s="73" t="str">
        <f>VLOOKUP(A1,basearticles,8,FALSE)</f>
        <v>PK6669</v>
      </c>
      <c r="BD7" s="74"/>
      <c r="BE7" s="74"/>
      <c r="BF7" s="74"/>
      <c r="BG7" s="75"/>
      <c r="BH7" s="34"/>
    </row>
    <row r="8" spans="1:60" ht="13.5" thickBot="1" x14ac:dyDescent="0.25">
      <c r="C8" s="36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8"/>
      <c r="Q8" s="61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3"/>
      <c r="AP8" s="36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7"/>
      <c r="BE8" s="37"/>
      <c r="BF8" s="37"/>
      <c r="BG8" s="37"/>
      <c r="BH8" s="38"/>
    </row>
    <row r="9" spans="1:60" x14ac:dyDescent="0.2"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</row>
    <row r="10" spans="1:60" ht="15.75" customHeight="1" x14ac:dyDescent="0.2">
      <c r="D10" s="28" t="s">
        <v>54</v>
      </c>
      <c r="I10" s="76" t="str">
        <f>VLOOKUP(A1,basearticles,12,FALSE)</f>
        <v>-npo-pk</v>
      </c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W10" s="77"/>
      <c r="X10" s="78"/>
      <c r="AB10" s="28" t="s">
        <v>55</v>
      </c>
      <c r="AH10" s="79"/>
      <c r="AI10" s="80"/>
      <c r="AJ10" s="80"/>
      <c r="AK10" s="80"/>
      <c r="AL10" s="80"/>
      <c r="AM10" s="80"/>
      <c r="AN10" s="80"/>
      <c r="AO10" s="80"/>
      <c r="AP10" s="80"/>
      <c r="AQ10" s="80"/>
      <c r="AR10" s="80"/>
      <c r="AS10" s="80"/>
      <c r="AT10" s="80"/>
      <c r="AU10" s="80"/>
      <c r="AV10" s="80"/>
      <c r="AW10" s="80"/>
      <c r="AX10" s="80"/>
      <c r="AY10" s="80"/>
      <c r="AZ10" s="80"/>
      <c r="BA10" s="80"/>
      <c r="BB10" s="80"/>
      <c r="BC10" s="80"/>
      <c r="BD10" s="80"/>
      <c r="BE10" s="80"/>
      <c r="BF10" s="80"/>
      <c r="BG10" s="81"/>
    </row>
    <row r="11" spans="1:60" ht="15" customHeight="1" x14ac:dyDescent="0.2">
      <c r="AH11" s="82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83"/>
      <c r="BF11" s="83"/>
      <c r="BG11" s="84"/>
    </row>
    <row r="12" spans="1:60" ht="15" customHeight="1" x14ac:dyDescent="0.2">
      <c r="D12" s="40" t="s">
        <v>56</v>
      </c>
      <c r="I12" s="88" t="str">
        <f>VLOOKUP(A1,basearticles,13,FALSE)</f>
        <v>MFD</v>
      </c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90"/>
      <c r="AH12" s="85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6"/>
      <c r="BG12" s="87"/>
    </row>
    <row r="13" spans="1:60" ht="13.5" thickBot="1" x14ac:dyDescent="0.25">
      <c r="D13" s="40"/>
    </row>
    <row r="14" spans="1:60" x14ac:dyDescent="0.2">
      <c r="C14" s="91" t="s">
        <v>57</v>
      </c>
      <c r="D14" s="92"/>
      <c r="E14" s="92"/>
      <c r="F14" s="92"/>
      <c r="G14" s="92"/>
      <c r="H14" s="92"/>
      <c r="I14" s="92"/>
      <c r="J14" s="92"/>
      <c r="K14" s="92"/>
      <c r="L14" s="95" t="s">
        <v>58</v>
      </c>
      <c r="M14" s="96"/>
      <c r="N14" s="96"/>
      <c r="O14" s="97"/>
      <c r="P14" s="95"/>
      <c r="Q14" s="96"/>
      <c r="R14" s="96"/>
      <c r="S14" s="96"/>
      <c r="T14" s="96"/>
      <c r="U14" s="96"/>
      <c r="V14" s="96"/>
      <c r="W14" s="96"/>
      <c r="X14" s="97"/>
      <c r="Y14" s="101"/>
      <c r="Z14" s="102"/>
      <c r="AA14" s="102"/>
      <c r="AB14" s="102"/>
      <c r="AC14" s="102"/>
      <c r="AD14" s="102"/>
      <c r="AE14" s="102"/>
      <c r="AF14" s="102"/>
      <c r="AG14" s="102"/>
      <c r="AH14" s="102"/>
      <c r="AI14" s="95"/>
      <c r="AJ14" s="96"/>
      <c r="AK14" s="96"/>
      <c r="AL14" s="97"/>
      <c r="AM14" s="95"/>
      <c r="AN14" s="96"/>
      <c r="AO14" s="96"/>
      <c r="AP14" s="96"/>
      <c r="AQ14" s="96"/>
      <c r="AR14" s="96"/>
      <c r="AS14" s="96"/>
      <c r="AT14" s="96"/>
      <c r="AU14" s="96"/>
      <c r="AV14" s="96"/>
      <c r="AW14" s="96"/>
      <c r="AX14" s="96"/>
      <c r="AY14" s="96"/>
      <c r="AZ14" s="96"/>
      <c r="BA14" s="96"/>
      <c r="BB14" s="96"/>
      <c r="BC14" s="96"/>
      <c r="BD14" s="96"/>
      <c r="BE14" s="96"/>
      <c r="BF14" s="96"/>
      <c r="BG14" s="96"/>
      <c r="BH14" s="97"/>
    </row>
    <row r="15" spans="1:60" ht="13.5" thickBot="1" x14ac:dyDescent="0.25">
      <c r="C15" s="93"/>
      <c r="D15" s="94"/>
      <c r="E15" s="94"/>
      <c r="F15" s="94"/>
      <c r="G15" s="94"/>
      <c r="H15" s="94"/>
      <c r="I15" s="94"/>
      <c r="J15" s="94"/>
      <c r="K15" s="94"/>
      <c r="L15" s="98"/>
      <c r="M15" s="99"/>
      <c r="N15" s="99"/>
      <c r="O15" s="100"/>
      <c r="P15" s="98"/>
      <c r="Q15" s="99"/>
      <c r="R15" s="99"/>
      <c r="S15" s="99"/>
      <c r="T15" s="99"/>
      <c r="U15" s="99"/>
      <c r="V15" s="99"/>
      <c r="W15" s="99"/>
      <c r="X15" s="100"/>
      <c r="Y15" s="103"/>
      <c r="Z15" s="104"/>
      <c r="AA15" s="104"/>
      <c r="AB15" s="104"/>
      <c r="AC15" s="104"/>
      <c r="AD15" s="104"/>
      <c r="AE15" s="104"/>
      <c r="AF15" s="104"/>
      <c r="AG15" s="104"/>
      <c r="AH15" s="104"/>
      <c r="AI15" s="98"/>
      <c r="AJ15" s="99"/>
      <c r="AK15" s="99"/>
      <c r="AL15" s="100"/>
      <c r="AM15" s="98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  <c r="BD15" s="99"/>
      <c r="BE15" s="99"/>
      <c r="BF15" s="99"/>
      <c r="BG15" s="99"/>
      <c r="BH15" s="100"/>
    </row>
    <row r="16" spans="1:60" x14ac:dyDescent="0.2">
      <c r="C16" s="32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4"/>
      <c r="Y16" s="32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H16" s="34"/>
    </row>
    <row r="17" spans="3:80" x14ac:dyDescent="0.2">
      <c r="C17" s="32"/>
      <c r="D17" s="33" t="s">
        <v>59</v>
      </c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4"/>
      <c r="Y17" s="32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H17" s="34"/>
    </row>
    <row r="18" spans="3:80" x14ac:dyDescent="0.2">
      <c r="C18" s="32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4"/>
      <c r="Y18" s="32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H18" s="34"/>
    </row>
    <row r="19" spans="3:80" x14ac:dyDescent="0.2">
      <c r="C19" s="32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34"/>
      <c r="Y19" s="32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34"/>
    </row>
    <row r="20" spans="3:80" x14ac:dyDescent="0.2">
      <c r="C20" s="32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4"/>
      <c r="Y20" s="32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4"/>
    </row>
    <row r="21" spans="3:80" x14ac:dyDescent="0.2">
      <c r="C21" s="32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34"/>
      <c r="Y21" s="32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H21" s="34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</row>
    <row r="22" spans="3:80" x14ac:dyDescent="0.2">
      <c r="C22" s="32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4"/>
      <c r="Y22" s="32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H22" s="34"/>
      <c r="BM22" s="42"/>
      <c r="BN22" s="42"/>
      <c r="BO22" s="42"/>
      <c r="BP22" s="42"/>
      <c r="BQ22" s="42"/>
      <c r="BR22" s="33"/>
      <c r="BS22" s="35"/>
      <c r="BT22" s="33"/>
      <c r="BU22" s="33"/>
      <c r="BV22" s="42"/>
      <c r="BW22" s="42"/>
      <c r="BX22" s="42"/>
      <c r="BY22" s="42"/>
      <c r="BZ22" s="42"/>
      <c r="CA22" s="33"/>
      <c r="CB22" s="33"/>
    </row>
    <row r="23" spans="3:80" x14ac:dyDescent="0.2">
      <c r="C23" s="32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34"/>
      <c r="Y23" s="32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67"/>
      <c r="AL23" s="68"/>
      <c r="AM23" s="68"/>
      <c r="AN23" s="68"/>
      <c r="AO23" s="68"/>
      <c r="AP23" s="69"/>
      <c r="AQ23" s="42"/>
      <c r="AR23" s="67"/>
      <c r="AS23" s="68"/>
      <c r="AT23" s="68"/>
      <c r="AU23" s="68"/>
      <c r="AV23" s="68"/>
      <c r="AW23" s="69"/>
      <c r="AY23" s="35"/>
      <c r="BB23" s="67"/>
      <c r="BC23" s="68"/>
      <c r="BD23" s="68"/>
      <c r="BE23" s="68"/>
      <c r="BF23" s="68"/>
      <c r="BG23" s="69"/>
      <c r="BH23" s="34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</row>
    <row r="24" spans="3:80" x14ac:dyDescent="0.2">
      <c r="C24" s="32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4"/>
      <c r="Y24" s="32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O24" s="33"/>
      <c r="AP24" s="33"/>
      <c r="BE24" s="33"/>
      <c r="BH24" s="34"/>
      <c r="BM24" s="33"/>
      <c r="BN24" s="33"/>
      <c r="BO24" s="33"/>
      <c r="BP24" s="42"/>
      <c r="BQ24" s="42"/>
      <c r="BR24" s="42"/>
      <c r="BS24" s="42"/>
      <c r="BT24" s="42"/>
      <c r="BU24" s="33"/>
      <c r="BV24" s="42"/>
      <c r="BW24" s="42"/>
      <c r="BX24" s="42"/>
      <c r="BY24" s="42"/>
      <c r="BZ24" s="42"/>
      <c r="CA24" s="33"/>
      <c r="CB24" s="33"/>
    </row>
    <row r="25" spans="3:80" x14ac:dyDescent="0.2">
      <c r="C25" s="32"/>
      <c r="D25" s="33" t="s">
        <v>60</v>
      </c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4"/>
      <c r="Y25" s="32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67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9"/>
      <c r="AY25" s="33"/>
      <c r="BB25" s="67"/>
      <c r="BC25" s="68"/>
      <c r="BD25" s="68"/>
      <c r="BE25" s="68"/>
      <c r="BF25" s="68"/>
      <c r="BG25" s="69"/>
      <c r="BH25" s="34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</row>
    <row r="26" spans="3:80" x14ac:dyDescent="0.2">
      <c r="C26" s="32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4"/>
      <c r="Y26" s="32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O26" s="33"/>
      <c r="AP26" s="33"/>
      <c r="BE26" s="33"/>
      <c r="BH26" s="34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</row>
    <row r="27" spans="3:80" ht="15.75" customHeight="1" x14ac:dyDescent="0.2">
      <c r="C27" s="32"/>
      <c r="D27" s="33" t="s">
        <v>61</v>
      </c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105" t="str">
        <f>VLOOKUP(A1,basearticles,18,FALSE)</f>
        <v>P</v>
      </c>
      <c r="P27" s="106"/>
      <c r="Q27" s="106"/>
      <c r="R27" s="106"/>
      <c r="S27" s="107"/>
      <c r="T27" s="33"/>
      <c r="U27" s="33"/>
      <c r="V27" s="33"/>
      <c r="W27" s="33"/>
      <c r="X27" s="34"/>
      <c r="Y27" s="32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67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9"/>
      <c r="BB27" s="67"/>
      <c r="BC27" s="68"/>
      <c r="BD27" s="68"/>
      <c r="BE27" s="68"/>
      <c r="BF27" s="68"/>
      <c r="BG27" s="69"/>
      <c r="BH27" s="34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</row>
    <row r="28" spans="3:80" x14ac:dyDescent="0.2">
      <c r="C28" s="32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4"/>
      <c r="Y28" s="32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O28" s="33"/>
      <c r="AP28" s="33"/>
      <c r="BE28" s="33"/>
      <c r="BH28" s="34"/>
      <c r="BM28" s="33"/>
      <c r="BN28" s="33"/>
      <c r="BO28" s="33"/>
      <c r="BP28" s="33"/>
      <c r="BQ28" s="33"/>
      <c r="BR28" s="42"/>
      <c r="BS28" s="42"/>
      <c r="BT28" s="42"/>
      <c r="BU28" s="42"/>
      <c r="BV28" s="42"/>
      <c r="BW28" s="42"/>
      <c r="BX28" s="42"/>
      <c r="BY28" s="42"/>
      <c r="BZ28" s="42"/>
      <c r="CA28" s="33"/>
      <c r="CB28" s="33"/>
    </row>
    <row r="29" spans="3:80" ht="15.75" customHeight="1" x14ac:dyDescent="0.2">
      <c r="C29" s="32"/>
      <c r="D29" s="35" t="s">
        <v>62</v>
      </c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108" t="str">
        <f>VLOOKUP(A1,basearticles,17,FALSE)</f>
        <v>12 Kg</v>
      </c>
      <c r="P29" s="109"/>
      <c r="Q29" s="109"/>
      <c r="R29" s="109"/>
      <c r="S29" s="110"/>
      <c r="T29" s="33"/>
      <c r="U29" s="33"/>
      <c r="V29" s="33"/>
      <c r="W29" s="33"/>
      <c r="X29" s="34"/>
      <c r="Y29" s="32"/>
      <c r="Z29" s="4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67"/>
      <c r="AL29" s="68"/>
      <c r="AM29" s="68"/>
      <c r="AN29" s="68"/>
      <c r="AO29" s="68"/>
      <c r="AP29" s="69"/>
      <c r="AR29" s="33"/>
      <c r="AW29" s="67"/>
      <c r="AX29" s="68"/>
      <c r="AY29" s="68"/>
      <c r="AZ29" s="68"/>
      <c r="BA29" s="68"/>
      <c r="BB29" s="68"/>
      <c r="BC29" s="68"/>
      <c r="BD29" s="68"/>
      <c r="BE29" s="68"/>
      <c r="BF29" s="68"/>
      <c r="BG29" s="69"/>
      <c r="BH29" s="34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</row>
    <row r="30" spans="3:80" x14ac:dyDescent="0.2">
      <c r="C30" s="32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4"/>
      <c r="Y30" s="32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O30" s="33"/>
      <c r="AP30" s="33"/>
      <c r="BE30" s="33"/>
      <c r="BH30" s="34"/>
      <c r="BM30" s="33"/>
      <c r="BN30" s="33"/>
      <c r="BO30" s="33"/>
      <c r="BP30" s="33"/>
      <c r="BQ30" s="33"/>
      <c r="BR30" s="33"/>
      <c r="BS30" s="33"/>
      <c r="BT30" s="33"/>
      <c r="BU30" s="33"/>
      <c r="BV30" s="42"/>
      <c r="BW30" s="42"/>
      <c r="BX30" s="42"/>
      <c r="BY30" s="42"/>
      <c r="BZ30" s="42"/>
      <c r="CA30" s="33"/>
      <c r="CB30" s="33"/>
    </row>
    <row r="31" spans="3:80" x14ac:dyDescent="0.2">
      <c r="C31" s="32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4"/>
      <c r="Y31" s="32"/>
      <c r="Z31" s="35"/>
      <c r="AA31" s="33"/>
      <c r="AB31" s="33"/>
      <c r="AC31" s="33"/>
      <c r="AD31" s="33"/>
      <c r="AE31" s="67"/>
      <c r="AF31" s="68"/>
      <c r="AG31" s="68"/>
      <c r="AH31" s="68"/>
      <c r="AI31" s="68"/>
      <c r="AJ31" s="68"/>
      <c r="AK31" s="68"/>
      <c r="AL31" s="68"/>
      <c r="AM31" s="68"/>
      <c r="AN31" s="68"/>
      <c r="AO31" s="68"/>
      <c r="AP31" s="69"/>
      <c r="AR31" s="33"/>
      <c r="BA31" s="111"/>
      <c r="BB31" s="112"/>
      <c r="BC31" s="112"/>
      <c r="BD31" s="112"/>
      <c r="BE31" s="112"/>
      <c r="BF31" s="112"/>
      <c r="BG31" s="113"/>
      <c r="BH31" s="34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</row>
    <row r="32" spans="3:80" ht="13.5" thickBot="1" x14ac:dyDescent="0.25">
      <c r="C32" s="32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4"/>
      <c r="Y32" s="32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H32" s="34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</row>
    <row r="33" spans="3:60" x14ac:dyDescent="0.2">
      <c r="C33" s="95" t="s">
        <v>63</v>
      </c>
      <c r="D33" s="96"/>
      <c r="E33" s="96"/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96"/>
      <c r="Y33" s="96"/>
      <c r="Z33" s="96"/>
      <c r="AA33" s="96"/>
      <c r="AB33" s="96"/>
      <c r="AC33" s="96"/>
      <c r="AD33" s="96"/>
      <c r="AE33" s="96"/>
      <c r="AF33" s="96"/>
      <c r="AG33" s="96"/>
      <c r="AH33" s="96"/>
      <c r="AI33" s="96"/>
      <c r="AJ33" s="96"/>
      <c r="AK33" s="96"/>
      <c r="AL33" s="96"/>
      <c r="AM33" s="96"/>
      <c r="AN33" s="96"/>
      <c r="AO33" s="96"/>
      <c r="AP33" s="96"/>
      <c r="AQ33" s="96"/>
      <c r="AR33" s="96"/>
      <c r="AS33" s="96"/>
      <c r="AT33" s="96"/>
      <c r="AU33" s="96"/>
      <c r="AV33" s="96"/>
      <c r="AW33" s="96"/>
      <c r="AX33" s="96"/>
      <c r="AY33" s="96"/>
      <c r="AZ33" s="96"/>
      <c r="BA33" s="96"/>
      <c r="BB33" s="96"/>
      <c r="BC33" s="96"/>
      <c r="BD33" s="96"/>
      <c r="BE33" s="96"/>
      <c r="BF33" s="96"/>
      <c r="BG33" s="96"/>
      <c r="BH33" s="97"/>
    </row>
    <row r="34" spans="3:60" ht="13.5" thickBot="1" x14ac:dyDescent="0.25">
      <c r="C34" s="98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  <c r="AO34" s="99"/>
      <c r="AP34" s="99"/>
      <c r="AQ34" s="99"/>
      <c r="AR34" s="99"/>
      <c r="AS34" s="99"/>
      <c r="AT34" s="99"/>
      <c r="AU34" s="99"/>
      <c r="AV34" s="99"/>
      <c r="AW34" s="99"/>
      <c r="AX34" s="99"/>
      <c r="AY34" s="99"/>
      <c r="AZ34" s="99"/>
      <c r="BA34" s="99"/>
      <c r="BB34" s="99"/>
      <c r="BC34" s="99"/>
      <c r="BD34" s="99"/>
      <c r="BE34" s="99"/>
      <c r="BF34" s="99"/>
      <c r="BG34" s="99"/>
      <c r="BH34" s="100"/>
    </row>
    <row r="35" spans="3:60" x14ac:dyDescent="0.2">
      <c r="C35" s="29" t="s">
        <v>64</v>
      </c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44"/>
      <c r="AB35" s="44"/>
      <c r="AC35" s="30"/>
      <c r="AD35" s="30"/>
      <c r="AE35" s="30"/>
      <c r="AF35" s="30"/>
      <c r="AG35" s="44"/>
      <c r="AH35" s="44"/>
      <c r="AI35" s="30"/>
      <c r="AJ35" s="30"/>
      <c r="AK35" s="45"/>
      <c r="AL35" s="44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1"/>
    </row>
    <row r="36" spans="3:60" x14ac:dyDescent="0.2">
      <c r="C36" s="32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2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4"/>
    </row>
    <row r="37" spans="3:60" ht="15.75" customHeight="1" x14ac:dyDescent="0.2">
      <c r="C37" s="32"/>
      <c r="D37" s="33" t="s">
        <v>65</v>
      </c>
      <c r="E37" s="33"/>
      <c r="F37" s="33"/>
      <c r="G37" s="33"/>
      <c r="H37" s="33"/>
      <c r="I37" s="33" t="s">
        <v>66</v>
      </c>
      <c r="J37" s="33"/>
      <c r="K37" s="33"/>
      <c r="L37" s="115" t="str">
        <f>VLOOKUP(A1,basearticles,5,FALSE)</f>
        <v>C2025</v>
      </c>
      <c r="M37" s="116"/>
      <c r="N37" s="116"/>
      <c r="O37" s="116"/>
      <c r="P37" s="116"/>
      <c r="Q37" s="116"/>
      <c r="R37" s="117"/>
      <c r="S37" s="33"/>
      <c r="T37" s="33"/>
      <c r="U37" s="46" t="s">
        <v>67</v>
      </c>
      <c r="V37" s="33"/>
      <c r="W37" s="33"/>
      <c r="X37" s="33"/>
      <c r="Y37" s="118" t="str">
        <f>VLOOKUP(A1,basearticles,6,FALSE)</f>
        <v>inox</v>
      </c>
      <c r="Z37" s="119"/>
      <c r="AA37" s="119"/>
      <c r="AB37" s="119"/>
      <c r="AC37" s="119"/>
      <c r="AD37" s="119"/>
      <c r="AE37" s="119"/>
      <c r="AF37" s="119"/>
      <c r="AG37" s="119"/>
      <c r="AH37" s="119"/>
      <c r="AI37" s="120"/>
      <c r="AJ37" s="33"/>
      <c r="AK37" s="32"/>
      <c r="AL37" s="47"/>
      <c r="AM37" s="33"/>
      <c r="AN37" s="33"/>
      <c r="AO37" s="33"/>
      <c r="AP37" s="33"/>
      <c r="AQ37" s="114"/>
      <c r="AR37" s="114"/>
      <c r="AS37" s="114"/>
      <c r="AT37" s="114"/>
      <c r="AU37" s="114"/>
      <c r="AV37" s="114"/>
      <c r="AW37" s="33"/>
      <c r="AX37" s="33"/>
      <c r="AY37" s="33"/>
      <c r="AZ37" s="33"/>
      <c r="BA37" s="33"/>
      <c r="BB37" s="114"/>
      <c r="BC37" s="114"/>
      <c r="BD37" s="114"/>
      <c r="BE37" s="114"/>
      <c r="BF37" s="114"/>
      <c r="BG37" s="114"/>
      <c r="BH37" s="34"/>
    </row>
    <row r="38" spans="3:60" x14ac:dyDescent="0.2">
      <c r="C38" s="32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2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4"/>
    </row>
    <row r="39" spans="3:60" ht="15.75" customHeight="1" x14ac:dyDescent="0.2">
      <c r="C39" s="32"/>
      <c r="D39" s="33" t="s">
        <v>68</v>
      </c>
      <c r="E39" s="33"/>
      <c r="F39" s="33"/>
      <c r="G39" s="33"/>
      <c r="H39" s="121">
        <f>VLOOKUP(A1,basearticles,11,FALSE)</f>
        <v>4758364</v>
      </c>
      <c r="I39" s="122"/>
      <c r="J39" s="122"/>
      <c r="K39" s="122"/>
      <c r="L39" s="122"/>
      <c r="M39" s="123"/>
      <c r="N39" s="33"/>
      <c r="O39" s="46" t="s">
        <v>69</v>
      </c>
      <c r="P39" s="33"/>
      <c r="Q39" s="124" t="str">
        <f>VLOOKUP(A1,basearticles,2,FALSE)</f>
        <v>A</v>
      </c>
      <c r="R39" s="125"/>
      <c r="S39" s="33"/>
      <c r="T39" s="33"/>
      <c r="U39" s="47" t="s">
        <v>70</v>
      </c>
      <c r="V39" s="33"/>
      <c r="W39" s="33"/>
      <c r="X39" s="33"/>
      <c r="Y39" s="67"/>
      <c r="Z39" s="68"/>
      <c r="AA39" s="68"/>
      <c r="AB39" s="68"/>
      <c r="AC39" s="68"/>
      <c r="AD39" s="68"/>
      <c r="AE39" s="68"/>
      <c r="AF39" s="68"/>
      <c r="AG39" s="68"/>
      <c r="AH39" s="68"/>
      <c r="AI39" s="69"/>
      <c r="AJ39" s="33"/>
      <c r="AK39" s="32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4"/>
    </row>
    <row r="40" spans="3:60" x14ac:dyDescent="0.2">
      <c r="C40" s="32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2"/>
      <c r="AL40" s="33"/>
      <c r="AM40" s="33"/>
      <c r="AN40" s="33"/>
      <c r="AO40" s="33"/>
      <c r="AP40" s="33"/>
      <c r="AQ40" s="114"/>
      <c r="AR40" s="114"/>
      <c r="AS40" s="114"/>
      <c r="AT40" s="114"/>
      <c r="AU40" s="114"/>
      <c r="AV40" s="114"/>
      <c r="AW40" s="33"/>
      <c r="AX40" s="33"/>
      <c r="AY40" s="33"/>
      <c r="AZ40" s="33"/>
      <c r="BA40" s="33"/>
      <c r="BB40" s="114"/>
      <c r="BC40" s="114"/>
      <c r="BD40" s="114"/>
      <c r="BE40" s="114"/>
      <c r="BF40" s="114"/>
      <c r="BG40" s="114"/>
      <c r="BH40" s="34"/>
    </row>
    <row r="41" spans="3:60" x14ac:dyDescent="0.2">
      <c r="C41" s="32"/>
      <c r="D41" s="33" t="s">
        <v>68</v>
      </c>
      <c r="E41" s="33"/>
      <c r="F41" s="33"/>
      <c r="G41" s="33"/>
      <c r="H41" s="114"/>
      <c r="I41" s="114"/>
      <c r="J41" s="114"/>
      <c r="K41" s="114"/>
      <c r="L41" s="114"/>
      <c r="M41" s="114"/>
      <c r="N41" s="33"/>
      <c r="O41" s="46" t="s">
        <v>69</v>
      </c>
      <c r="P41" s="33"/>
      <c r="Q41" s="111"/>
      <c r="R41" s="113"/>
      <c r="S41" s="33"/>
      <c r="T41" s="33"/>
      <c r="U41" s="47" t="s">
        <v>71</v>
      </c>
      <c r="V41" s="33"/>
      <c r="W41" s="33"/>
      <c r="X41" s="33"/>
      <c r="Y41" s="67"/>
      <c r="Z41" s="68"/>
      <c r="AA41" s="68"/>
      <c r="AB41" s="68"/>
      <c r="AC41" s="68"/>
      <c r="AD41" s="68"/>
      <c r="AE41" s="68"/>
      <c r="AF41" s="68"/>
      <c r="AG41" s="68"/>
      <c r="AH41" s="68"/>
      <c r="AI41" s="69"/>
      <c r="AJ41" s="33"/>
      <c r="AK41" s="32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4"/>
    </row>
    <row r="42" spans="3:60" x14ac:dyDescent="0.2">
      <c r="C42" s="32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2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114"/>
      <c r="BC42" s="114"/>
      <c r="BD42" s="114"/>
      <c r="BE42" s="114"/>
      <c r="BF42" s="114"/>
      <c r="BG42" s="114"/>
      <c r="BH42" s="34"/>
    </row>
    <row r="43" spans="3:60" x14ac:dyDescent="0.2">
      <c r="C43" s="32"/>
      <c r="D43" s="33" t="s">
        <v>68</v>
      </c>
      <c r="E43" s="33"/>
      <c r="F43" s="33"/>
      <c r="G43" s="33"/>
      <c r="H43" s="114"/>
      <c r="I43" s="114"/>
      <c r="J43" s="114"/>
      <c r="K43" s="114"/>
      <c r="L43" s="114"/>
      <c r="M43" s="114"/>
      <c r="N43" s="33"/>
      <c r="O43" s="46" t="s">
        <v>69</v>
      </c>
      <c r="P43" s="33"/>
      <c r="Q43" s="111"/>
      <c r="R43" s="113"/>
      <c r="S43" s="33"/>
      <c r="T43" s="33"/>
      <c r="U43" s="47" t="s">
        <v>72</v>
      </c>
      <c r="V43" s="33"/>
      <c r="W43" s="33"/>
      <c r="X43" s="33"/>
      <c r="Y43" s="33"/>
      <c r="Z43" s="67"/>
      <c r="AA43" s="68"/>
      <c r="AB43" s="68"/>
      <c r="AC43" s="68"/>
      <c r="AD43" s="68"/>
      <c r="AE43" s="68"/>
      <c r="AF43" s="68"/>
      <c r="AG43" s="68"/>
      <c r="AH43" s="68"/>
      <c r="AI43" s="69"/>
      <c r="AJ43" s="33"/>
      <c r="AK43" s="32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4"/>
    </row>
    <row r="44" spans="3:60" x14ac:dyDescent="0.2">
      <c r="C44" s="32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2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4"/>
    </row>
    <row r="45" spans="3:60" x14ac:dyDescent="0.2">
      <c r="C45" s="32"/>
      <c r="D45" s="33" t="s">
        <v>68</v>
      </c>
      <c r="E45" s="33"/>
      <c r="F45" s="33"/>
      <c r="G45" s="33"/>
      <c r="H45" s="114"/>
      <c r="I45" s="114"/>
      <c r="J45" s="114"/>
      <c r="K45" s="114"/>
      <c r="L45" s="114"/>
      <c r="M45" s="114"/>
      <c r="N45" s="33"/>
      <c r="O45" s="46" t="s">
        <v>69</v>
      </c>
      <c r="P45" s="33"/>
      <c r="Q45" s="111"/>
      <c r="R45" s="113"/>
      <c r="S45" s="33"/>
      <c r="T45" s="33"/>
      <c r="U45" s="47" t="s">
        <v>73</v>
      </c>
      <c r="V45" s="33"/>
      <c r="W45" s="33"/>
      <c r="X45" s="33"/>
      <c r="Y45" s="33"/>
      <c r="Z45" s="67"/>
      <c r="AA45" s="68"/>
      <c r="AB45" s="68"/>
      <c r="AC45" s="68"/>
      <c r="AD45" s="68"/>
      <c r="AE45" s="68"/>
      <c r="AF45" s="68"/>
      <c r="AG45" s="68"/>
      <c r="AH45" s="68"/>
      <c r="AI45" s="69"/>
      <c r="AJ45" s="33"/>
      <c r="AK45" s="32"/>
      <c r="AL45" s="35"/>
      <c r="AM45" s="33"/>
      <c r="AN45" s="33"/>
      <c r="AO45" s="33"/>
      <c r="AP45" s="33"/>
      <c r="AQ45" s="114"/>
      <c r="AR45" s="114"/>
      <c r="AS45" s="114"/>
      <c r="AT45" s="114"/>
      <c r="AU45" s="114"/>
      <c r="AV45" s="114"/>
      <c r="AW45" s="33"/>
      <c r="AX45" s="35"/>
      <c r="AY45" s="33"/>
      <c r="AZ45" s="33"/>
      <c r="BA45" s="33"/>
      <c r="BB45" s="114"/>
      <c r="BC45" s="114"/>
      <c r="BD45" s="114"/>
      <c r="BE45" s="114"/>
      <c r="BF45" s="114"/>
      <c r="BG45" s="114"/>
      <c r="BH45" s="34"/>
    </row>
    <row r="46" spans="3:60" x14ac:dyDescent="0.2">
      <c r="C46" s="32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2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4"/>
    </row>
    <row r="47" spans="3:60" x14ac:dyDescent="0.2">
      <c r="C47" s="32"/>
      <c r="D47" s="33" t="s">
        <v>68</v>
      </c>
      <c r="E47" s="33"/>
      <c r="F47" s="33"/>
      <c r="G47" s="33"/>
      <c r="H47" s="114"/>
      <c r="I47" s="114"/>
      <c r="J47" s="114"/>
      <c r="K47" s="114"/>
      <c r="L47" s="114"/>
      <c r="M47" s="114"/>
      <c r="N47" s="33"/>
      <c r="O47" s="46" t="s">
        <v>69</v>
      </c>
      <c r="P47" s="33"/>
      <c r="Q47" s="111"/>
      <c r="R47" s="113"/>
      <c r="S47" s="33"/>
      <c r="T47" s="33"/>
      <c r="U47" s="47" t="s">
        <v>74</v>
      </c>
      <c r="V47" s="33"/>
      <c r="W47" s="33"/>
      <c r="X47" s="33"/>
      <c r="Y47" s="33"/>
      <c r="Z47" s="67"/>
      <c r="AA47" s="68"/>
      <c r="AB47" s="68"/>
      <c r="AC47" s="68"/>
      <c r="AD47" s="68"/>
      <c r="AE47" s="68"/>
      <c r="AF47" s="68"/>
      <c r="AG47" s="68"/>
      <c r="AH47" s="68"/>
      <c r="AI47" s="69"/>
      <c r="AJ47" s="33"/>
      <c r="AK47" s="32"/>
      <c r="AL47" s="35"/>
      <c r="AM47" s="33"/>
      <c r="AN47" s="33"/>
      <c r="AO47" s="33"/>
      <c r="AP47" s="33"/>
      <c r="AQ47" s="114"/>
      <c r="AR47" s="114"/>
      <c r="AS47" s="114"/>
      <c r="AT47" s="114"/>
      <c r="AU47" s="114"/>
      <c r="AV47" s="114"/>
      <c r="AW47" s="33"/>
      <c r="AX47" s="35"/>
      <c r="AY47" s="33"/>
      <c r="AZ47" s="33"/>
      <c r="BA47" s="33"/>
      <c r="BB47" s="114"/>
      <c r="BC47" s="114"/>
      <c r="BD47" s="114"/>
      <c r="BE47" s="114"/>
      <c r="BF47" s="114"/>
      <c r="BG47" s="114"/>
      <c r="BH47" s="34"/>
    </row>
    <row r="48" spans="3:60" ht="13.5" thickBot="1" x14ac:dyDescent="0.25">
      <c r="C48" s="36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6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8"/>
    </row>
  </sheetData>
  <mergeCells count="55">
    <mergeCell ref="AQ45:AV45"/>
    <mergeCell ref="BB45:BG45"/>
    <mergeCell ref="H47:M47"/>
    <mergeCell ref="Q47:R47"/>
    <mergeCell ref="Z47:AI47"/>
    <mergeCell ref="AQ47:AV47"/>
    <mergeCell ref="BB47:BG47"/>
    <mergeCell ref="H43:M43"/>
    <mergeCell ref="Q43:R43"/>
    <mergeCell ref="Z43:AI43"/>
    <mergeCell ref="H45:M45"/>
    <mergeCell ref="Q45:R45"/>
    <mergeCell ref="Z45:AI45"/>
    <mergeCell ref="BB42:BG42"/>
    <mergeCell ref="L37:R37"/>
    <mergeCell ref="Y37:AI37"/>
    <mergeCell ref="AQ37:AV37"/>
    <mergeCell ref="BB37:BG37"/>
    <mergeCell ref="H39:M39"/>
    <mergeCell ref="Q39:R39"/>
    <mergeCell ref="Y39:AI39"/>
    <mergeCell ref="AQ40:AV40"/>
    <mergeCell ref="BB40:BG40"/>
    <mergeCell ref="H41:M41"/>
    <mergeCell ref="Q41:R41"/>
    <mergeCell ref="Y41:AI41"/>
    <mergeCell ref="C33:BH34"/>
    <mergeCell ref="AK23:AP23"/>
    <mergeCell ref="AR23:AW23"/>
    <mergeCell ref="BB23:BG23"/>
    <mergeCell ref="AK25:AW25"/>
    <mergeCell ref="BB25:BG25"/>
    <mergeCell ref="O27:S27"/>
    <mergeCell ref="AK27:AW27"/>
    <mergeCell ref="BB27:BG27"/>
    <mergeCell ref="O29:S29"/>
    <mergeCell ref="AK29:AP29"/>
    <mergeCell ref="AW29:BG29"/>
    <mergeCell ref="AE31:AP31"/>
    <mergeCell ref="BA31:BG31"/>
    <mergeCell ref="I10:X10"/>
    <mergeCell ref="AH10:BG12"/>
    <mergeCell ref="I12:X12"/>
    <mergeCell ref="C14:K15"/>
    <mergeCell ref="L14:O15"/>
    <mergeCell ref="P14:X15"/>
    <mergeCell ref="Y14:AH15"/>
    <mergeCell ref="AI14:AL15"/>
    <mergeCell ref="AM14:BH15"/>
    <mergeCell ref="Q2:AO8"/>
    <mergeCell ref="AU3:AY3"/>
    <mergeCell ref="BC3:BG3"/>
    <mergeCell ref="AU5:AY5"/>
    <mergeCell ref="AU7:AY7"/>
    <mergeCell ref="BC7:BG7"/>
  </mergeCells>
  <pageMargins left="0.78740157499999996" right="0.78740157499999996" top="0.98425196900000012" bottom="0.98425196900000012" header="0.49212598450000006" footer="0.49212598450000006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print="0" autoLine="0" autoPict="0">
                <anchor moveWithCells="1">
                  <from>
                    <xdr:col>2</xdr:col>
                    <xdr:colOff>114300</xdr:colOff>
                    <xdr:row>1</xdr:row>
                    <xdr:rowOff>133350</xdr:rowOff>
                  </from>
                  <to>
                    <xdr:col>15</xdr:col>
                    <xdr:colOff>57150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trame</vt:lpstr>
      <vt:lpstr>basearticles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Dalamiot, Jérémy</dc:creator>
  <cp:lastModifiedBy>LAVALLEZ Pascal</cp:lastModifiedBy>
  <dcterms:created xsi:type="dcterms:W3CDTF">2019-04-19T14:11:16Z</dcterms:created>
  <dcterms:modified xsi:type="dcterms:W3CDTF">2019-05-15T11:53:56Z</dcterms:modified>
</cp:coreProperties>
</file>