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Feuil1" sheetId="1" r:id="rId1"/>
    <sheet name="V simplifiée" sheetId="4" r:id="rId2"/>
  </sheets>
  <definedNames>
    <definedName name="_xlnm._FilterDatabase" localSheetId="1" hidden="1">'V simplifiée'!$A$1:$D$13</definedName>
    <definedName name="assiette_LLS">'V simplifiée'!$G$5</definedName>
    <definedName name="assiette_LLTS">'V simplifiée'!$H$5</definedName>
    <definedName name="assiette_local">'V simplifiée'!$J$5</definedName>
    <definedName name="communes">Tableau1[Colonne1]</definedName>
    <definedName name="pkgs">'V simplifiée'!$I$5</definedName>
    <definedName name="Taux_RAP">'V simplifiée'!$M$1</definedName>
    <definedName name="Tx_comm">Tableau1[Taux Communal]</definedName>
    <definedName name="Tx_dep">Tableau1[Taux départemental]</definedName>
  </definedNames>
  <calcPr calcId="152511"/>
</workbook>
</file>

<file path=xl/calcChain.xml><?xml version="1.0" encoding="utf-8"?>
<calcChain xmlns="http://schemas.openxmlformats.org/spreadsheetml/2006/main">
  <c r="G6" i="4" l="1"/>
  <c r="I6" i="4" l="1"/>
  <c r="Q4" i="4" l="1"/>
  <c r="N4" i="4" l="1"/>
  <c r="N6" i="4" l="1"/>
  <c r="N7" i="4" s="1"/>
  <c r="P4" i="4"/>
  <c r="P6" i="4" s="1"/>
  <c r="O4" i="4" l="1"/>
  <c r="M2" i="4"/>
  <c r="Q6" i="4" l="1"/>
  <c r="Q7" i="4" s="1"/>
  <c r="P7" i="4"/>
  <c r="O6" i="4"/>
  <c r="O7" i="4" s="1"/>
  <c r="N5" i="4"/>
  <c r="J5" i="4"/>
  <c r="J6" i="4" s="1"/>
  <c r="R7" i="4" l="1"/>
  <c r="I5" i="4"/>
  <c r="G5" i="4" l="1"/>
  <c r="H5" i="4"/>
  <c r="H6" i="4" s="1"/>
  <c r="K6" i="4" l="1"/>
  <c r="G7" i="4"/>
</calcChain>
</file>

<file path=xl/comments1.xml><?xml version="1.0" encoding="utf-8"?>
<comments xmlns="http://schemas.openxmlformats.org/spreadsheetml/2006/main">
  <authors>
    <author>Nathalie BLANDINO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14 % sur certains secteurs cf délib CM 22/08/16</t>
        </r>
      </text>
    </comment>
  </commentList>
</comments>
</file>

<file path=xl/sharedStrings.xml><?xml version="1.0" encoding="utf-8"?>
<sst xmlns="http://schemas.openxmlformats.org/spreadsheetml/2006/main" count="95" uniqueCount="79">
  <si>
    <t>Taux Communal</t>
  </si>
  <si>
    <t>Taux départemental</t>
  </si>
  <si>
    <t>Les Avirons</t>
  </si>
  <si>
    <t>Saint-Leu</t>
  </si>
  <si>
    <t>La Possession</t>
  </si>
  <si>
    <t>Entre Deux</t>
  </si>
  <si>
    <t>Etang-Salé</t>
  </si>
  <si>
    <t>Petite Ile</t>
  </si>
  <si>
    <t>L331-8 Curbanisme</t>
  </si>
  <si>
    <t>EXONERATION TOTALE DES PARTS COMMUNE &amp;INTERCOMMUNAL</t>
  </si>
  <si>
    <t>, DEPARTEMENT, REGION</t>
  </si>
  <si>
    <t>L331-7 2° Curbanisme</t>
  </si>
  <si>
    <r>
      <t xml:space="preserve">constructions de locaux d'habitation et d'hébergement mentionnés au </t>
    </r>
    <r>
      <rPr>
        <sz val="11"/>
        <color rgb="FFFF0000"/>
        <rFont val="Calibri"/>
        <family val="2"/>
        <scheme val="minor"/>
      </rPr>
      <t>278 sexies et 296 ter CGI</t>
    </r>
  </si>
  <si>
    <t>278 sexies CGI</t>
  </si>
  <si>
    <t>Les logements à usage locatif construits, acquis ou améliorés à compter du 5 janvier 1977 au moyen de formes spécifiques d'aides de l'Etat ou de prêts dont les caractéristiques et les conditions d'octroi sont déterminées par décrets ainsi que les logements à usage locatif construits à compter du 1er octobre 1996 ayant bénéficié d'une décision favorable dans des conditions fixées par le présent code ; l'octroi de ces aides ou de la décision favorable est subordonné à l'engagement pris par les bailleurs de respecter certaines obligations définies par décrets et précisées par des conventions régies par le chapitre III du présent titre ; celles-ci doivent être conformes à des conventions types annexées aux décrets</t>
  </si>
  <si>
    <t xml:space="preserve">L. 351-2 CCH 3° </t>
  </si>
  <si>
    <t>R331-3 CCH</t>
  </si>
  <si>
    <r>
      <t>L'octroi des subventions et des prêts prévus à</t>
    </r>
    <r>
      <rPr>
        <sz val="11"/>
        <color rgb="FFFF0000"/>
        <rFont val="Calibri"/>
        <family val="2"/>
        <scheme val="minor"/>
      </rPr>
      <t xml:space="preserve"> R. 331-1</t>
    </r>
    <r>
      <rPr>
        <sz val="11"/>
        <color theme="1"/>
        <rFont val="Calibri"/>
        <family val="2"/>
        <scheme val="minor"/>
      </rPr>
      <t xml:space="preserve"> et définis par les sous-sections 2 et 3 ci-après est subordonné à l'obtention d'une décision favorable du ministre chargé de la construction et de l'habitation prise dans les conditions prévues à </t>
    </r>
    <r>
      <rPr>
        <sz val="11"/>
        <color rgb="FFFF0000"/>
        <rFont val="Calibri"/>
        <family val="2"/>
        <scheme val="minor"/>
      </rPr>
      <t>R. 331-6.</t>
    </r>
  </si>
  <si>
    <t>R331-1</t>
  </si>
  <si>
    <t>Dans les limites et conditions fixées par la présente section, des subventions et des prêts définis par les sous-sections 2 et 3 ci-après peuvent être accordés pour financer (…) la construction de logements à usage locatif</t>
  </si>
  <si>
    <t>instruction de la demande de subvention</t>
  </si>
  <si>
    <t>R331-6</t>
  </si>
  <si>
    <r>
      <t xml:space="preserve">logements sociaux neufs à usage locatif mentionnés aux 3° et 5° de </t>
    </r>
    <r>
      <rPr>
        <sz val="11"/>
        <color rgb="FFFF0000"/>
        <rFont val="Calibri"/>
        <family val="2"/>
        <scheme val="minor"/>
      </rPr>
      <t>L. 351-2 CCH</t>
    </r>
    <r>
      <rPr>
        <sz val="11"/>
        <color theme="1"/>
        <rFont val="Calibri"/>
        <family val="2"/>
        <scheme val="minor"/>
      </rPr>
      <t xml:space="preserve"> et qui bénéficient de la décision favorable prise dans les conditions prévues aux articles </t>
    </r>
    <r>
      <rPr>
        <sz val="11"/>
        <color rgb="FFFF0000"/>
        <rFont val="Calibri"/>
        <family val="2"/>
        <scheme val="minor"/>
      </rPr>
      <t>R. 331-3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rgb="FFFF0000"/>
        <rFont val="Calibri"/>
        <family val="2"/>
        <scheme val="minor"/>
      </rPr>
      <t>R. 331-6 CCH</t>
    </r>
    <r>
      <rPr>
        <sz val="11"/>
        <color theme="1"/>
        <rFont val="Calibri"/>
        <family val="2"/>
        <scheme val="minor"/>
      </rPr>
      <t xml:space="preserve"> à compter du 1er octobre 1996, et dont l'ouverture de chantier est intervenue à compter de cette date, lorsque l'acquéreur bénéficie pour cette acquisition d'un prêt prévu à l'article </t>
    </r>
    <r>
      <rPr>
        <sz val="11"/>
        <color rgb="FFFF0000"/>
        <rFont val="Calibri"/>
        <family val="2"/>
        <scheme val="minor"/>
      </rPr>
      <t>R. 331-1 CCH</t>
    </r>
  </si>
  <si>
    <r>
      <t xml:space="preserve">LLTS = constructions de locaux d'habitation et d'hébergement mentionnés au </t>
    </r>
    <r>
      <rPr>
        <sz val="11"/>
        <color rgb="FFFF0000"/>
        <rFont val="Calibri"/>
        <family val="2"/>
        <scheme val="minor"/>
      </rPr>
      <t>278 sexies et 296 ter CGI</t>
    </r>
  </si>
  <si>
    <r>
      <t xml:space="preserve">exonération totale même si vente en VEFA à des OLS </t>
    </r>
    <r>
      <rPr>
        <sz val="11"/>
        <color rgb="FFFF0000"/>
        <rFont val="Calibri"/>
        <family val="2"/>
        <scheme val="minor"/>
      </rPr>
      <t>278 sexies 2° CGI</t>
    </r>
  </si>
  <si>
    <t>EXONERATION TOTALE DES PARTS DEPARTEMENT, REGION</t>
  </si>
  <si>
    <t xml:space="preserve">LLTS  </t>
  </si>
  <si>
    <t>EXONERATION FACULTATIVE TOTALE OU PARTIELLE SUR DELIBERATION</t>
  </si>
  <si>
    <t>L331-9 Curbanisme</t>
  </si>
  <si>
    <t>locaux de L331-12 1° ne bénéficiant pas de l'exonération totale de L 331-7 2°</t>
  </si>
  <si>
    <t>PLS</t>
  </si>
  <si>
    <t>PLUS DOM</t>
  </si>
  <si>
    <t>PSLA</t>
  </si>
  <si>
    <t xml:space="preserve"> même si vente en VEFA à des OLS </t>
  </si>
  <si>
    <t>commerces de détail d'une SP &lt; 400 m²</t>
  </si>
  <si>
    <t>stationnement des PLUS/PLS/PSLA si les locaux n'ont pas bénéficié de l'exonération facultative totale</t>
  </si>
  <si>
    <t>Calcul de l'assiette de la TA</t>
  </si>
  <si>
    <t xml:space="preserve">1° La valeur, déterminée forfaitairement par mètre carré, de la surface de la construction ;
2° La valeur des aménagements et installations, déterminée forfaitairement dans les conditions prévues à l'article L. 331-13.
</t>
  </si>
  <si>
    <t>La surface de la construction mentionnée au 1° s'entend de la somme des surfaces de plancher closes et couvertes, sous une hauteur de plafond supérieure à 1,80 mètre, calculée à partir du nu intérieur des façades du bâtiment, déduction faite des vides et des trémies.</t>
  </si>
  <si>
    <t xml:space="preserve">- Les places de stationnement extérieures à la construction sont taxées en fonction de leur nombre (2 000€ minimum par emplacement)
- Les places de stationnement couvertes sont de la surface taxable(cf réponse ministérielle publiée au JO Sénat du 29/11/12 page 744
</t>
  </si>
  <si>
    <t>oui</t>
  </si>
  <si>
    <t>LLS</t>
  </si>
  <si>
    <t>LLTS</t>
  </si>
  <si>
    <t>Assiette</t>
  </si>
  <si>
    <t>Avirons</t>
  </si>
  <si>
    <t>Entre-Deux</t>
  </si>
  <si>
    <t>Petite-Ile</t>
  </si>
  <si>
    <t>St Joseph</t>
  </si>
  <si>
    <t>St Leu</t>
  </si>
  <si>
    <t>St Louis</t>
  </si>
  <si>
    <t>St Paul</t>
  </si>
  <si>
    <t>St Philippe</t>
  </si>
  <si>
    <t>St Pierre</t>
  </si>
  <si>
    <t>Tampon</t>
  </si>
  <si>
    <t>Trois Bassins</t>
  </si>
  <si>
    <t>Local Libre</t>
  </si>
  <si>
    <t>LLS PART COMMUNALE</t>
  </si>
  <si>
    <t>LLTS PART COMMUNALE ET DEPARTEMENTALE</t>
  </si>
  <si>
    <t>toutes les communes</t>
  </si>
  <si>
    <t>TA TOTALE</t>
  </si>
  <si>
    <t>CALCUL RAP</t>
  </si>
  <si>
    <t>CALCUL TA</t>
  </si>
  <si>
    <t>EXONERATIONS TA</t>
  </si>
  <si>
    <t>EXONERATIONS RAP</t>
  </si>
  <si>
    <t>LLTS de plein droit</t>
  </si>
  <si>
    <t>travaux dont la surface au sol est inférieure à 3 000 m²</t>
  </si>
  <si>
    <t>sur les 100 premiers mètres des LLS</t>
  </si>
  <si>
    <t>abattement 100 m² LLS</t>
  </si>
  <si>
    <t>RAP</t>
  </si>
  <si>
    <t>-</t>
  </si>
  <si>
    <t>Valeur forfaitaire 2016</t>
  </si>
  <si>
    <t>Colonne1</t>
  </si>
  <si>
    <t>RAP TOTALE</t>
  </si>
  <si>
    <t>Valeur forfaitaire € / m² ST locaux ou / place de pkg</t>
  </si>
  <si>
    <t>ST locaux / Nbre de pkgs aériens</t>
  </si>
  <si>
    <t>Parkings à l'extérieur de la construction (non couverts ou non clos)</t>
  </si>
  <si>
    <t>commerces taxés</t>
  </si>
  <si>
    <t>Colonne2</t>
  </si>
  <si>
    <t>TA communale &amp;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</si>
</sst>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9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/>
    <xf numFmtId="0" fontId="2" fillId="2" borderId="1" xfId="0" applyFont="1" applyFill="1" applyBorder="1" applyAlignment="1">
      <alignment vertical="center" wrapText="1"/>
    </xf>
    <xf numFmtId="3" fontId="0" fillId="2" borderId="1" xfId="0" applyNumberFormat="1" applyFill="1" applyBorder="1" applyAlignment="1">
      <alignment horizontal="center" vertical="center"/>
    </xf>
    <xf numFmtId="0" fontId="2" fillId="2" borderId="1" xfId="0" applyFont="1" applyFill="1" applyBorder="1"/>
    <xf numFmtId="0" fontId="0" fillId="2" borderId="1" xfId="0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  <xf numFmtId="0" fontId="2" fillId="3" borderId="1" xfId="0" applyFont="1" applyFill="1" applyBorder="1"/>
    <xf numFmtId="3" fontId="2" fillId="3" borderId="1" xfId="0" applyNumberFormat="1" applyFont="1" applyFill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0" fontId="6" fillId="7" borderId="4" xfId="0" applyNumberFormat="1" applyFont="1" applyFill="1" applyBorder="1"/>
    <xf numFmtId="9" fontId="0" fillId="0" borderId="0" xfId="1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3" fontId="0" fillId="8" borderId="1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3" fontId="0" fillId="8" borderId="2" xfId="0" applyNumberFormat="1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wrapText="1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 vertical="center" wrapText="1"/>
    </xf>
    <xf numFmtId="0" fontId="2" fillId="5" borderId="0" xfId="0" applyFont="1" applyFill="1" applyAlignment="1">
      <alignment horizontal="left"/>
    </xf>
    <xf numFmtId="0" fontId="0" fillId="4" borderId="0" xfId="0" applyFill="1" applyAlignment="1">
      <alignment horizontal="left" vertical="center" wrapText="1"/>
    </xf>
    <xf numFmtId="0" fontId="6" fillId="7" borderId="4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10" fontId="2" fillId="3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4" totalsRowShown="0">
  <autoFilter ref="A1:D14"/>
  <tableColumns count="4">
    <tableColumn id="1" name="Colonne1"/>
    <tableColumn id="2" name="Taux Communal" dataDxfId="2" dataCellStyle="Pourcentage"/>
    <tableColumn id="3" name="Taux départemental" dataDxfId="1" dataCellStyle="Pourcentage"/>
    <tableColumn id="4" name="Colonne2" dataDxfId="0" dataCellStyle="Pourcentag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9"/>
  <sheetViews>
    <sheetView zoomScale="70" zoomScaleNormal="70" workbookViewId="0">
      <selection activeCell="J9" sqref="J9"/>
    </sheetView>
  </sheetViews>
  <sheetFormatPr baseColWidth="10" defaultRowHeight="15" x14ac:dyDescent="0.25"/>
  <cols>
    <col min="2" max="2" width="14.28515625" customWidth="1"/>
    <col min="3" max="3" width="18.7109375" customWidth="1"/>
    <col min="7" max="7" width="16.140625" customWidth="1"/>
  </cols>
  <sheetData>
    <row r="2" spans="1:7" x14ac:dyDescent="0.25">
      <c r="A2" t="s">
        <v>9</v>
      </c>
      <c r="E2" s="1" t="s">
        <v>11</v>
      </c>
    </row>
    <row r="3" spans="1:7" x14ac:dyDescent="0.25">
      <c r="A3" t="s">
        <v>12</v>
      </c>
    </row>
    <row r="4" spans="1:7" ht="47.45" customHeight="1" x14ac:dyDescent="0.25">
      <c r="B4" t="s">
        <v>13</v>
      </c>
      <c r="C4" s="37" t="s">
        <v>22</v>
      </c>
      <c r="D4" s="37"/>
      <c r="E4" s="37"/>
      <c r="F4" s="37"/>
      <c r="G4" s="37"/>
    </row>
    <row r="5" spans="1:7" ht="22.15" customHeight="1" x14ac:dyDescent="0.25">
      <c r="C5" s="37"/>
      <c r="D5" s="37"/>
      <c r="E5" s="37"/>
      <c r="F5" s="37"/>
      <c r="G5" s="37"/>
    </row>
    <row r="6" spans="1:7" ht="14.45" customHeight="1" x14ac:dyDescent="0.25">
      <c r="C6" s="1" t="s">
        <v>15</v>
      </c>
      <c r="D6" s="37" t="s">
        <v>14</v>
      </c>
      <c r="E6" s="37"/>
      <c r="F6" s="37"/>
      <c r="G6" s="37"/>
    </row>
    <row r="7" spans="1:7" x14ac:dyDescent="0.25">
      <c r="D7" s="37"/>
      <c r="E7" s="37"/>
      <c r="F7" s="37"/>
      <c r="G7" s="37"/>
    </row>
    <row r="8" spans="1:7" x14ac:dyDescent="0.25">
      <c r="D8" s="37"/>
      <c r="E8" s="37"/>
      <c r="F8" s="37"/>
      <c r="G8" s="37"/>
    </row>
    <row r="9" spans="1:7" x14ac:dyDescent="0.25">
      <c r="D9" s="37"/>
      <c r="E9" s="37"/>
      <c r="F9" s="37"/>
      <c r="G9" s="37"/>
    </row>
    <row r="10" spans="1:7" x14ac:dyDescent="0.25">
      <c r="D10" s="37"/>
      <c r="E10" s="37"/>
      <c r="F10" s="37"/>
      <c r="G10" s="37"/>
    </row>
    <row r="11" spans="1:7" x14ac:dyDescent="0.25">
      <c r="D11" s="37"/>
      <c r="E11" s="37"/>
      <c r="F11" s="37"/>
      <c r="G11" s="37"/>
    </row>
    <row r="12" spans="1:7" x14ac:dyDescent="0.25">
      <c r="D12" s="37"/>
      <c r="E12" s="37"/>
      <c r="F12" s="37"/>
      <c r="G12" s="37"/>
    </row>
    <row r="13" spans="1:7" x14ac:dyDescent="0.25">
      <c r="D13" s="37"/>
      <c r="E13" s="37"/>
      <c r="F13" s="37"/>
      <c r="G13" s="37"/>
    </row>
    <row r="14" spans="1:7" x14ac:dyDescent="0.25">
      <c r="D14" s="37"/>
      <c r="E14" s="37"/>
      <c r="F14" s="37"/>
      <c r="G14" s="37"/>
    </row>
    <row r="15" spans="1:7" x14ac:dyDescent="0.25">
      <c r="D15" s="37"/>
      <c r="E15" s="37"/>
      <c r="F15" s="37"/>
      <c r="G15" s="37"/>
    </row>
    <row r="16" spans="1:7" x14ac:dyDescent="0.25">
      <c r="D16" s="37"/>
      <c r="E16" s="37"/>
      <c r="F16" s="37"/>
      <c r="G16" s="37"/>
    </row>
    <row r="17" spans="3:7" x14ac:dyDescent="0.25">
      <c r="D17" s="37"/>
      <c r="E17" s="37"/>
      <c r="F17" s="37"/>
      <c r="G17" s="37"/>
    </row>
    <row r="18" spans="3:7" x14ac:dyDescent="0.25">
      <c r="D18" s="37"/>
      <c r="E18" s="37"/>
      <c r="F18" s="37"/>
      <c r="G18" s="37"/>
    </row>
    <row r="19" spans="3:7" x14ac:dyDescent="0.25">
      <c r="D19" s="37"/>
      <c r="E19" s="37"/>
      <c r="F19" s="37"/>
      <c r="G19" s="37"/>
    </row>
    <row r="20" spans="3:7" ht="14.45" customHeight="1" x14ac:dyDescent="0.25">
      <c r="C20" s="1" t="s">
        <v>16</v>
      </c>
      <c r="D20" s="37" t="s">
        <v>17</v>
      </c>
      <c r="E20" s="37"/>
      <c r="F20" s="37"/>
      <c r="G20" s="37"/>
    </row>
    <row r="21" spans="3:7" x14ac:dyDescent="0.25">
      <c r="D21" s="37"/>
      <c r="E21" s="37"/>
      <c r="F21" s="37"/>
      <c r="G21" s="37"/>
    </row>
    <row r="22" spans="3:7" x14ac:dyDescent="0.25">
      <c r="D22" s="37"/>
      <c r="E22" s="37"/>
      <c r="F22" s="37"/>
      <c r="G22" s="37"/>
    </row>
    <row r="23" spans="3:7" x14ac:dyDescent="0.25">
      <c r="D23" s="37"/>
      <c r="E23" s="37"/>
      <c r="F23" s="37"/>
      <c r="G23" s="37"/>
    </row>
    <row r="24" spans="3:7" x14ac:dyDescent="0.25">
      <c r="D24" s="37"/>
      <c r="E24" s="37"/>
      <c r="F24" s="37"/>
      <c r="G24" s="37"/>
    </row>
    <row r="25" spans="3:7" ht="14.45" customHeight="1" x14ac:dyDescent="0.25">
      <c r="D25" s="1" t="s">
        <v>18</v>
      </c>
      <c r="E25" s="37" t="s">
        <v>19</v>
      </c>
      <c r="F25" s="37"/>
      <c r="G25" s="37"/>
    </row>
    <row r="26" spans="3:7" x14ac:dyDescent="0.25">
      <c r="E26" s="37"/>
      <c r="F26" s="37"/>
      <c r="G26" s="37"/>
    </row>
    <row r="27" spans="3:7" x14ac:dyDescent="0.25">
      <c r="E27" s="37"/>
      <c r="F27" s="37"/>
      <c r="G27" s="37"/>
    </row>
    <row r="28" spans="3:7" x14ac:dyDescent="0.25">
      <c r="E28" s="37"/>
      <c r="F28" s="37"/>
      <c r="G28" s="37"/>
    </row>
    <row r="29" spans="3:7" x14ac:dyDescent="0.25">
      <c r="E29" s="37"/>
      <c r="F29" s="37"/>
      <c r="G29" s="37"/>
    </row>
    <row r="30" spans="3:7" x14ac:dyDescent="0.25">
      <c r="E30" s="37"/>
      <c r="F30" s="37"/>
      <c r="G30" s="37"/>
    </row>
    <row r="32" spans="3:7" x14ac:dyDescent="0.25">
      <c r="D32" s="1" t="s">
        <v>21</v>
      </c>
      <c r="E32" t="s">
        <v>20</v>
      </c>
    </row>
    <row r="33" spans="1:16" x14ac:dyDescent="0.25">
      <c r="A33" t="s">
        <v>10</v>
      </c>
    </row>
    <row r="35" spans="1:16" ht="45" x14ac:dyDescent="0.25">
      <c r="A35" s="1" t="s">
        <v>8</v>
      </c>
      <c r="M35" s="7" t="s">
        <v>28</v>
      </c>
      <c r="N35" s="2"/>
      <c r="O35" s="2"/>
      <c r="P35" s="2"/>
    </row>
    <row r="36" spans="1:16" x14ac:dyDescent="0.25">
      <c r="A36" s="3" t="s">
        <v>36</v>
      </c>
      <c r="K36" s="3" t="s">
        <v>9</v>
      </c>
      <c r="N36" s="2"/>
      <c r="O36" s="2"/>
      <c r="P36" s="2"/>
    </row>
    <row r="37" spans="1:16" ht="58.9" customHeight="1" x14ac:dyDescent="0.25">
      <c r="A37" s="37" t="s">
        <v>37</v>
      </c>
      <c r="B37" s="37"/>
      <c r="C37" s="37"/>
      <c r="D37" s="37"/>
      <c r="E37" s="37"/>
      <c r="F37" s="37"/>
      <c r="K37" t="s">
        <v>23</v>
      </c>
      <c r="L37" s="5"/>
      <c r="M37" s="5"/>
      <c r="N37" s="6"/>
      <c r="O37" s="7"/>
      <c r="P37" s="2"/>
    </row>
    <row r="38" spans="1:16" ht="14.45" customHeight="1" x14ac:dyDescent="0.25">
      <c r="A38" s="35" t="s">
        <v>38</v>
      </c>
      <c r="B38" s="35"/>
      <c r="C38" s="35"/>
      <c r="D38" s="35"/>
      <c r="E38" s="35"/>
      <c r="F38" s="35"/>
      <c r="K38" t="s">
        <v>24</v>
      </c>
      <c r="N38" s="2"/>
      <c r="O38" s="2"/>
      <c r="P38" s="7"/>
    </row>
    <row r="39" spans="1:16" x14ac:dyDescent="0.25">
      <c r="A39" s="35"/>
      <c r="B39" s="35"/>
      <c r="C39" s="35"/>
      <c r="D39" s="35"/>
      <c r="E39" s="35"/>
      <c r="F39" s="35"/>
      <c r="K39" s="3" t="s">
        <v>25</v>
      </c>
      <c r="L39" t="s">
        <v>33</v>
      </c>
      <c r="N39" s="2"/>
      <c r="O39" s="2"/>
      <c r="P39" s="2"/>
    </row>
    <row r="40" spans="1:16" x14ac:dyDescent="0.25">
      <c r="A40" s="35"/>
      <c r="B40" s="35"/>
      <c r="C40" s="35"/>
      <c r="D40" s="35"/>
      <c r="E40" s="35"/>
      <c r="F40" s="35"/>
      <c r="K40" t="s">
        <v>26</v>
      </c>
      <c r="N40" s="2"/>
      <c r="O40" s="2"/>
      <c r="P40" s="2"/>
    </row>
    <row r="41" spans="1:16" x14ac:dyDescent="0.25">
      <c r="N41" s="2"/>
      <c r="O41" s="2"/>
      <c r="P41" s="2"/>
    </row>
    <row r="42" spans="1:16" ht="61.15" customHeight="1" x14ac:dyDescent="0.25">
      <c r="A42" s="36" t="s">
        <v>39</v>
      </c>
      <c r="B42" s="36"/>
      <c r="C42" s="36"/>
      <c r="D42" s="36"/>
      <c r="E42" s="36"/>
      <c r="F42" s="36"/>
      <c r="K42" s="5" t="s">
        <v>27</v>
      </c>
      <c r="N42" s="2"/>
      <c r="O42" s="2"/>
      <c r="P42" s="2"/>
    </row>
    <row r="43" spans="1:16" x14ac:dyDescent="0.25">
      <c r="A43" s="36"/>
      <c r="B43" s="36"/>
      <c r="C43" s="36"/>
      <c r="D43" s="36"/>
      <c r="E43" s="36"/>
      <c r="F43" s="36"/>
      <c r="K43" t="s">
        <v>29</v>
      </c>
      <c r="N43" s="2"/>
      <c r="O43" s="2"/>
      <c r="P43" s="2"/>
    </row>
    <row r="44" spans="1:16" x14ac:dyDescent="0.25">
      <c r="K44" t="s">
        <v>31</v>
      </c>
      <c r="N44" s="2"/>
      <c r="O44" s="2"/>
      <c r="P44" s="2"/>
    </row>
    <row r="45" spans="1:16" x14ac:dyDescent="0.25">
      <c r="K45" t="s">
        <v>30</v>
      </c>
      <c r="N45" s="4" t="s">
        <v>11</v>
      </c>
      <c r="O45" s="2"/>
      <c r="P45" s="2"/>
    </row>
    <row r="46" spans="1:16" x14ac:dyDescent="0.25">
      <c r="K46" t="s">
        <v>32</v>
      </c>
      <c r="O46" s="2"/>
      <c r="P46" s="2"/>
    </row>
    <row r="47" spans="1:16" x14ac:dyDescent="0.25">
      <c r="N47" s="2"/>
      <c r="O47" s="2"/>
      <c r="P47" s="2"/>
    </row>
    <row r="48" spans="1:16" x14ac:dyDescent="0.25">
      <c r="K48" t="s">
        <v>34</v>
      </c>
      <c r="N48" s="4" t="s">
        <v>8</v>
      </c>
      <c r="O48" s="2"/>
      <c r="P48" s="2"/>
    </row>
    <row r="49" spans="11:16" x14ac:dyDescent="0.25">
      <c r="K49" t="s">
        <v>35</v>
      </c>
      <c r="M49" s="1"/>
      <c r="N49" s="2"/>
      <c r="O49" s="2"/>
      <c r="P49" s="2"/>
    </row>
  </sheetData>
  <mergeCells count="7">
    <mergeCell ref="A38:F40"/>
    <mergeCell ref="A42:F43"/>
    <mergeCell ref="D20:G24"/>
    <mergeCell ref="E25:G30"/>
    <mergeCell ref="C4:G5"/>
    <mergeCell ref="D6:G19"/>
    <mergeCell ref="A37:F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45"/>
  <sheetViews>
    <sheetView tabSelected="1" view="pageBreakPreview" zoomScale="70" zoomScaleNormal="70" zoomScaleSheetLayoutView="70" workbookViewId="0">
      <selection activeCell="F10" sqref="F10"/>
    </sheetView>
  </sheetViews>
  <sheetFormatPr baseColWidth="10" defaultRowHeight="15" x14ac:dyDescent="0.25"/>
  <cols>
    <col min="1" max="1" width="12.5703125" customWidth="1"/>
    <col min="2" max="2" width="17.28515625" customWidth="1"/>
    <col min="3" max="3" width="21" customWidth="1"/>
    <col min="4" max="4" width="12.7109375" customWidth="1"/>
    <col min="5" max="5" width="12" customWidth="1"/>
    <col min="6" max="6" width="22.7109375" customWidth="1"/>
    <col min="7" max="7" width="16.140625" customWidth="1"/>
    <col min="8" max="8" width="17.42578125" customWidth="1"/>
    <col min="9" max="9" width="19.5703125" customWidth="1"/>
    <col min="10" max="10" width="15.5703125" customWidth="1"/>
    <col min="11" max="11" width="20" customWidth="1"/>
    <col min="13" max="13" width="20.42578125" customWidth="1"/>
    <col min="14" max="14" width="14.5703125" customWidth="1"/>
    <col min="15" max="15" width="13.28515625" customWidth="1"/>
    <col min="16" max="16" width="21.7109375" customWidth="1"/>
    <col min="17" max="17" width="16.42578125" customWidth="1"/>
    <col min="18" max="18" width="22.5703125" customWidth="1"/>
  </cols>
  <sheetData>
    <row r="1" spans="1:18" ht="24" thickBot="1" x14ac:dyDescent="0.4">
      <c r="A1" t="s">
        <v>71</v>
      </c>
      <c r="B1" t="s">
        <v>0</v>
      </c>
      <c r="C1" t="s">
        <v>1</v>
      </c>
      <c r="D1" t="s">
        <v>77</v>
      </c>
      <c r="F1" s="40" t="s">
        <v>61</v>
      </c>
      <c r="G1" s="41"/>
      <c r="H1" s="41"/>
      <c r="I1" s="41"/>
      <c r="J1" s="41"/>
      <c r="K1" s="42"/>
      <c r="M1" s="28">
        <v>4.0000000000000001E-3</v>
      </c>
      <c r="N1" s="41" t="s">
        <v>60</v>
      </c>
      <c r="O1" s="41"/>
      <c r="P1" s="41"/>
      <c r="Q1" s="42"/>
    </row>
    <row r="2" spans="1:18" s="9" customFormat="1" ht="75.75" thickBot="1" x14ac:dyDescent="0.3">
      <c r="A2" s="9" t="s">
        <v>44</v>
      </c>
      <c r="B2" s="29">
        <v>0.05</v>
      </c>
      <c r="C2" s="30">
        <v>2.5000000000000001E-2</v>
      </c>
      <c r="D2" s="29"/>
      <c r="F2" s="34" t="s">
        <v>52</v>
      </c>
      <c r="G2" s="26" t="s">
        <v>41</v>
      </c>
      <c r="H2" s="26" t="s">
        <v>42</v>
      </c>
      <c r="I2" s="27" t="s">
        <v>75</v>
      </c>
      <c r="J2" s="26" t="s">
        <v>55</v>
      </c>
      <c r="M2" s="32" t="str">
        <f>F2</f>
        <v>St Pierre</v>
      </c>
      <c r="N2" s="26" t="s">
        <v>41</v>
      </c>
      <c r="O2" s="26" t="s">
        <v>42</v>
      </c>
      <c r="P2" s="27" t="s">
        <v>75</v>
      </c>
      <c r="Q2" s="26" t="s">
        <v>55</v>
      </c>
    </row>
    <row r="3" spans="1:18" ht="45.75" thickBot="1" x14ac:dyDescent="0.3">
      <c r="A3" s="10" t="s">
        <v>45</v>
      </c>
      <c r="B3" s="29">
        <v>0.05</v>
      </c>
      <c r="C3" s="30">
        <v>2.5000000000000001E-2</v>
      </c>
      <c r="D3" s="8"/>
      <c r="F3" s="12" t="s">
        <v>73</v>
      </c>
      <c r="G3" s="13">
        <v>753</v>
      </c>
      <c r="H3" s="13">
        <v>0</v>
      </c>
      <c r="I3" s="13">
        <v>2000</v>
      </c>
      <c r="J3" s="15">
        <v>753</v>
      </c>
      <c r="K3" s="10"/>
      <c r="M3" s="12" t="s">
        <v>70</v>
      </c>
      <c r="N3" s="13">
        <v>753</v>
      </c>
      <c r="O3" s="13">
        <v>0</v>
      </c>
      <c r="P3" s="13">
        <v>2000</v>
      </c>
      <c r="Q3" s="15">
        <v>753</v>
      </c>
    </row>
    <row r="4" spans="1:18" ht="30.75" thickBot="1" x14ac:dyDescent="0.3">
      <c r="A4" t="s">
        <v>6</v>
      </c>
      <c r="B4" s="29">
        <v>0.05</v>
      </c>
      <c r="C4" s="30">
        <v>2.5000000000000001E-2</v>
      </c>
      <c r="D4" s="8" t="s">
        <v>76</v>
      </c>
      <c r="F4" s="20" t="s">
        <v>74</v>
      </c>
      <c r="G4" s="33">
        <v>1275</v>
      </c>
      <c r="H4" s="33"/>
      <c r="I4" s="33">
        <v>15</v>
      </c>
      <c r="J4" s="34"/>
      <c r="M4" s="21" t="s">
        <v>74</v>
      </c>
      <c r="N4" s="31">
        <f>G4</f>
        <v>1275</v>
      </c>
      <c r="O4" s="31">
        <f>H4</f>
        <v>0</v>
      </c>
      <c r="P4" s="31">
        <f>I4</f>
        <v>15</v>
      </c>
      <c r="Q4" s="31">
        <f>J4</f>
        <v>0</v>
      </c>
    </row>
    <row r="5" spans="1:18" ht="19.5" thickBot="1" x14ac:dyDescent="0.35">
      <c r="A5" t="s">
        <v>4</v>
      </c>
      <c r="B5" s="29">
        <v>0.05</v>
      </c>
      <c r="C5" s="30">
        <v>2.5000000000000001E-2</v>
      </c>
      <c r="D5" s="8"/>
      <c r="E5" s="8"/>
      <c r="F5" s="14" t="s">
        <v>43</v>
      </c>
      <c r="G5" s="16">
        <f>G3*G4</f>
        <v>960075</v>
      </c>
      <c r="H5" s="16">
        <f>H3*H4</f>
        <v>0</v>
      </c>
      <c r="I5" s="16">
        <f>I3*I4</f>
        <v>30000</v>
      </c>
      <c r="J5" s="16">
        <f>J3*J4</f>
        <v>0</v>
      </c>
      <c r="K5" s="18" t="s">
        <v>59</v>
      </c>
      <c r="M5" s="19" t="s">
        <v>67</v>
      </c>
      <c r="N5" s="22">
        <f>N4-100</f>
        <v>1175</v>
      </c>
      <c r="O5" s="22" t="s">
        <v>69</v>
      </c>
      <c r="P5" s="22" t="s">
        <v>69</v>
      </c>
      <c r="Q5" s="22"/>
    </row>
    <row r="6" spans="1:18" ht="19.5" thickBot="1" x14ac:dyDescent="0.35">
      <c r="A6" t="s">
        <v>46</v>
      </c>
      <c r="B6" s="30">
        <v>3.5000000000000003E-2</v>
      </c>
      <c r="C6" s="30">
        <v>2.5000000000000001E-2</v>
      </c>
      <c r="D6" s="8"/>
      <c r="F6" s="23" t="s">
        <v>78</v>
      </c>
      <c r="G6" s="43">
        <f>VLOOKUP(F2,Tableau1[[Colonne1]:[Taux départemental]],2,FALSE)+VLOOKUP(F2,Tableau1[[Colonne1]:[Taux départemental]],3,FALSE)</f>
        <v>7.5000000000000011E-2</v>
      </c>
      <c r="H6" s="24">
        <f>(LOOKUP($F$2,communes,(Tx_comm))*assiette_LLTS)+(LOOKUP($F$2,communes,(Tx_dep))*$H$5)</f>
        <v>0</v>
      </c>
      <c r="I6" s="24">
        <f>(LOOKUP($F$2,communes,(Tx_comm))*pkgs)+(LOOKUP($F$2,communes,(Tx_dep))*pkgs)</f>
        <v>2250</v>
      </c>
      <c r="J6" s="24">
        <f>(LOOKUP($F$2,communes,(Tx_comm))*assiette_local)+(LOOKUP($F$2,communes,(Tx_dep))*assiette_local)</f>
        <v>0</v>
      </c>
      <c r="K6" s="17">
        <f>SUM(G6:J6)</f>
        <v>2250.0749999999998</v>
      </c>
      <c r="M6" s="14" t="s">
        <v>43</v>
      </c>
      <c r="N6" s="16">
        <f>(100*N3/2)+((N4-100)*N3)</f>
        <v>922425</v>
      </c>
      <c r="O6" s="16">
        <f>O4*O3</f>
        <v>0</v>
      </c>
      <c r="P6" s="16">
        <f>P3*P4</f>
        <v>30000</v>
      </c>
      <c r="Q6" s="16">
        <f>Q3*Q4</f>
        <v>0</v>
      </c>
      <c r="R6" s="18" t="s">
        <v>72</v>
      </c>
    </row>
    <row r="7" spans="1:18" ht="19.5" thickBot="1" x14ac:dyDescent="0.3">
      <c r="A7" t="s">
        <v>47</v>
      </c>
      <c r="B7" s="29">
        <v>0.03</v>
      </c>
      <c r="C7" s="30">
        <v>2.5000000000000001E-2</v>
      </c>
      <c r="D7" s="8"/>
      <c r="G7" s="24">
        <f>(LOOKUP($F$2,communes,(Tx_comm))*$G$5*0)+(LOOKUP($F$2,communes,(Tx_dep))*$G$5)</f>
        <v>24001.875</v>
      </c>
      <c r="M7" s="23" t="s">
        <v>68</v>
      </c>
      <c r="N7" s="24">
        <f>IF(N4=0,0,N6*Taux_RAP)</f>
        <v>3689.7000000000003</v>
      </c>
      <c r="O7" s="25">
        <f>O6*Taux_RAP</f>
        <v>0</v>
      </c>
      <c r="P7" s="24">
        <f>P6*Taux_RAP</f>
        <v>120</v>
      </c>
      <c r="Q7" s="24">
        <f>Q6*Taux_RAP</f>
        <v>0</v>
      </c>
      <c r="R7" s="17">
        <f>SUM(N7:Q7)</f>
        <v>3809.7000000000003</v>
      </c>
    </row>
    <row r="8" spans="1:18" x14ac:dyDescent="0.25">
      <c r="A8" t="s">
        <v>48</v>
      </c>
      <c r="B8" s="29">
        <v>0.05</v>
      </c>
      <c r="C8" s="30">
        <v>2.5000000000000001E-2</v>
      </c>
      <c r="D8" s="8"/>
    </row>
    <row r="9" spans="1:18" x14ac:dyDescent="0.25">
      <c r="A9" t="s">
        <v>49</v>
      </c>
      <c r="B9" s="29">
        <v>0.05</v>
      </c>
      <c r="C9" s="30">
        <v>2.5000000000000001E-2</v>
      </c>
      <c r="D9" s="8"/>
      <c r="G9" s="38" t="s">
        <v>62</v>
      </c>
      <c r="H9" s="38"/>
      <c r="I9" s="38"/>
    </row>
    <row r="10" spans="1:18" x14ac:dyDescent="0.25">
      <c r="A10" t="s">
        <v>50</v>
      </c>
      <c r="B10" s="29">
        <v>0.05</v>
      </c>
      <c r="C10" s="30">
        <v>2.5000000000000001E-2</v>
      </c>
      <c r="D10" s="8"/>
      <c r="G10" s="11" t="s">
        <v>56</v>
      </c>
      <c r="H10" s="11"/>
      <c r="I10" s="11"/>
    </row>
    <row r="11" spans="1:18" x14ac:dyDescent="0.25">
      <c r="A11" t="s">
        <v>51</v>
      </c>
      <c r="B11" s="29">
        <v>0.05</v>
      </c>
      <c r="C11" s="30">
        <v>2.5000000000000001E-2</v>
      </c>
      <c r="D11" s="8"/>
      <c r="H11" t="s">
        <v>5</v>
      </c>
      <c r="I11" t="s">
        <v>40</v>
      </c>
      <c r="M11" s="38" t="s">
        <v>63</v>
      </c>
      <c r="N11" s="38"/>
      <c r="O11" s="38"/>
    </row>
    <row r="12" spans="1:18" x14ac:dyDescent="0.25">
      <c r="A12" t="s">
        <v>52</v>
      </c>
      <c r="B12" s="29">
        <v>0.05</v>
      </c>
      <c r="C12" s="30">
        <v>2.5000000000000001E-2</v>
      </c>
      <c r="D12" s="8"/>
      <c r="H12" t="s">
        <v>6</v>
      </c>
      <c r="I12" t="s">
        <v>40</v>
      </c>
      <c r="M12" t="s">
        <v>64</v>
      </c>
    </row>
    <row r="13" spans="1:18" x14ac:dyDescent="0.25">
      <c r="A13" t="s">
        <v>53</v>
      </c>
      <c r="B13" s="29">
        <v>0.05</v>
      </c>
      <c r="C13" s="30">
        <v>2.5000000000000001E-2</v>
      </c>
      <c r="D13" s="8"/>
      <c r="H13" t="s">
        <v>2</v>
      </c>
      <c r="I13" t="s">
        <v>40</v>
      </c>
      <c r="M13" t="s">
        <v>66</v>
      </c>
    </row>
    <row r="14" spans="1:18" x14ac:dyDescent="0.25">
      <c r="A14" t="s">
        <v>54</v>
      </c>
      <c r="B14" s="9"/>
      <c r="C14" s="30">
        <v>2.5000000000000001E-2</v>
      </c>
      <c r="H14" t="s">
        <v>7</v>
      </c>
      <c r="I14" t="s">
        <v>40</v>
      </c>
      <c r="M14" t="s">
        <v>65</v>
      </c>
    </row>
    <row r="15" spans="1:18" x14ac:dyDescent="0.25">
      <c r="F15" s="2"/>
      <c r="G15" s="2"/>
      <c r="H15" t="s">
        <v>3</v>
      </c>
      <c r="I15" t="s">
        <v>40</v>
      </c>
    </row>
    <row r="16" spans="1:18" x14ac:dyDescent="0.25">
      <c r="G16" s="39" t="s">
        <v>57</v>
      </c>
      <c r="H16" s="39"/>
      <c r="I16" s="39"/>
    </row>
    <row r="17" spans="3:17" ht="14.45" customHeight="1" x14ac:dyDescent="0.25">
      <c r="C17" s="2"/>
      <c r="D17" s="2"/>
      <c r="E17" s="2"/>
      <c r="G17" s="2"/>
      <c r="H17" t="s">
        <v>58</v>
      </c>
    </row>
    <row r="18" spans="3:17" ht="11.45" customHeight="1" x14ac:dyDescent="0.25">
      <c r="C18" s="2"/>
      <c r="D18" s="2"/>
      <c r="E18" s="2"/>
      <c r="F18" s="5"/>
      <c r="G18" s="2"/>
    </row>
    <row r="19" spans="3:17" ht="14.45" customHeight="1" x14ac:dyDescent="0.25">
      <c r="G19" s="6"/>
      <c r="H19" s="5"/>
      <c r="I19" s="5"/>
      <c r="J19" s="5"/>
    </row>
    <row r="20" spans="3:17" x14ac:dyDescent="0.25">
      <c r="G20" s="2"/>
      <c r="M20" s="5"/>
      <c r="N20" s="5"/>
      <c r="O20" s="5"/>
      <c r="P20" s="5"/>
      <c r="Q20" s="5"/>
    </row>
    <row r="21" spans="3:17" s="5" customFormat="1" ht="15" customHeight="1" x14ac:dyDescent="0.25">
      <c r="F21"/>
      <c r="G21" s="2"/>
      <c r="H21"/>
      <c r="I21"/>
      <c r="J21"/>
      <c r="K21"/>
      <c r="M21"/>
      <c r="N21"/>
      <c r="O21"/>
      <c r="P21"/>
      <c r="Q21"/>
    </row>
    <row r="22" spans="3:17" x14ac:dyDescent="0.25">
      <c r="G22" s="2"/>
      <c r="K22" s="5"/>
    </row>
    <row r="23" spans="3:17" x14ac:dyDescent="0.25">
      <c r="G23" s="2"/>
    </row>
    <row r="24" spans="3:17" x14ac:dyDescent="0.25">
      <c r="G24" s="2"/>
    </row>
    <row r="25" spans="3:17" x14ac:dyDescent="0.25">
      <c r="G25" s="2"/>
    </row>
    <row r="26" spans="3:17" x14ac:dyDescent="0.25">
      <c r="G26" s="2"/>
    </row>
    <row r="27" spans="3:17" x14ac:dyDescent="0.25">
      <c r="G27" s="2"/>
    </row>
    <row r="28" spans="3:17" x14ac:dyDescent="0.25">
      <c r="G28" s="2"/>
    </row>
    <row r="29" spans="3:17" x14ac:dyDescent="0.25">
      <c r="G29" s="2"/>
    </row>
    <row r="30" spans="3:17" x14ac:dyDescent="0.25">
      <c r="G30" s="2"/>
    </row>
    <row r="31" spans="3:17" x14ac:dyDescent="0.25">
      <c r="F31" s="2"/>
      <c r="G31" s="2"/>
    </row>
    <row r="32" spans="3:17" x14ac:dyDescent="0.25">
      <c r="F32" s="2"/>
      <c r="G32" s="2"/>
    </row>
    <row r="33" spans="4:7" ht="14.45" customHeight="1" x14ac:dyDescent="0.25">
      <c r="F33" s="2"/>
      <c r="G33" s="2"/>
    </row>
    <row r="34" spans="4:7" x14ac:dyDescent="0.25">
      <c r="D34" s="2"/>
      <c r="E34" s="2"/>
      <c r="F34" s="2"/>
      <c r="G34" s="2"/>
    </row>
    <row r="35" spans="4:7" x14ac:dyDescent="0.25">
      <c r="D35" s="2"/>
      <c r="E35" s="2"/>
      <c r="F35" s="2"/>
      <c r="G35" s="2"/>
    </row>
    <row r="36" spans="4:7" x14ac:dyDescent="0.25">
      <c r="D36" s="2"/>
      <c r="E36" s="2"/>
      <c r="F36" s="2"/>
      <c r="G36" s="2"/>
    </row>
    <row r="37" spans="4:7" x14ac:dyDescent="0.25">
      <c r="D37" s="2"/>
      <c r="E37" s="2"/>
      <c r="F37" s="2"/>
      <c r="G37" s="2"/>
    </row>
    <row r="38" spans="4:7" ht="14.45" customHeight="1" x14ac:dyDescent="0.25">
      <c r="D38" s="1"/>
      <c r="E38" s="2"/>
      <c r="F38" s="2"/>
      <c r="G38" s="2"/>
    </row>
    <row r="39" spans="4:7" x14ac:dyDescent="0.25">
      <c r="E39" s="2"/>
      <c r="F39" s="2"/>
      <c r="G39" s="2"/>
    </row>
    <row r="40" spans="4:7" x14ac:dyDescent="0.25">
      <c r="E40" s="2"/>
      <c r="F40" s="2"/>
      <c r="G40" s="2"/>
    </row>
    <row r="41" spans="4:7" x14ac:dyDescent="0.25">
      <c r="E41" s="2"/>
      <c r="F41" s="2"/>
      <c r="G41" s="2"/>
    </row>
    <row r="42" spans="4:7" x14ac:dyDescent="0.25">
      <c r="E42" s="2"/>
    </row>
    <row r="43" spans="4:7" x14ac:dyDescent="0.25">
      <c r="E43" s="2"/>
    </row>
    <row r="45" spans="4:7" x14ac:dyDescent="0.25">
      <c r="D45" s="1"/>
    </row>
  </sheetData>
  <mergeCells count="5">
    <mergeCell ref="G9:I9"/>
    <mergeCell ref="G16:I16"/>
    <mergeCell ref="F1:K1"/>
    <mergeCell ref="M11:O11"/>
    <mergeCell ref="N1:Q1"/>
  </mergeCells>
  <dataValidations count="1">
    <dataValidation type="list" allowBlank="1" showInputMessage="1" showErrorMessage="1" sqref="F2">
      <formula1>"Avirons,Entre-Deux,Etang-Salé,La Possession,Petite-Ile,St Joseph,St Leu,St Louis,St Paul,St Philippe,St Pierre,Tampon,Trois Bassins"</formula1>
    </dataValidation>
  </dataValidations>
  <pageMargins left="0.7" right="0.7" top="0.75" bottom="0.75" header="0.3" footer="0.3"/>
  <pageSetup paperSize="9" scale="42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V simplifiée</vt:lpstr>
      <vt:lpstr>assiette_LLS</vt:lpstr>
      <vt:lpstr>assiette_LLTS</vt:lpstr>
      <vt:lpstr>assiette_local</vt:lpstr>
      <vt:lpstr>communes</vt:lpstr>
      <vt:lpstr>pkgs</vt:lpstr>
      <vt:lpstr>Taux_RAP</vt:lpstr>
      <vt:lpstr>Tx_comm</vt:lpstr>
      <vt:lpstr>Tx_dep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LAVALLEZ Pascal</cp:lastModifiedBy>
  <cp:lastPrinted>2019-02-18T09:46:08Z</cp:lastPrinted>
  <dcterms:created xsi:type="dcterms:W3CDTF">2015-04-16T13:45:43Z</dcterms:created>
  <dcterms:modified xsi:type="dcterms:W3CDTF">2019-10-07T08:07:20Z</dcterms:modified>
</cp:coreProperties>
</file>