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codeName="ThisWorkbook" defaultThemeVersion="124226"/>
  <bookViews>
    <workbookView xWindow="120" yWindow="120" windowWidth="15105" windowHeight="8055" activeTab="4"/>
  </bookViews>
  <sheets>
    <sheet name="Gestionnaire" sheetId="4" r:id="rId1"/>
    <sheet name="Achats" sheetId="1" r:id="rId2"/>
    <sheet name="Stock_Produits" sheetId="2" r:id="rId3"/>
    <sheet name="Ventes" sheetId="3" r:id="rId4"/>
    <sheet name="Suivi_Ventes" sheetId="5" r:id="rId5"/>
    <sheet name="Recherche_Clients" sheetId="6" r:id="rId6"/>
  </sheets>
  <definedNames>
    <definedName name="CatalogueProduits">Tblproduits[#All]</definedName>
    <definedName name="CodeArticle">OFFSET(Stock_Produits!$A$2,0,0,COUNTA(Stock_Produits!$A:$A)-1)</definedName>
    <definedName name="FormulaireLivr">Ventes!$B$6:$F$22</definedName>
    <definedName name="_xlnm.Print_Area" localSheetId="1">Achats!$B$2:$F$26</definedName>
    <definedName name="_xlnm.Print_Area" localSheetId="3">Ventes!$B$1:$F$26</definedName>
  </definedNames>
  <calcPr calcId="125725"/>
</workbook>
</file>

<file path=xl/calcChain.xml><?xml version="1.0" encoding="utf-8"?>
<calcChain xmlns="http://schemas.openxmlformats.org/spreadsheetml/2006/main">
  <c r="E1" i="3"/>
  <c r="E2" i="1"/>
  <c r="H1" i="2"/>
  <c r="E7" i="3"/>
  <c r="F7" s="1"/>
  <c r="E8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C7"/>
  <c r="C8"/>
  <c r="C9"/>
  <c r="C10"/>
  <c r="C11"/>
  <c r="C12"/>
  <c r="C13"/>
  <c r="C14"/>
  <c r="C15"/>
  <c r="C16"/>
  <c r="C17"/>
  <c r="C18"/>
  <c r="C19"/>
  <c r="C20"/>
  <c r="C21"/>
  <c r="C22"/>
  <c r="E6"/>
  <c r="F6" s="1"/>
  <c r="C6"/>
  <c r="C7" i="1"/>
  <c r="C8"/>
  <c r="C9"/>
  <c r="C10"/>
  <c r="C11"/>
  <c r="C12"/>
  <c r="C13"/>
  <c r="C14"/>
  <c r="C15"/>
  <c r="C16"/>
  <c r="C17"/>
  <c r="C18"/>
  <c r="C19"/>
  <c r="C20"/>
  <c r="C21"/>
  <c r="C22"/>
  <c r="E7"/>
  <c r="E8"/>
  <c r="E9"/>
  <c r="E10"/>
  <c r="E11"/>
  <c r="E12"/>
  <c r="E13"/>
  <c r="E14"/>
  <c r="E15"/>
  <c r="E16"/>
  <c r="E17"/>
  <c r="E18"/>
  <c r="E19"/>
  <c r="E20"/>
  <c r="E21"/>
  <c r="E22"/>
  <c r="F7"/>
  <c r="F8"/>
  <c r="F9"/>
  <c r="F10"/>
  <c r="F11"/>
  <c r="F12"/>
  <c r="F13"/>
  <c r="F14"/>
  <c r="F15"/>
  <c r="F16"/>
  <c r="F17"/>
  <c r="F18"/>
  <c r="F19"/>
  <c r="F20"/>
  <c r="F21"/>
  <c r="F22"/>
  <c r="E6"/>
  <c r="F6" s="1"/>
  <c r="C6"/>
  <c r="F23" i="3" l="1"/>
  <c r="F23" i="1"/>
  <c r="F24" l="1"/>
  <c r="F26" s="1"/>
  <c r="F24" i="3"/>
  <c r="F26" s="1"/>
</calcChain>
</file>

<file path=xl/sharedStrings.xml><?xml version="1.0" encoding="utf-8"?>
<sst xmlns="http://schemas.openxmlformats.org/spreadsheetml/2006/main" count="117" uniqueCount="106">
  <si>
    <t>Réf Produit</t>
  </si>
  <si>
    <t>Désignation Produit</t>
  </si>
  <si>
    <t>Quantité</t>
  </si>
  <si>
    <t>Prix unitaire</t>
  </si>
  <si>
    <t>Montant HT</t>
  </si>
  <si>
    <t>TVA (19,25%)</t>
  </si>
  <si>
    <t>Total TTC</t>
  </si>
  <si>
    <t>Désignation</t>
  </si>
  <si>
    <t>Stock</t>
  </si>
  <si>
    <t>Prod001</t>
  </si>
  <si>
    <t>Prod002</t>
  </si>
  <si>
    <t>Prod003</t>
  </si>
  <si>
    <t>Prod004</t>
  </si>
  <si>
    <t>Prod005</t>
  </si>
  <si>
    <t>Prod006</t>
  </si>
  <si>
    <t>Prod007</t>
  </si>
  <si>
    <t>Prod008</t>
  </si>
  <si>
    <t>Prod009</t>
  </si>
  <si>
    <t>Prod010</t>
  </si>
  <si>
    <t>Prod011</t>
  </si>
  <si>
    <t>Prod012</t>
  </si>
  <si>
    <t>Prod013</t>
  </si>
  <si>
    <t>Prod014</t>
  </si>
  <si>
    <t>Prod015</t>
  </si>
  <si>
    <t>Prod016</t>
  </si>
  <si>
    <t>Prod017</t>
  </si>
  <si>
    <t>Prod018</t>
  </si>
  <si>
    <t xml:space="preserve"> Amarchik </t>
  </si>
  <si>
    <t>Bangles</t>
  </si>
  <si>
    <t>Belt</t>
  </si>
  <si>
    <t>Black Collanq</t>
  </si>
  <si>
    <t>Bow Ties</t>
  </si>
  <si>
    <t>Cafcaf Mixed Color Gowns</t>
  </si>
  <si>
    <t>Coat</t>
  </si>
  <si>
    <t>Colloni Polish</t>
  </si>
  <si>
    <t>Dagi pants</t>
  </si>
  <si>
    <t>Dagi Inner Wears</t>
  </si>
  <si>
    <t>Dagi T-Shirts Inner Wears</t>
  </si>
  <si>
    <t>Elizy gown</t>
  </si>
  <si>
    <t>Fast Step Shoes (Male)</t>
  </si>
  <si>
    <t>Female  low Shoe (GG)</t>
  </si>
  <si>
    <t>Female  high Shoe (USA)</t>
  </si>
  <si>
    <t>Female Short Sucks</t>
  </si>
  <si>
    <t>Feurte gowns</t>
  </si>
  <si>
    <t>Fiquremia qown ( Black and white)</t>
  </si>
  <si>
    <t>Fiquremia qown ( Blue white)</t>
  </si>
  <si>
    <t>Gucci trac suit</t>
  </si>
  <si>
    <t>Jamilla Short Gowns</t>
  </si>
  <si>
    <t>Jean legging</t>
  </si>
  <si>
    <t>Jean Trouser</t>
  </si>
  <si>
    <t>Joseph eren assamble</t>
  </si>
  <si>
    <t>Joseph eren qown</t>
  </si>
  <si>
    <t>Love joymiss qown</t>
  </si>
  <si>
    <t>Klose Line Gowns</t>
  </si>
  <si>
    <t>Long Sucks</t>
  </si>
  <si>
    <t>Love joymiss jacket</t>
  </si>
  <si>
    <t xml:space="preserve">Male Slippers </t>
  </si>
  <si>
    <t>Mixage Gowns</t>
  </si>
  <si>
    <t>Mokassin</t>
  </si>
  <si>
    <t>Namaldi Inner Wears</t>
  </si>
  <si>
    <t>New collection</t>
  </si>
  <si>
    <t>Pasha plein blue shirt</t>
  </si>
  <si>
    <t>Pasha plein trac suit</t>
  </si>
  <si>
    <t>Perfumes</t>
  </si>
  <si>
    <t>Prod019</t>
  </si>
  <si>
    <t>Prod020</t>
  </si>
  <si>
    <t>Prod021</t>
  </si>
  <si>
    <t>Prod022</t>
  </si>
  <si>
    <t>Prod023</t>
  </si>
  <si>
    <t>Prod024</t>
  </si>
  <si>
    <t>Prod025</t>
  </si>
  <si>
    <t>Prod026</t>
  </si>
  <si>
    <t>Prod027</t>
  </si>
  <si>
    <t>Prod028</t>
  </si>
  <si>
    <t>Prod029</t>
  </si>
  <si>
    <t>Prod030</t>
  </si>
  <si>
    <t>Prod031</t>
  </si>
  <si>
    <t>Prod032</t>
  </si>
  <si>
    <t>Prod033</t>
  </si>
  <si>
    <t>Prod034</t>
  </si>
  <si>
    <t>Prod035</t>
  </si>
  <si>
    <t>Prod036</t>
  </si>
  <si>
    <t>Prod037</t>
  </si>
  <si>
    <t>Prod038</t>
  </si>
  <si>
    <t>Sandas</t>
  </si>
  <si>
    <t>Prod039</t>
  </si>
  <si>
    <t>Batoulas</t>
  </si>
  <si>
    <t xml:space="preserve">BON DE COMMANDE   </t>
  </si>
  <si>
    <t>BON DE LIVRAISON</t>
  </si>
  <si>
    <t>DATE</t>
  </si>
  <si>
    <t>HEURE</t>
  </si>
  <si>
    <t>NOM SERVEUSE</t>
  </si>
  <si>
    <t>CLIENT</t>
  </si>
  <si>
    <t>PRODUITS VENDUS</t>
  </si>
  <si>
    <t>NET A PAYER</t>
  </si>
  <si>
    <t xml:space="preserve">AVANCE </t>
  </si>
  <si>
    <t>RESTE A PAYER</t>
  </si>
  <si>
    <t>Nom du client</t>
  </si>
  <si>
    <t>Produits vendus</t>
  </si>
  <si>
    <t>serveuse ayant effectué la vente</t>
  </si>
  <si>
    <t>Net a payer</t>
  </si>
  <si>
    <t xml:space="preserve">avance </t>
  </si>
  <si>
    <t>reste a payer</t>
  </si>
  <si>
    <t>Periode des ventes</t>
  </si>
  <si>
    <t>un userform avec :</t>
  </si>
  <si>
    <t>NB: Nous exploiterons les données de la feuil "Suivi ventes"</t>
  </si>
</sst>
</file>

<file path=xl/styles.xml><?xml version="1.0" encoding="utf-8"?>
<styleSheet xmlns="http://schemas.openxmlformats.org/spreadsheetml/2006/main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_-* #,##0\ _€_-;\-* #,##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3"/>
      <color theme="1"/>
      <name val="Calibri"/>
      <family val="2"/>
      <scheme val="minor"/>
    </font>
    <font>
      <sz val="11"/>
      <color theme="1"/>
      <name val="Comic Sans MS"/>
      <family val="4"/>
    </font>
    <font>
      <sz val="12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sz val="11"/>
      <color theme="1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1">
    <xf numFmtId="0" fontId="0" fillId="0" borderId="0" xfId="0"/>
    <xf numFmtId="3" fontId="0" fillId="0" borderId="0" xfId="0" applyNumberFormat="1"/>
    <xf numFmtId="0" fontId="0" fillId="2" borderId="0" xfId="0" applyFill="1"/>
    <xf numFmtId="0" fontId="0" fillId="3" borderId="0" xfId="0" applyFill="1"/>
    <xf numFmtId="0" fontId="0" fillId="5" borderId="0" xfId="0" applyFill="1"/>
    <xf numFmtId="0" fontId="0" fillId="2" borderId="1" xfId="0" applyFill="1" applyBorder="1"/>
    <xf numFmtId="0" fontId="2" fillId="4" borderId="1" xfId="0" applyFont="1" applyFill="1" applyBorder="1"/>
    <xf numFmtId="41" fontId="0" fillId="2" borderId="1" xfId="0" applyNumberFormat="1" applyFill="1" applyBorder="1"/>
    <xf numFmtId="41" fontId="0" fillId="4" borderId="1" xfId="0" applyNumberFormat="1" applyFill="1" applyBorder="1"/>
    <xf numFmtId="0" fontId="2" fillId="2" borderId="1" xfId="0" applyFont="1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2" fillId="2" borderId="0" xfId="0" applyFont="1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41" fontId="3" fillId="4" borderId="1" xfId="0" applyNumberFormat="1" applyFont="1" applyFill="1" applyBorder="1"/>
    <xf numFmtId="41" fontId="0" fillId="2" borderId="1" xfId="0" applyNumberFormat="1" applyFont="1" applyFill="1" applyBorder="1"/>
    <xf numFmtId="0" fontId="4" fillId="6" borderId="0" xfId="0" applyFont="1" applyFill="1"/>
    <xf numFmtId="0" fontId="4" fillId="4" borderId="0" xfId="0" applyFont="1" applyFill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7" fillId="0" borderId="1" xfId="0" applyFont="1" applyFill="1" applyBorder="1"/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41" fontId="0" fillId="2" borderId="1" xfId="0" applyNumberFormat="1" applyFill="1" applyBorder="1" applyAlignment="1">
      <alignment horizontal="center"/>
    </xf>
    <xf numFmtId="164" fontId="0" fillId="2" borderId="1" xfId="2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164" fontId="0" fillId="0" borderId="0" xfId="2" applyNumberFormat="1" applyFont="1"/>
    <xf numFmtId="164" fontId="8" fillId="2" borderId="0" xfId="2" applyNumberFormat="1" applyFont="1" applyFill="1" applyProtection="1">
      <protection hidden="1"/>
    </xf>
    <xf numFmtId="0" fontId="2" fillId="5" borderId="0" xfId="0" applyFont="1" applyFill="1" applyAlignment="1">
      <alignment vertical="center"/>
    </xf>
    <xf numFmtId="0" fontId="2" fillId="5" borderId="0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2" fillId="4" borderId="0" xfId="0" applyFont="1" applyFill="1" applyAlignment="1">
      <alignment vertical="center"/>
    </xf>
    <xf numFmtId="0" fontId="0" fillId="4" borderId="0" xfId="0" applyFill="1"/>
    <xf numFmtId="0" fontId="2" fillId="4" borderId="0" xfId="0" applyFont="1" applyFill="1" applyAlignment="1">
      <alignment horizontal="center" vertical="center"/>
    </xf>
    <xf numFmtId="22" fontId="9" fillId="2" borderId="3" xfId="0" applyNumberFormat="1" applyFont="1" applyFill="1" applyBorder="1" applyAlignment="1">
      <alignment horizontal="center" vertical="center"/>
    </xf>
    <xf numFmtId="22" fontId="9" fillId="2" borderId="4" xfId="0" applyNumberFormat="1" applyFont="1" applyFill="1" applyBorder="1" applyAlignment="1">
      <alignment horizontal="center" vertical="center"/>
    </xf>
    <xf numFmtId="22" fontId="9" fillId="2" borderId="0" xfId="0" applyNumberFormat="1" applyFont="1" applyFill="1" applyBorder="1" applyAlignment="1">
      <alignment horizontal="center" vertical="center"/>
    </xf>
    <xf numFmtId="22" fontId="9" fillId="2" borderId="6" xfId="0" applyNumberFormat="1" applyFont="1" applyFill="1" applyBorder="1" applyAlignment="1">
      <alignment horizontal="center" vertical="center"/>
    </xf>
    <xf numFmtId="22" fontId="9" fillId="2" borderId="8" xfId="0" applyNumberFormat="1" applyFont="1" applyFill="1" applyBorder="1" applyAlignment="1">
      <alignment horizontal="center" vertical="center"/>
    </xf>
    <xf numFmtId="22" fontId="9" fillId="2" borderId="9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right" vertical="center"/>
    </xf>
    <xf numFmtId="0" fontId="2" fillId="2" borderId="5" xfId="0" applyFont="1" applyFill="1" applyBorder="1" applyAlignment="1">
      <alignment horizontal="right" vertical="center"/>
    </xf>
    <xf numFmtId="0" fontId="2" fillId="2" borderId="0" xfId="0" applyFont="1" applyFill="1" applyBorder="1" applyAlignment="1">
      <alignment horizontal="right" vertical="center"/>
    </xf>
    <xf numFmtId="0" fontId="2" fillId="2" borderId="7" xfId="0" applyFont="1" applyFill="1" applyBorder="1" applyAlignment="1">
      <alignment horizontal="right" vertical="center"/>
    </xf>
    <xf numFmtId="0" fontId="2" fillId="2" borderId="8" xfId="0" applyFont="1" applyFill="1" applyBorder="1" applyAlignment="1">
      <alignment horizontal="right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9" fillId="0" borderId="0" xfId="0" applyFont="1"/>
  </cellXfs>
  <cellStyles count="3">
    <cellStyle name="Milliers" xfId="2" builtinId="3"/>
    <cellStyle name="Milliers 2" xfId="1"/>
    <cellStyle name="Normal" xfId="0" builtinId="0"/>
  </cellStyles>
  <dxfs count="6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PropertyBag">
  <ax:ocxPr ax:name="Size" ax:value="714;1032"/>
</ax:ocx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PropertyBag">
  <ax:ocxPr ax:name="Size" ax:value="635;1058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123824</xdr:rowOff>
    </xdr:from>
    <xdr:to>
      <xdr:col>12</xdr:col>
      <xdr:colOff>466725</xdr:colOff>
      <xdr:row>4</xdr:row>
      <xdr:rowOff>142875</xdr:rowOff>
    </xdr:to>
    <xdr:sp macro="" textlink="">
      <xdr:nvSpPr>
        <xdr:cNvPr id="2" name="Rectangle 1"/>
        <xdr:cNvSpPr/>
      </xdr:nvSpPr>
      <xdr:spPr>
        <a:xfrm>
          <a:off x="142875" y="123824"/>
          <a:ext cx="8963025" cy="857251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 b="1">
              <a:solidFill>
                <a:schemeClr val="tx2"/>
              </a:solidFill>
              <a:latin typeface="Verdana" pitchFamily="34" charset="0"/>
            </a:rPr>
            <a:t>GESTIONNAIRE DES STOCKS</a:t>
          </a:r>
        </a:p>
        <a:p>
          <a:pPr algn="ctr"/>
          <a:r>
            <a:rPr lang="fr-FR" sz="1400" b="1">
              <a:solidFill>
                <a:sysClr val="windowText" lastClr="000000"/>
              </a:solidFill>
              <a:latin typeface="Verdana" pitchFamily="34" charset="0"/>
            </a:rPr>
            <a:t>(C</a:t>
          </a:r>
          <a:r>
            <a:rPr lang="fr-FR" sz="1400" b="1" baseline="0">
              <a:solidFill>
                <a:sysClr val="windowText" lastClr="000000"/>
              </a:solidFill>
              <a:latin typeface="Verdana" pitchFamily="34" charset="0"/>
            </a:rPr>
            <a:t>OMMANDES &amp; LIVRAISONS)</a:t>
          </a:r>
          <a:endParaRPr lang="fr-FR" sz="1400" b="1">
            <a:solidFill>
              <a:sysClr val="windowText" lastClr="000000"/>
            </a:solidFill>
            <a:latin typeface="Verdana" pitchFamily="34" charset="0"/>
          </a:endParaRPr>
        </a:p>
      </xdr:txBody>
    </xdr:sp>
    <xdr:clientData/>
  </xdr:twoCellAnchor>
  <xdr:twoCellAnchor>
    <xdr:from>
      <xdr:col>1</xdr:col>
      <xdr:colOff>485776</xdr:colOff>
      <xdr:row>6</xdr:row>
      <xdr:rowOff>171450</xdr:rowOff>
    </xdr:from>
    <xdr:to>
      <xdr:col>3</xdr:col>
      <xdr:colOff>485775</xdr:colOff>
      <xdr:row>12</xdr:row>
      <xdr:rowOff>76200</xdr:rowOff>
    </xdr:to>
    <xdr:sp macro="[0]!OuvreFormulaire" textlink="">
      <xdr:nvSpPr>
        <xdr:cNvPr id="4" name="Rectangle à coins arrondis 3"/>
        <xdr:cNvSpPr/>
      </xdr:nvSpPr>
      <xdr:spPr>
        <a:xfrm>
          <a:off x="657226" y="1428750"/>
          <a:ext cx="1523999" cy="1162050"/>
        </a:xfrm>
        <a:prstGeom prst="round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Comic Sans MS" pitchFamily="66" charset="0"/>
            </a:rPr>
            <a:t>Gestionnaire des Commandes</a:t>
          </a:r>
        </a:p>
      </xdr:txBody>
    </xdr:sp>
    <xdr:clientData/>
  </xdr:twoCellAnchor>
  <xdr:twoCellAnchor>
    <xdr:from>
      <xdr:col>5</xdr:col>
      <xdr:colOff>542925</xdr:colOff>
      <xdr:row>7</xdr:row>
      <xdr:rowOff>9524</xdr:rowOff>
    </xdr:from>
    <xdr:to>
      <xdr:col>7</xdr:col>
      <xdr:colOff>590550</xdr:colOff>
      <xdr:row>12</xdr:row>
      <xdr:rowOff>95249</xdr:rowOff>
    </xdr:to>
    <xdr:sp macro="[0]!OuvreFormulaire1" textlink="">
      <xdr:nvSpPr>
        <xdr:cNvPr id="5" name="Rectangle à coins arrondis 4"/>
        <xdr:cNvSpPr/>
      </xdr:nvSpPr>
      <xdr:spPr>
        <a:xfrm>
          <a:off x="3762375" y="1476374"/>
          <a:ext cx="1552575" cy="1133475"/>
        </a:xfrm>
        <a:prstGeom prst="round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Comic Sans MS" pitchFamily="66" charset="0"/>
            </a:rPr>
            <a:t>Gestionnaire</a:t>
          </a:r>
          <a:r>
            <a:rPr lang="fr-FR" sz="1400" b="1" baseline="0">
              <a:solidFill>
                <a:sysClr val="windowText" lastClr="000000"/>
              </a:solidFill>
              <a:latin typeface="Comic Sans MS" pitchFamily="66" charset="0"/>
            </a:rPr>
            <a:t> des  Livraisons</a:t>
          </a:r>
          <a:endParaRPr lang="fr-FR" sz="1400" b="1">
            <a:solidFill>
              <a:sysClr val="windowText" lastClr="000000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10</xdr:col>
      <xdr:colOff>190500</xdr:colOff>
      <xdr:row>7</xdr:row>
      <xdr:rowOff>19051</xdr:rowOff>
    </xdr:from>
    <xdr:to>
      <xdr:col>12</xdr:col>
      <xdr:colOff>123824</xdr:colOff>
      <xdr:row>12</xdr:row>
      <xdr:rowOff>152401</xdr:rowOff>
    </xdr:to>
    <xdr:sp macro="[0]!OuvreFormulaire2" textlink="">
      <xdr:nvSpPr>
        <xdr:cNvPr id="6" name="Rectangle à coins arrondis 5"/>
        <xdr:cNvSpPr/>
      </xdr:nvSpPr>
      <xdr:spPr>
        <a:xfrm>
          <a:off x="7200900" y="1485901"/>
          <a:ext cx="1562099" cy="1181100"/>
        </a:xfrm>
        <a:prstGeom prst="round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Comic Sans MS" pitchFamily="66" charset="0"/>
            </a:rPr>
            <a:t>Consultation Stock</a:t>
          </a:r>
          <a:r>
            <a:rPr lang="fr-FR" sz="1400" b="1" baseline="0">
              <a:solidFill>
                <a:sysClr val="windowText" lastClr="000000"/>
              </a:solidFill>
              <a:latin typeface="Comic Sans MS" pitchFamily="66" charset="0"/>
            </a:rPr>
            <a:t> Produits</a:t>
          </a:r>
          <a:endParaRPr lang="fr-FR" sz="1400" b="1">
            <a:solidFill>
              <a:sysClr val="windowText" lastClr="000000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5</xdr:col>
      <xdr:colOff>342900</xdr:colOff>
      <xdr:row>16</xdr:row>
      <xdr:rowOff>38100</xdr:rowOff>
    </xdr:from>
    <xdr:to>
      <xdr:col>7</xdr:col>
      <xdr:colOff>638175</xdr:colOff>
      <xdr:row>17</xdr:row>
      <xdr:rowOff>219075</xdr:rowOff>
    </xdr:to>
    <xdr:sp macro="[0]!OuvrirBC" textlink="">
      <xdr:nvSpPr>
        <xdr:cNvPr id="12" name="Rectangle à coins arrondis 11"/>
        <xdr:cNvSpPr/>
      </xdr:nvSpPr>
      <xdr:spPr>
        <a:xfrm>
          <a:off x="3562350" y="3390900"/>
          <a:ext cx="1800225" cy="4381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0">
              <a:solidFill>
                <a:schemeClr val="bg1"/>
              </a:solidFill>
              <a:latin typeface="Comic Sans MS" pitchFamily="66" charset="0"/>
            </a:rPr>
            <a:t>Bon</a:t>
          </a:r>
          <a:r>
            <a:rPr lang="fr-FR" sz="1100" b="0" baseline="0">
              <a:solidFill>
                <a:schemeClr val="bg1"/>
              </a:solidFill>
              <a:latin typeface="Comic Sans MS" pitchFamily="66" charset="0"/>
            </a:rPr>
            <a:t> de Commande</a:t>
          </a:r>
          <a:endParaRPr lang="fr-FR" sz="1100" b="0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5</xdr:col>
      <xdr:colOff>352425</xdr:colOff>
      <xdr:row>19</xdr:row>
      <xdr:rowOff>238125</xdr:rowOff>
    </xdr:from>
    <xdr:to>
      <xdr:col>7</xdr:col>
      <xdr:colOff>657224</xdr:colOff>
      <xdr:row>21</xdr:row>
      <xdr:rowOff>171450</xdr:rowOff>
    </xdr:to>
    <xdr:sp macro="[0]!Ouvrirstock" textlink="">
      <xdr:nvSpPr>
        <xdr:cNvPr id="15" name="Rectangle à coins arrondis 14"/>
        <xdr:cNvSpPr/>
      </xdr:nvSpPr>
      <xdr:spPr>
        <a:xfrm>
          <a:off x="3571875" y="4371975"/>
          <a:ext cx="1809749" cy="4191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0">
              <a:solidFill>
                <a:schemeClr val="bg1"/>
              </a:solidFill>
              <a:latin typeface="Comic Sans MS" pitchFamily="66" charset="0"/>
            </a:rPr>
            <a:t>Stocks Produits</a:t>
          </a:r>
        </a:p>
      </xdr:txBody>
    </xdr:sp>
    <xdr:clientData/>
  </xdr:twoCellAnchor>
  <xdr:twoCellAnchor>
    <xdr:from>
      <xdr:col>5</xdr:col>
      <xdr:colOff>333375</xdr:colOff>
      <xdr:row>18</xdr:row>
      <xdr:rowOff>19050</xdr:rowOff>
    </xdr:from>
    <xdr:to>
      <xdr:col>7</xdr:col>
      <xdr:colOff>638174</xdr:colOff>
      <xdr:row>19</xdr:row>
      <xdr:rowOff>171450</xdr:rowOff>
    </xdr:to>
    <xdr:sp macro="[0]!OuvrirBL" textlink="">
      <xdr:nvSpPr>
        <xdr:cNvPr id="16" name="Rectangle à coins arrondis 15"/>
        <xdr:cNvSpPr/>
      </xdr:nvSpPr>
      <xdr:spPr>
        <a:xfrm>
          <a:off x="3552825" y="3886200"/>
          <a:ext cx="1809749" cy="4191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0">
              <a:solidFill>
                <a:schemeClr val="bg1"/>
              </a:solidFill>
              <a:latin typeface="Comic Sans MS" pitchFamily="66" charset="0"/>
            </a:rPr>
            <a:t>Bon de Livraison</a:t>
          </a:r>
        </a:p>
      </xdr:txBody>
    </xdr:sp>
    <xdr:clientData/>
  </xdr:twoCellAnchor>
  <xdr:twoCellAnchor>
    <xdr:from>
      <xdr:col>5</xdr:col>
      <xdr:colOff>371475</xdr:colOff>
      <xdr:row>14</xdr:row>
      <xdr:rowOff>28576</xdr:rowOff>
    </xdr:from>
    <xdr:to>
      <xdr:col>7</xdr:col>
      <xdr:colOff>647700</xdr:colOff>
      <xdr:row>15</xdr:row>
      <xdr:rowOff>200026</xdr:rowOff>
    </xdr:to>
    <xdr:sp macro="" textlink="">
      <xdr:nvSpPr>
        <xdr:cNvPr id="18" name="Rectangle à coins arrondis 17"/>
        <xdr:cNvSpPr/>
      </xdr:nvSpPr>
      <xdr:spPr>
        <a:xfrm>
          <a:off x="3590925" y="2962276"/>
          <a:ext cx="1781175" cy="381000"/>
        </a:xfrm>
        <a:prstGeom prst="roundRect">
          <a:avLst/>
        </a:prstGeom>
        <a:solidFill>
          <a:schemeClr val="bg2"/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000" b="1">
              <a:latin typeface="Comic Sans MS" pitchFamily="66" charset="0"/>
            </a:rPr>
            <a:t>MENU DE NAVIGATION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1</xdr:row>
      <xdr:rowOff>180975</xdr:rowOff>
    </xdr:from>
    <xdr:to>
      <xdr:col>8</xdr:col>
      <xdr:colOff>1028700</xdr:colOff>
      <xdr:row>4</xdr:row>
      <xdr:rowOff>123825</xdr:rowOff>
    </xdr:to>
    <xdr:sp macro="[0]!Feuil1.ApercuCmde" textlink="">
      <xdr:nvSpPr>
        <xdr:cNvPr id="9" name="Rectangle à coins arrondis 8"/>
        <xdr:cNvSpPr/>
      </xdr:nvSpPr>
      <xdr:spPr>
        <a:xfrm>
          <a:off x="7229475" y="228600"/>
          <a:ext cx="1571625" cy="44767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accent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0">
              <a:solidFill>
                <a:schemeClr val="bg1"/>
              </a:solidFill>
              <a:latin typeface="Comic Sans MS" pitchFamily="66" charset="0"/>
            </a:rPr>
            <a:t>Apercu</a:t>
          </a:r>
          <a:r>
            <a:rPr lang="fr-FR" sz="1400" b="0" baseline="0">
              <a:solidFill>
                <a:schemeClr val="bg1"/>
              </a:solidFill>
              <a:latin typeface="Comic Sans MS" pitchFamily="66" charset="0"/>
            </a:rPr>
            <a:t> BC</a:t>
          </a:r>
          <a:endParaRPr lang="fr-FR" sz="1400" b="0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7</xdr:col>
      <xdr:colOff>238125</xdr:colOff>
      <xdr:row>5</xdr:row>
      <xdr:rowOff>38101</xdr:rowOff>
    </xdr:from>
    <xdr:to>
      <xdr:col>8</xdr:col>
      <xdr:colOff>1028700</xdr:colOff>
      <xdr:row>7</xdr:row>
      <xdr:rowOff>76201</xdr:rowOff>
    </xdr:to>
    <xdr:sp macro="[0]!SaveCmdePDF" textlink="">
      <xdr:nvSpPr>
        <xdr:cNvPr id="10" name="Rectangle à coins arrondis 9"/>
        <xdr:cNvSpPr/>
      </xdr:nvSpPr>
      <xdr:spPr>
        <a:xfrm>
          <a:off x="7248525" y="819151"/>
          <a:ext cx="1552575" cy="4191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>
              <a:solidFill>
                <a:schemeClr val="bg1"/>
              </a:solidFill>
              <a:latin typeface="Comic Sans MS" pitchFamily="66" charset="0"/>
            </a:rPr>
            <a:t>Sauvegarde</a:t>
          </a:r>
          <a:r>
            <a:rPr lang="fr-FR" sz="1400" baseline="0">
              <a:solidFill>
                <a:schemeClr val="bg1"/>
              </a:solidFill>
              <a:latin typeface="Comic Sans MS" pitchFamily="66" charset="0"/>
            </a:rPr>
            <a:t> </a:t>
          </a:r>
          <a:endParaRPr lang="fr-FR" sz="1400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7</xdr:col>
      <xdr:colOff>257175</xdr:colOff>
      <xdr:row>8</xdr:row>
      <xdr:rowOff>104776</xdr:rowOff>
    </xdr:from>
    <xdr:to>
      <xdr:col>8</xdr:col>
      <xdr:colOff>1009650</xdr:colOff>
      <xdr:row>10</xdr:row>
      <xdr:rowOff>152400</xdr:rowOff>
    </xdr:to>
    <xdr:sp macro="[0]!Retourmenu" textlink="">
      <xdr:nvSpPr>
        <xdr:cNvPr id="11" name="Rectangle à coins arrondis 10"/>
        <xdr:cNvSpPr/>
      </xdr:nvSpPr>
      <xdr:spPr>
        <a:xfrm>
          <a:off x="7267575" y="1457326"/>
          <a:ext cx="1514475" cy="428624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>
              <a:solidFill>
                <a:schemeClr val="bg1"/>
              </a:solidFill>
              <a:latin typeface="Comic Sans MS" pitchFamily="66" charset="0"/>
            </a:rPr>
            <a:t>Retour</a:t>
          </a:r>
          <a:r>
            <a:rPr lang="fr-FR" sz="1400" baseline="0">
              <a:solidFill>
                <a:schemeClr val="bg1"/>
              </a:solidFill>
              <a:latin typeface="Comic Sans MS" pitchFamily="66" charset="0"/>
            </a:rPr>
            <a:t> Menu</a:t>
          </a:r>
          <a:endParaRPr lang="fr-FR" sz="1400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257174</xdr:colOff>
      <xdr:row>0</xdr:row>
      <xdr:rowOff>0</xdr:rowOff>
    </xdr:from>
    <xdr:to>
      <xdr:col>6</xdr:col>
      <xdr:colOff>1581149</xdr:colOff>
      <xdr:row>3</xdr:row>
      <xdr:rowOff>28574</xdr:rowOff>
    </xdr:to>
    <xdr:sp macro="[0]!Retourmenu" textlink="">
      <xdr:nvSpPr>
        <xdr:cNvPr id="2" name="Rectangle à coins arrondis 1"/>
        <xdr:cNvSpPr/>
      </xdr:nvSpPr>
      <xdr:spPr>
        <a:xfrm>
          <a:off x="8086724" y="0"/>
          <a:ext cx="1323975" cy="619124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>
              <a:latin typeface="Comic Sans MS" pitchFamily="66" charset="0"/>
            </a:rPr>
            <a:t>Retour 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114300</xdr:colOff>
      <xdr:row>1</xdr:row>
      <xdr:rowOff>57150</xdr:rowOff>
    </xdr:from>
    <xdr:to>
      <xdr:col>8</xdr:col>
      <xdr:colOff>304800</xdr:colOff>
      <xdr:row>4</xdr:row>
      <xdr:rowOff>9525</xdr:rowOff>
    </xdr:to>
    <xdr:sp macro="[0]!Feuil3.ApercuCmde" textlink="">
      <xdr:nvSpPr>
        <xdr:cNvPr id="3" name="Rectangle à coins arrondis 2"/>
        <xdr:cNvSpPr/>
      </xdr:nvSpPr>
      <xdr:spPr>
        <a:xfrm>
          <a:off x="7791450" y="123825"/>
          <a:ext cx="1524000" cy="43815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0">
              <a:solidFill>
                <a:schemeClr val="bg1"/>
              </a:solidFill>
              <a:latin typeface="Comic Sans MS" pitchFamily="66" charset="0"/>
            </a:rPr>
            <a:t>Apercu</a:t>
          </a:r>
          <a:r>
            <a:rPr lang="fr-FR" sz="1400" b="0" baseline="0">
              <a:solidFill>
                <a:schemeClr val="bg1"/>
              </a:solidFill>
              <a:latin typeface="Comic Sans MS" pitchFamily="66" charset="0"/>
            </a:rPr>
            <a:t> BL</a:t>
          </a:r>
          <a:endParaRPr lang="fr-FR" sz="1400" b="0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7</xdr:col>
      <xdr:colOff>123826</xdr:colOff>
      <xdr:row>4</xdr:row>
      <xdr:rowOff>190500</xdr:rowOff>
    </xdr:from>
    <xdr:to>
      <xdr:col>8</xdr:col>
      <xdr:colOff>314325</xdr:colOff>
      <xdr:row>7</xdr:row>
      <xdr:rowOff>19050</xdr:rowOff>
    </xdr:to>
    <xdr:sp macro="[0]!SaveLivrPDF" textlink="">
      <xdr:nvSpPr>
        <xdr:cNvPr id="4" name="Rectangle à coins arrondis 3"/>
        <xdr:cNvSpPr/>
      </xdr:nvSpPr>
      <xdr:spPr>
        <a:xfrm>
          <a:off x="7800976" y="742950"/>
          <a:ext cx="1523999" cy="43815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0">
              <a:solidFill>
                <a:schemeClr val="bg1"/>
              </a:solidFill>
              <a:latin typeface="Comic Sans MS" pitchFamily="66" charset="0"/>
            </a:rPr>
            <a:t>Sauvegarde</a:t>
          </a:r>
        </a:p>
      </xdr:txBody>
    </xdr:sp>
    <xdr:clientData/>
  </xdr:twoCellAnchor>
  <xdr:twoCellAnchor>
    <xdr:from>
      <xdr:col>7</xdr:col>
      <xdr:colOff>142875</xdr:colOff>
      <xdr:row>8</xdr:row>
      <xdr:rowOff>76200</xdr:rowOff>
    </xdr:from>
    <xdr:to>
      <xdr:col>8</xdr:col>
      <xdr:colOff>361950</xdr:colOff>
      <xdr:row>10</xdr:row>
      <xdr:rowOff>142875</xdr:rowOff>
    </xdr:to>
    <xdr:sp macro="[0]!Retourmenu" textlink="">
      <xdr:nvSpPr>
        <xdr:cNvPr id="5" name="Rectangle à coins arrondis 4"/>
        <xdr:cNvSpPr/>
      </xdr:nvSpPr>
      <xdr:spPr>
        <a:xfrm>
          <a:off x="7820025" y="1428750"/>
          <a:ext cx="1552575" cy="447675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>
              <a:latin typeface="Comic Sans MS" pitchFamily="66" charset="0"/>
            </a:rPr>
            <a:t>Retour  Menu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produits" displayName="Tblproduits" ref="A1:D40" totalsRowShown="0" headerRowDxfId="5" dataDxfId="4">
  <autoFilter ref="A1:D40"/>
  <tableColumns count="4">
    <tableColumn id="1" name="Réf Produit" dataDxfId="3"/>
    <tableColumn id="2" name="Désignation" dataDxfId="2"/>
    <tableColumn id="3" name="Prix unitaire" dataDxfId="1"/>
    <tableColumn id="4" name="Stock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7:M20"/>
  <sheetViews>
    <sheetView showGridLines="0" workbookViewId="0">
      <selection activeCell="B16" sqref="B16"/>
    </sheetView>
  </sheetViews>
  <sheetFormatPr baseColWidth="10" defaultRowHeight="16.5"/>
  <cols>
    <col min="1" max="1" width="2.5703125" style="25" customWidth="1"/>
    <col min="2" max="5" width="11.42578125" style="25"/>
    <col min="6" max="6" width="11.140625" style="25" customWidth="1"/>
    <col min="7" max="7" width="11.42578125" style="25" customWidth="1"/>
    <col min="8" max="11" width="11.42578125" style="25"/>
    <col min="12" max="12" width="13" style="25" customWidth="1"/>
    <col min="13" max="13" width="8.140625" style="25" customWidth="1"/>
    <col min="14" max="16384" width="11.42578125" style="25"/>
  </cols>
  <sheetData>
    <row r="7" spans="2:13"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</row>
    <row r="8" spans="2:13"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</row>
    <row r="9" spans="2:13"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</row>
    <row r="10" spans="2:13"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</row>
    <row r="11" spans="2:13"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</row>
    <row r="12" spans="2:13"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</row>
    <row r="13" spans="2:13"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</row>
    <row r="14" spans="2:13"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</row>
    <row r="17" spans="6:8" ht="20.25" customHeight="1">
      <c r="F17" s="43"/>
      <c r="G17" s="43"/>
      <c r="H17" s="43"/>
    </row>
    <row r="18" spans="6:8" ht="20.25" customHeight="1">
      <c r="F18" s="43"/>
      <c r="G18" s="43"/>
      <c r="H18" s="43"/>
    </row>
    <row r="19" spans="6:8" ht="21" customHeight="1">
      <c r="F19" s="43"/>
      <c r="G19" s="43"/>
      <c r="H19" s="43"/>
    </row>
    <row r="20" spans="6:8" ht="21.75" customHeight="1">
      <c r="F20" s="43"/>
      <c r="G20" s="43"/>
      <c r="H20" s="43"/>
    </row>
  </sheetData>
  <sheetProtection password="CC4E" sheet="1" objects="1" scenarios="1"/>
  <protectedRanges>
    <protectedRange password="8E75" sqref="A1:XFD1048576" name="Plage1"/>
  </protectedRanges>
  <mergeCells count="4">
    <mergeCell ref="F17:H17"/>
    <mergeCell ref="F18:H18"/>
    <mergeCell ref="F19:H19"/>
    <mergeCell ref="F20:H20"/>
  </mergeCells>
  <pageMargins left="0.7" right="0.7" top="0.75" bottom="0.75" header="0.3" footer="0.3"/>
  <pageSetup paperSize="9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27"/>
  <sheetViews>
    <sheetView showGridLines="0" workbookViewId="0">
      <selection activeCell="F26" sqref="F26"/>
    </sheetView>
  </sheetViews>
  <sheetFormatPr baseColWidth="10" defaultRowHeight="15"/>
  <cols>
    <col min="1" max="1" width="6.7109375" style="4" customWidth="1"/>
    <col min="2" max="2" width="15.5703125" style="4" customWidth="1"/>
    <col min="3" max="3" width="31.140625" style="4" customWidth="1"/>
    <col min="4" max="4" width="13.5703125" style="4" customWidth="1"/>
    <col min="5" max="5" width="16.42578125" style="4" customWidth="1"/>
    <col min="6" max="6" width="26.5703125" style="4" customWidth="1"/>
    <col min="7" max="7" width="3" style="4" customWidth="1"/>
    <col min="8" max="8" width="11.42578125" style="4"/>
    <col min="9" max="9" width="17.28515625" style="4" customWidth="1"/>
    <col min="10" max="16384" width="11.42578125" style="4"/>
  </cols>
  <sheetData>
    <row r="1" spans="1:10" ht="3.75" customHeight="1">
      <c r="A1" s="10"/>
      <c r="B1" s="11"/>
      <c r="C1" s="11"/>
      <c r="D1" s="11"/>
      <c r="E1" s="11"/>
      <c r="F1" s="11"/>
      <c r="G1" s="12"/>
    </row>
    <row r="2" spans="1:10" ht="18" customHeight="1">
      <c r="A2" s="13"/>
      <c r="B2" s="50" t="s">
        <v>87</v>
      </c>
      <c r="C2" s="51"/>
      <c r="D2" s="51"/>
      <c r="E2" s="44">
        <f ca="1">NOW()</f>
        <v>43264.541890509259</v>
      </c>
      <c r="F2" s="45"/>
      <c r="G2" s="15"/>
      <c r="H2" s="40"/>
      <c r="I2" s="41"/>
      <c r="J2" s="38"/>
    </row>
    <row r="3" spans="1:10" ht="12.75" customHeight="1">
      <c r="A3" s="2"/>
      <c r="B3" s="52"/>
      <c r="C3" s="53"/>
      <c r="D3" s="53"/>
      <c r="E3" s="46"/>
      <c r="F3" s="47"/>
      <c r="G3" s="15"/>
      <c r="H3" s="58"/>
      <c r="I3" s="59"/>
      <c r="J3" s="39"/>
    </row>
    <row r="4" spans="1:10" ht="9" customHeight="1">
      <c r="A4" s="13"/>
      <c r="B4" s="54"/>
      <c r="C4" s="55"/>
      <c r="D4" s="55"/>
      <c r="E4" s="48"/>
      <c r="F4" s="49"/>
      <c r="G4" s="15"/>
      <c r="H4" s="56"/>
      <c r="I4" s="57"/>
      <c r="J4" s="38"/>
    </row>
    <row r="5" spans="1:10" ht="18">
      <c r="A5" s="13"/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15"/>
      <c r="H5" s="56"/>
      <c r="I5" s="57"/>
      <c r="J5" s="38"/>
    </row>
    <row r="6" spans="1:10">
      <c r="A6" s="13"/>
      <c r="B6" s="28"/>
      <c r="C6" s="5" t="str">
        <f>IF(B6="","",VLOOKUP(B6,Tblproduits[],2,0))</f>
        <v/>
      </c>
      <c r="D6" s="29"/>
      <c r="E6" s="30" t="str">
        <f>IF(B6="","",VLOOKUP(B6,Tblproduits[],3,0))</f>
        <v/>
      </c>
      <c r="F6" s="31" t="str">
        <f>IF(B6="","",D6*E6)</f>
        <v/>
      </c>
      <c r="G6" s="15"/>
      <c r="H6" s="42"/>
      <c r="I6" s="42"/>
    </row>
    <row r="7" spans="1:10">
      <c r="A7" s="13"/>
      <c r="B7" s="28"/>
      <c r="C7" s="5" t="str">
        <f>IF(B7="","",VLOOKUP(B7,Tblproduits[],2,0))</f>
        <v/>
      </c>
      <c r="D7" s="29"/>
      <c r="E7" s="30" t="str">
        <f>IF(B7="","",VLOOKUP(B7,Tblproduits[],3,0))</f>
        <v/>
      </c>
      <c r="F7" s="31" t="str">
        <f t="shared" ref="F7:F22" si="0">IF(B7="","",D7*E7)</f>
        <v/>
      </c>
      <c r="G7" s="15"/>
      <c r="H7" s="42"/>
      <c r="I7" s="42"/>
    </row>
    <row r="8" spans="1:10">
      <c r="A8" s="13"/>
      <c r="B8" s="28"/>
      <c r="C8" s="5" t="str">
        <f>IF(B8="","",VLOOKUP(B8,Tblproduits[],2,0))</f>
        <v/>
      </c>
      <c r="D8" s="29"/>
      <c r="E8" s="30" t="str">
        <f>IF(B8="","",VLOOKUP(B8,Tblproduits[],3,0))</f>
        <v/>
      </c>
      <c r="F8" s="31" t="str">
        <f t="shared" si="0"/>
        <v/>
      </c>
      <c r="G8" s="15"/>
      <c r="H8" s="42"/>
      <c r="I8" s="42"/>
    </row>
    <row r="9" spans="1:10">
      <c r="A9" s="13"/>
      <c r="B9" s="28"/>
      <c r="C9" s="5" t="str">
        <f>IF(B9="","",VLOOKUP(B9,Tblproduits[],2,0))</f>
        <v/>
      </c>
      <c r="D9" s="29"/>
      <c r="E9" s="30" t="str">
        <f>IF(B9="","",VLOOKUP(B9,Tblproduits[],3,0))</f>
        <v/>
      </c>
      <c r="F9" s="31" t="str">
        <f t="shared" si="0"/>
        <v/>
      </c>
      <c r="G9" s="15"/>
      <c r="H9" s="42"/>
      <c r="I9" s="42"/>
    </row>
    <row r="10" spans="1:10">
      <c r="A10" s="13"/>
      <c r="B10" s="28"/>
      <c r="C10" s="5" t="str">
        <f>IF(B10="","",VLOOKUP(B10,Tblproduits[],2,0))</f>
        <v/>
      </c>
      <c r="D10" s="29"/>
      <c r="E10" s="30" t="str">
        <f>IF(B10="","",VLOOKUP(B10,Tblproduits[],3,0))</f>
        <v/>
      </c>
      <c r="F10" s="31" t="str">
        <f t="shared" si="0"/>
        <v/>
      </c>
      <c r="G10" s="15"/>
      <c r="H10" s="42"/>
      <c r="I10" s="42"/>
    </row>
    <row r="11" spans="1:10">
      <c r="A11" s="13"/>
      <c r="B11" s="28"/>
      <c r="C11" s="5" t="str">
        <f>IF(B11="","",VLOOKUP(B11,Tblproduits[],2,0))</f>
        <v/>
      </c>
      <c r="D11" s="29"/>
      <c r="E11" s="30" t="str">
        <f>IF(B11="","",VLOOKUP(B11,Tblproduits[],3,0))</f>
        <v/>
      </c>
      <c r="F11" s="31" t="str">
        <f t="shared" si="0"/>
        <v/>
      </c>
      <c r="G11" s="15"/>
      <c r="H11" s="42"/>
      <c r="I11" s="42"/>
    </row>
    <row r="12" spans="1:10">
      <c r="A12" s="13"/>
      <c r="B12" s="28"/>
      <c r="C12" s="5" t="str">
        <f>IF(B12="","",VLOOKUP(B12,Tblproduits[],2,0))</f>
        <v/>
      </c>
      <c r="D12" s="29"/>
      <c r="E12" s="30" t="str">
        <f>IF(B12="","",VLOOKUP(B12,Tblproduits[],3,0))</f>
        <v/>
      </c>
      <c r="F12" s="31" t="str">
        <f t="shared" si="0"/>
        <v/>
      </c>
      <c r="G12" s="15"/>
      <c r="H12" s="42"/>
      <c r="I12" s="42"/>
    </row>
    <row r="13" spans="1:10">
      <c r="A13" s="13"/>
      <c r="B13" s="28"/>
      <c r="C13" s="5" t="str">
        <f>IF(B13="","",VLOOKUP(B13,Tblproduits[],2,0))</f>
        <v/>
      </c>
      <c r="D13" s="29"/>
      <c r="E13" s="30" t="str">
        <f>IF(B13="","",VLOOKUP(B13,Tblproduits[],3,0))</f>
        <v/>
      </c>
      <c r="F13" s="31" t="str">
        <f t="shared" si="0"/>
        <v/>
      </c>
      <c r="G13" s="15"/>
      <c r="H13" s="42"/>
      <c r="I13" s="42"/>
    </row>
    <row r="14" spans="1:10">
      <c r="A14" s="13"/>
      <c r="B14" s="28"/>
      <c r="C14" s="5" t="str">
        <f>IF(B14="","",VLOOKUP(B14,Tblproduits[],2,0))</f>
        <v/>
      </c>
      <c r="D14" s="29"/>
      <c r="E14" s="30" t="str">
        <f>IF(B14="","",VLOOKUP(B14,Tblproduits[],3,0))</f>
        <v/>
      </c>
      <c r="F14" s="31" t="str">
        <f t="shared" si="0"/>
        <v/>
      </c>
      <c r="G14" s="15"/>
      <c r="H14" s="42"/>
      <c r="I14" s="42"/>
    </row>
    <row r="15" spans="1:10">
      <c r="A15" s="13"/>
      <c r="B15" s="28"/>
      <c r="C15" s="5" t="str">
        <f>IF(B15="","",VLOOKUP(B15,Tblproduits[],2,0))</f>
        <v/>
      </c>
      <c r="D15" s="29"/>
      <c r="E15" s="30" t="str">
        <f>IF(B15="","",VLOOKUP(B15,Tblproduits[],3,0))</f>
        <v/>
      </c>
      <c r="F15" s="31" t="str">
        <f t="shared" si="0"/>
        <v/>
      </c>
      <c r="G15" s="15"/>
      <c r="H15" s="42"/>
      <c r="I15" s="42"/>
    </row>
    <row r="16" spans="1:10">
      <c r="A16" s="13"/>
      <c r="B16" s="28"/>
      <c r="C16" s="5" t="str">
        <f>IF(B16="","",VLOOKUP(B16,Tblproduits[],2,0))</f>
        <v/>
      </c>
      <c r="D16" s="29"/>
      <c r="E16" s="30" t="str">
        <f>IF(B16="","",VLOOKUP(B16,Tblproduits[],3,0))</f>
        <v/>
      </c>
      <c r="F16" s="31" t="str">
        <f t="shared" si="0"/>
        <v/>
      </c>
      <c r="G16" s="15"/>
      <c r="H16" s="42"/>
      <c r="I16" s="42"/>
    </row>
    <row r="17" spans="1:9">
      <c r="A17" s="13"/>
      <c r="B17" s="28"/>
      <c r="C17" s="5" t="str">
        <f>IF(B17="","",VLOOKUP(B17,Tblproduits[],2,0))</f>
        <v/>
      </c>
      <c r="D17" s="29"/>
      <c r="E17" s="30" t="str">
        <f>IF(B17="","",VLOOKUP(B17,Tblproduits[],3,0))</f>
        <v/>
      </c>
      <c r="F17" s="31" t="str">
        <f t="shared" si="0"/>
        <v/>
      </c>
      <c r="G17" s="15"/>
      <c r="H17" s="42"/>
      <c r="I17" s="42"/>
    </row>
    <row r="18" spans="1:9">
      <c r="A18" s="13"/>
      <c r="B18" s="28"/>
      <c r="C18" s="5" t="str">
        <f>IF(B18="","",VLOOKUP(B18,Tblproduits[],2,0))</f>
        <v/>
      </c>
      <c r="D18" s="29"/>
      <c r="E18" s="30" t="str">
        <f>IF(B18="","",VLOOKUP(B18,Tblproduits[],3,0))</f>
        <v/>
      </c>
      <c r="F18" s="31" t="str">
        <f t="shared" si="0"/>
        <v/>
      </c>
      <c r="G18" s="15"/>
      <c r="H18" s="42"/>
      <c r="I18" s="42"/>
    </row>
    <row r="19" spans="1:9">
      <c r="A19" s="13"/>
      <c r="B19" s="28"/>
      <c r="C19" s="5" t="str">
        <f>IF(B19="","",VLOOKUP(B19,Tblproduits[],2,0))</f>
        <v/>
      </c>
      <c r="D19" s="29"/>
      <c r="E19" s="30" t="str">
        <f>IF(B19="","",VLOOKUP(B19,Tblproduits[],3,0))</f>
        <v/>
      </c>
      <c r="F19" s="31" t="str">
        <f t="shared" si="0"/>
        <v/>
      </c>
      <c r="G19" s="15"/>
      <c r="H19" s="42"/>
      <c r="I19" s="42"/>
    </row>
    <row r="20" spans="1:9">
      <c r="A20" s="13"/>
      <c r="B20" s="28"/>
      <c r="C20" s="5" t="str">
        <f>IF(B20="","",VLOOKUP(B20,Tblproduits[],2,0))</f>
        <v/>
      </c>
      <c r="D20" s="29"/>
      <c r="E20" s="30" t="str">
        <f>IF(B20="","",VLOOKUP(B20,Tblproduits[],3,0))</f>
        <v/>
      </c>
      <c r="F20" s="31" t="str">
        <f t="shared" si="0"/>
        <v/>
      </c>
      <c r="G20" s="15"/>
      <c r="H20" s="42"/>
      <c r="I20" s="42"/>
    </row>
    <row r="21" spans="1:9">
      <c r="A21" s="13"/>
      <c r="B21" s="28"/>
      <c r="C21" s="5" t="str">
        <f>IF(B21="","",VLOOKUP(B21,Tblproduits[],2,0))</f>
        <v/>
      </c>
      <c r="D21" s="29"/>
      <c r="E21" s="30" t="str">
        <f>IF(B21="","",VLOOKUP(B21,Tblproduits[],3,0))</f>
        <v/>
      </c>
      <c r="F21" s="31" t="str">
        <f t="shared" si="0"/>
        <v/>
      </c>
      <c r="G21" s="15"/>
      <c r="H21" s="42"/>
      <c r="I21" s="42"/>
    </row>
    <row r="22" spans="1:9">
      <c r="A22" s="13"/>
      <c r="B22" s="28"/>
      <c r="C22" s="5" t="str">
        <f>IF(B22="","",VLOOKUP(B22,Tblproduits[],2,0))</f>
        <v/>
      </c>
      <c r="D22" s="29"/>
      <c r="E22" s="30" t="str">
        <f>IF(B22="","",VLOOKUP(B22,Tblproduits[],3,0))</f>
        <v/>
      </c>
      <c r="F22" s="31" t="str">
        <f t="shared" si="0"/>
        <v/>
      </c>
      <c r="G22" s="15"/>
      <c r="H22" s="42"/>
      <c r="I22" s="42"/>
    </row>
    <row r="23" spans="1:9" ht="18">
      <c r="A23" s="13"/>
      <c r="B23" s="14"/>
      <c r="C23" s="14"/>
      <c r="D23" s="14"/>
      <c r="E23" s="9" t="s">
        <v>4</v>
      </c>
      <c r="F23" s="23">
        <f>SUM(F6:F22)</f>
        <v>0</v>
      </c>
      <c r="G23" s="15"/>
      <c r="H23" s="42"/>
      <c r="I23" s="42"/>
    </row>
    <row r="24" spans="1:9" ht="18">
      <c r="A24" s="13"/>
      <c r="B24" s="14"/>
      <c r="C24" s="14"/>
      <c r="D24" s="14"/>
      <c r="E24" s="9" t="s">
        <v>5</v>
      </c>
      <c r="F24" s="23">
        <f>F23*0.1925</f>
        <v>0</v>
      </c>
      <c r="G24" s="15"/>
      <c r="H24" s="42"/>
      <c r="I24" s="42"/>
    </row>
    <row r="25" spans="1:9" ht="12.75" customHeight="1">
      <c r="A25" s="13"/>
      <c r="B25" s="14"/>
      <c r="C25" s="14"/>
      <c r="D25" s="14"/>
      <c r="E25" s="16"/>
      <c r="F25" s="14"/>
      <c r="G25" s="15"/>
      <c r="H25" s="42"/>
      <c r="I25" s="42"/>
    </row>
    <row r="26" spans="1:9" ht="18">
      <c r="A26" s="13"/>
      <c r="B26" s="14"/>
      <c r="C26" s="14"/>
      <c r="D26" s="14"/>
      <c r="E26" s="9" t="s">
        <v>6</v>
      </c>
      <c r="F26" s="22">
        <f>F23+F24</f>
        <v>0</v>
      </c>
      <c r="G26" s="15"/>
      <c r="H26" s="42"/>
      <c r="I26" s="42"/>
    </row>
    <row r="27" spans="1:9" ht="10.5" customHeight="1">
      <c r="A27" s="17"/>
      <c r="B27" s="18"/>
      <c r="C27" s="18"/>
      <c r="D27" s="18"/>
      <c r="E27" s="18"/>
      <c r="F27" s="18"/>
      <c r="G27" s="19"/>
      <c r="H27" s="42"/>
      <c r="I27" s="42"/>
    </row>
  </sheetData>
  <mergeCells count="5">
    <mergeCell ref="E2:F4"/>
    <mergeCell ref="B2:D4"/>
    <mergeCell ref="H5:I5"/>
    <mergeCell ref="H3:I3"/>
    <mergeCell ref="H4:I4"/>
  </mergeCells>
  <pageMargins left="0.7" right="0.7" top="0.75" bottom="0.75" header="0.3" footer="0.3"/>
  <pageSetup paperSize="9" orientation="landscape" horizontalDpi="300" verticalDpi="300" r:id="rId1"/>
  <drawing r:id="rId2"/>
  <legacyDrawing r:id="rId3"/>
  <controls>
    <control shapeId="1028" r:id="rId4" name="Spin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71"/>
  <sheetViews>
    <sheetView showGridLines="0" workbookViewId="0">
      <selection activeCell="F7" sqref="F7"/>
    </sheetView>
  </sheetViews>
  <sheetFormatPr baseColWidth="10" defaultRowHeight="15"/>
  <cols>
    <col min="1" max="1" width="15" bestFit="1" customWidth="1"/>
    <col min="2" max="2" width="33.5703125" style="21" bestFit="1" customWidth="1"/>
    <col min="3" max="3" width="15.85546875" bestFit="1" customWidth="1"/>
    <col min="4" max="4" width="9.7109375" bestFit="1" customWidth="1"/>
    <col min="5" max="5" width="20.140625" bestFit="1" customWidth="1"/>
    <col min="6" max="6" width="23.140625" customWidth="1"/>
    <col min="7" max="7" width="30" customWidth="1"/>
    <col min="8" max="8" width="13.85546875" customWidth="1"/>
  </cols>
  <sheetData>
    <row r="1" spans="1:8">
      <c r="A1" s="20" t="s">
        <v>0</v>
      </c>
      <c r="B1" s="21" t="s">
        <v>7</v>
      </c>
      <c r="C1" s="20" t="s">
        <v>3</v>
      </c>
      <c r="D1" s="20" t="s">
        <v>8</v>
      </c>
      <c r="E1" s="36"/>
      <c r="H1" s="37">
        <f>SUMPRODUCT(Tblproduits[Prix unitaire],Tblproduits[Stock])</f>
        <v>7937276</v>
      </c>
    </row>
    <row r="2" spans="1:8" ht="15.75">
      <c r="A2" s="26" t="s">
        <v>9</v>
      </c>
      <c r="B2" s="27" t="s">
        <v>27</v>
      </c>
      <c r="C2" s="26">
        <v>5000</v>
      </c>
      <c r="D2" s="26">
        <v>10</v>
      </c>
      <c r="F2" s="1"/>
    </row>
    <row r="3" spans="1:8" ht="15.75">
      <c r="A3" s="26" t="s">
        <v>10</v>
      </c>
      <c r="B3" s="27" t="s">
        <v>28</v>
      </c>
      <c r="C3" s="26">
        <v>2000</v>
      </c>
      <c r="D3" s="26">
        <v>4</v>
      </c>
    </row>
    <row r="4" spans="1:8" ht="15.75">
      <c r="A4" s="26" t="s">
        <v>11</v>
      </c>
      <c r="B4" s="27" t="s">
        <v>29</v>
      </c>
      <c r="C4" s="26">
        <v>6500</v>
      </c>
      <c r="D4" s="26">
        <v>22</v>
      </c>
      <c r="F4" s="1"/>
    </row>
    <row r="5" spans="1:8" ht="15.75">
      <c r="A5" s="26" t="s">
        <v>12</v>
      </c>
      <c r="B5" s="27" t="s">
        <v>30</v>
      </c>
      <c r="C5" s="26">
        <v>5000</v>
      </c>
      <c r="D5" s="26">
        <v>47</v>
      </c>
      <c r="F5" s="1"/>
    </row>
    <row r="6" spans="1:8" ht="15.75">
      <c r="A6" s="26" t="s">
        <v>13</v>
      </c>
      <c r="B6" s="27" t="s">
        <v>31</v>
      </c>
      <c r="C6" s="26">
        <v>2000</v>
      </c>
      <c r="D6" s="26">
        <v>56</v>
      </c>
      <c r="F6" s="1"/>
    </row>
    <row r="7" spans="1:8" ht="15.75">
      <c r="A7" s="26" t="s">
        <v>14</v>
      </c>
      <c r="B7" s="27" t="s">
        <v>32</v>
      </c>
      <c r="C7" s="26">
        <v>8333</v>
      </c>
      <c r="D7" s="26">
        <v>1</v>
      </c>
      <c r="F7" s="1"/>
    </row>
    <row r="8" spans="1:8" ht="15.75">
      <c r="A8" s="26" t="s">
        <v>15</v>
      </c>
      <c r="B8" s="27" t="s">
        <v>33</v>
      </c>
      <c r="C8" s="26">
        <v>70000</v>
      </c>
      <c r="D8" s="26">
        <v>31</v>
      </c>
      <c r="F8" s="1"/>
    </row>
    <row r="9" spans="1:8" ht="15.75">
      <c r="A9" s="26" t="s">
        <v>16</v>
      </c>
      <c r="B9" s="27" t="s">
        <v>34</v>
      </c>
      <c r="C9" s="26">
        <v>1500</v>
      </c>
      <c r="D9" s="26">
        <v>25</v>
      </c>
      <c r="F9" s="1"/>
    </row>
    <row r="10" spans="1:8" ht="15.75">
      <c r="A10" s="26" t="s">
        <v>17</v>
      </c>
      <c r="B10" s="27" t="s">
        <v>35</v>
      </c>
      <c r="C10" s="26">
        <v>3500</v>
      </c>
      <c r="D10" s="26">
        <v>13</v>
      </c>
      <c r="F10" s="1"/>
    </row>
    <row r="11" spans="1:8" ht="15.75">
      <c r="A11" s="26" t="s">
        <v>18</v>
      </c>
      <c r="B11" s="27" t="s">
        <v>36</v>
      </c>
      <c r="C11" s="26">
        <v>3500</v>
      </c>
      <c r="D11" s="26">
        <v>9</v>
      </c>
      <c r="F11" s="1"/>
    </row>
    <row r="12" spans="1:8" ht="15.75">
      <c r="A12" s="26" t="s">
        <v>19</v>
      </c>
      <c r="B12" s="27" t="s">
        <v>37</v>
      </c>
      <c r="C12" s="26">
        <v>3500</v>
      </c>
      <c r="D12" s="26">
        <v>18</v>
      </c>
      <c r="F12" s="1"/>
    </row>
    <row r="13" spans="1:8" ht="15.75">
      <c r="A13" s="26" t="s">
        <v>20</v>
      </c>
      <c r="B13" s="27" t="s">
        <v>38</v>
      </c>
      <c r="C13" s="26">
        <v>9333</v>
      </c>
      <c r="D13" s="26">
        <v>12</v>
      </c>
      <c r="F13" s="1"/>
    </row>
    <row r="14" spans="1:8" ht="15.75">
      <c r="A14" s="26" t="s">
        <v>21</v>
      </c>
      <c r="B14" s="27" t="s">
        <v>39</v>
      </c>
      <c r="C14" s="26">
        <v>35000</v>
      </c>
      <c r="D14" s="26">
        <v>20</v>
      </c>
      <c r="F14" s="1"/>
    </row>
    <row r="15" spans="1:8" ht="15.75">
      <c r="A15" s="26" t="s">
        <v>22</v>
      </c>
      <c r="B15" s="27" t="s">
        <v>40</v>
      </c>
      <c r="C15" s="26">
        <v>15000</v>
      </c>
      <c r="D15" s="26">
        <v>5</v>
      </c>
      <c r="F15" s="1"/>
    </row>
    <row r="16" spans="1:8" ht="15.75">
      <c r="A16" s="26" t="s">
        <v>23</v>
      </c>
      <c r="B16" s="27" t="s">
        <v>41</v>
      </c>
      <c r="C16" s="26">
        <v>20000</v>
      </c>
      <c r="D16" s="26">
        <v>18</v>
      </c>
      <c r="F16" s="1"/>
    </row>
    <row r="17" spans="1:6" ht="15.75">
      <c r="A17" s="26" t="s">
        <v>24</v>
      </c>
      <c r="B17" s="27" t="s">
        <v>42</v>
      </c>
      <c r="C17" s="26">
        <v>200</v>
      </c>
      <c r="D17" s="26">
        <v>1</v>
      </c>
    </row>
    <row r="18" spans="1:6" ht="15.75">
      <c r="A18" s="26" t="s">
        <v>25</v>
      </c>
      <c r="B18" s="27" t="s">
        <v>43</v>
      </c>
      <c r="C18" s="26">
        <v>16606</v>
      </c>
      <c r="D18" s="26">
        <v>13</v>
      </c>
      <c r="F18" s="1"/>
    </row>
    <row r="19" spans="1:6" ht="15.75">
      <c r="A19" s="26" t="s">
        <v>26</v>
      </c>
      <c r="B19" s="27" t="s">
        <v>44</v>
      </c>
      <c r="C19" s="26">
        <v>22050</v>
      </c>
      <c r="D19" s="26">
        <v>2</v>
      </c>
      <c r="F19" s="1"/>
    </row>
    <row r="20" spans="1:6" ht="15.75">
      <c r="A20" s="26" t="s">
        <v>64</v>
      </c>
      <c r="B20" s="27" t="s">
        <v>45</v>
      </c>
      <c r="C20" s="26">
        <v>16000</v>
      </c>
      <c r="D20" s="26">
        <v>7</v>
      </c>
      <c r="F20" s="1"/>
    </row>
    <row r="21" spans="1:6" ht="15.75">
      <c r="A21" s="26" t="s">
        <v>65</v>
      </c>
      <c r="B21" s="27" t="s">
        <v>46</v>
      </c>
      <c r="C21" s="26">
        <v>21666</v>
      </c>
      <c r="D21" s="26"/>
      <c r="F21" s="1"/>
    </row>
    <row r="22" spans="1:6" ht="15.75">
      <c r="A22" s="26" t="s">
        <v>66</v>
      </c>
      <c r="B22" s="27" t="s">
        <v>47</v>
      </c>
      <c r="C22" s="26">
        <v>8000</v>
      </c>
      <c r="D22" s="26">
        <v>7</v>
      </c>
      <c r="F22" s="1"/>
    </row>
    <row r="23" spans="1:6" ht="15.75">
      <c r="A23" s="26" t="s">
        <v>67</v>
      </c>
      <c r="B23" s="27" t="s">
        <v>48</v>
      </c>
      <c r="C23" s="26">
        <v>8000</v>
      </c>
      <c r="D23" s="26">
        <v>6</v>
      </c>
      <c r="F23" s="1"/>
    </row>
    <row r="24" spans="1:6" ht="15.75">
      <c r="A24" s="26" t="s">
        <v>68</v>
      </c>
      <c r="B24" s="27" t="s">
        <v>49</v>
      </c>
      <c r="C24" s="26">
        <v>9000</v>
      </c>
      <c r="D24" s="26">
        <v>26</v>
      </c>
      <c r="F24" s="1"/>
    </row>
    <row r="25" spans="1:6" ht="15.75">
      <c r="A25" s="26" t="s">
        <v>69</v>
      </c>
      <c r="B25" s="27" t="s">
        <v>50</v>
      </c>
      <c r="C25" s="26">
        <v>28555</v>
      </c>
      <c r="D25" s="26">
        <v>8</v>
      </c>
      <c r="F25" s="1"/>
    </row>
    <row r="26" spans="1:6" ht="15.75">
      <c r="A26" s="26" t="s">
        <v>70</v>
      </c>
      <c r="B26" s="27" t="s">
        <v>51</v>
      </c>
      <c r="C26" s="26">
        <v>15333</v>
      </c>
      <c r="D26" s="26">
        <v>11</v>
      </c>
      <c r="F26" s="1"/>
    </row>
    <row r="27" spans="1:6" ht="15.75">
      <c r="A27" s="26" t="s">
        <v>71</v>
      </c>
      <c r="B27" s="27" t="s">
        <v>52</v>
      </c>
      <c r="C27" s="26">
        <v>13333</v>
      </c>
      <c r="D27" s="26">
        <v>1</v>
      </c>
      <c r="F27" s="1"/>
    </row>
    <row r="28" spans="1:6" ht="15.75">
      <c r="A28" s="26" t="s">
        <v>72</v>
      </c>
      <c r="B28" s="27" t="s">
        <v>53</v>
      </c>
      <c r="C28" s="26">
        <v>15000</v>
      </c>
      <c r="D28" s="26">
        <v>1</v>
      </c>
      <c r="F28" s="1"/>
    </row>
    <row r="29" spans="1:6" ht="15.75">
      <c r="A29" s="26" t="s">
        <v>73</v>
      </c>
      <c r="B29" s="27" t="s">
        <v>54</v>
      </c>
      <c r="C29" s="26">
        <v>500</v>
      </c>
      <c r="D29" s="26">
        <v>39</v>
      </c>
    </row>
    <row r="30" spans="1:6" ht="15.75">
      <c r="A30" s="26" t="s">
        <v>74</v>
      </c>
      <c r="B30" s="27" t="s">
        <v>55</v>
      </c>
      <c r="C30" s="26">
        <v>15000</v>
      </c>
      <c r="D30" s="26">
        <v>12</v>
      </c>
      <c r="F30" s="1"/>
    </row>
    <row r="31" spans="1:6" ht="15.75">
      <c r="A31" s="26" t="s">
        <v>75</v>
      </c>
      <c r="B31" s="27" t="s">
        <v>56</v>
      </c>
      <c r="C31" s="26">
        <v>7500</v>
      </c>
      <c r="D31" s="26">
        <v>8</v>
      </c>
      <c r="F31" s="1"/>
    </row>
    <row r="32" spans="1:6" ht="15.75">
      <c r="A32" s="26" t="s">
        <v>76</v>
      </c>
      <c r="B32" s="27" t="s">
        <v>57</v>
      </c>
      <c r="C32" s="26">
        <v>9000</v>
      </c>
      <c r="D32" s="26">
        <v>3</v>
      </c>
      <c r="F32" s="1"/>
    </row>
    <row r="33" spans="1:6" ht="15.75">
      <c r="A33" s="26" t="s">
        <v>77</v>
      </c>
      <c r="B33" s="27" t="s">
        <v>58</v>
      </c>
      <c r="C33" s="26">
        <v>12000</v>
      </c>
      <c r="D33" s="26">
        <v>13</v>
      </c>
      <c r="F33" s="1"/>
    </row>
    <row r="34" spans="1:6" ht="15.75">
      <c r="A34" s="26" t="s">
        <v>78</v>
      </c>
      <c r="B34" s="27" t="s">
        <v>59</v>
      </c>
      <c r="C34" s="26">
        <v>2000</v>
      </c>
      <c r="D34" s="26">
        <v>7</v>
      </c>
      <c r="F34" s="1"/>
    </row>
    <row r="35" spans="1:6" ht="15.75">
      <c r="A35" s="26" t="s">
        <v>79</v>
      </c>
      <c r="B35" s="27" t="s">
        <v>60</v>
      </c>
      <c r="C35" s="26">
        <v>8333</v>
      </c>
      <c r="D35" s="26">
        <v>1</v>
      </c>
      <c r="F35" s="1"/>
    </row>
    <row r="36" spans="1:6" ht="15.75">
      <c r="A36" s="26" t="s">
        <v>80</v>
      </c>
      <c r="B36" s="27" t="s">
        <v>61</v>
      </c>
      <c r="C36" s="26">
        <v>12000</v>
      </c>
      <c r="D36" s="26">
        <v>2</v>
      </c>
      <c r="F36" s="1"/>
    </row>
    <row r="37" spans="1:6" ht="15.75">
      <c r="A37" s="26" t="s">
        <v>81</v>
      </c>
      <c r="B37" s="27" t="s">
        <v>62</v>
      </c>
      <c r="C37" s="26">
        <v>21666</v>
      </c>
      <c r="D37" s="26"/>
      <c r="F37" s="1"/>
    </row>
    <row r="38" spans="1:6" ht="15.75">
      <c r="A38" s="26" t="s">
        <v>82</v>
      </c>
      <c r="B38" s="27" t="s">
        <v>63</v>
      </c>
      <c r="C38" s="26">
        <v>18000</v>
      </c>
      <c r="D38" s="26">
        <v>4</v>
      </c>
      <c r="F38" s="1"/>
    </row>
    <row r="39" spans="1:6" ht="15.75">
      <c r="A39" s="34" t="s">
        <v>83</v>
      </c>
      <c r="B39" s="35" t="s">
        <v>84</v>
      </c>
      <c r="C39" s="34">
        <v>6000</v>
      </c>
      <c r="D39" s="34">
        <v>15</v>
      </c>
      <c r="F39" s="1"/>
    </row>
    <row r="40" spans="1:6" ht="15.75">
      <c r="A40" s="34" t="s">
        <v>85</v>
      </c>
      <c r="B40" s="35" t="s">
        <v>86</v>
      </c>
      <c r="C40" s="34">
        <v>2000000</v>
      </c>
      <c r="D40" s="34">
        <v>1</v>
      </c>
      <c r="F40" s="1"/>
    </row>
    <row r="41" spans="1:6">
      <c r="F41" s="1"/>
    </row>
    <row r="42" spans="1:6">
      <c r="F42" s="1"/>
    </row>
    <row r="43" spans="1:6">
      <c r="F43" s="1"/>
    </row>
    <row r="44" spans="1:6">
      <c r="F44" s="1"/>
    </row>
    <row r="45" spans="1:6">
      <c r="F45" s="1"/>
    </row>
    <row r="46" spans="1:6">
      <c r="F46" s="1"/>
    </row>
    <row r="47" spans="1:6">
      <c r="F47" s="1"/>
    </row>
    <row r="48" spans="1:6">
      <c r="F48" s="1"/>
    </row>
    <row r="49" spans="6:6">
      <c r="F49" s="1"/>
    </row>
    <row r="50" spans="6:6">
      <c r="F50" s="1"/>
    </row>
    <row r="51" spans="6:6">
      <c r="F51" s="1"/>
    </row>
    <row r="52" spans="6:6">
      <c r="F52" s="1"/>
    </row>
    <row r="53" spans="6:6">
      <c r="F53" s="1"/>
    </row>
    <row r="54" spans="6:6">
      <c r="F54" s="1"/>
    </row>
    <row r="55" spans="6:6">
      <c r="F55" s="1"/>
    </row>
    <row r="56" spans="6:6">
      <c r="F56" s="1"/>
    </row>
    <row r="57" spans="6:6">
      <c r="F57" s="1"/>
    </row>
    <row r="58" spans="6:6">
      <c r="F58" s="1"/>
    </row>
    <row r="59" spans="6:6">
      <c r="F59" s="1"/>
    </row>
    <row r="61" spans="6:6">
      <c r="F61" s="1"/>
    </row>
    <row r="62" spans="6:6">
      <c r="F62" s="1"/>
    </row>
    <row r="64" spans="6:6">
      <c r="F64" s="1"/>
    </row>
    <row r="65" spans="6:6">
      <c r="F65" s="1"/>
    </row>
    <row r="66" spans="6:6">
      <c r="F66" s="1"/>
    </row>
    <row r="67" spans="6:6">
      <c r="F67" s="1"/>
    </row>
    <row r="69" spans="6:6">
      <c r="F69" s="1"/>
    </row>
    <row r="70" spans="6:6">
      <c r="F70" s="1"/>
    </row>
    <row r="71" spans="6:6">
      <c r="F71" s="1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28"/>
  <sheetViews>
    <sheetView showGridLines="0" workbookViewId="0">
      <selection activeCell="C38" sqref="C38"/>
    </sheetView>
  </sheetViews>
  <sheetFormatPr baseColWidth="10" defaultRowHeight="15"/>
  <cols>
    <col min="1" max="1" width="6.7109375" style="3" customWidth="1"/>
    <col min="2" max="2" width="13.28515625" style="3" bestFit="1" customWidth="1"/>
    <col min="3" max="3" width="31.140625" style="3" customWidth="1"/>
    <col min="4" max="4" width="11.42578125" style="3"/>
    <col min="5" max="5" width="21" style="3" customWidth="1"/>
    <col min="6" max="6" width="25.140625" style="3" customWidth="1"/>
    <col min="7" max="7" width="6.42578125" style="3" customWidth="1"/>
    <col min="8" max="8" width="20" style="3" customWidth="1"/>
    <col min="9" max="16384" width="11.42578125" style="3"/>
  </cols>
  <sheetData>
    <row r="1" spans="1:9" ht="5.25" customHeight="1">
      <c r="A1" s="14"/>
      <c r="B1" s="50" t="s">
        <v>88</v>
      </c>
      <c r="C1" s="51"/>
      <c r="D1" s="51"/>
      <c r="E1" s="44">
        <f ca="1">NOW()</f>
        <v>43264.541890509259</v>
      </c>
      <c r="F1" s="45"/>
      <c r="G1" s="15"/>
      <c r="H1" s="42"/>
      <c r="I1" s="42"/>
    </row>
    <row r="2" spans="1:9" ht="15" customHeight="1">
      <c r="A2" s="14"/>
      <c r="B2" s="52"/>
      <c r="C2" s="53"/>
      <c r="D2" s="53"/>
      <c r="E2" s="46"/>
      <c r="F2" s="47"/>
      <c r="G2" s="14"/>
      <c r="H2" s="42"/>
      <c r="I2" s="42"/>
    </row>
    <row r="3" spans="1:9" ht="10.5" customHeight="1">
      <c r="A3" s="14"/>
      <c r="B3" s="52"/>
      <c r="C3" s="53"/>
      <c r="D3" s="53"/>
      <c r="E3" s="46"/>
      <c r="F3" s="47"/>
      <c r="G3" s="14"/>
      <c r="H3" s="42"/>
      <c r="I3" s="42"/>
    </row>
    <row r="4" spans="1:9" ht="12.75" customHeight="1">
      <c r="A4" s="14"/>
      <c r="B4" s="54"/>
      <c r="C4" s="55"/>
      <c r="D4" s="55"/>
      <c r="E4" s="48"/>
      <c r="F4" s="49"/>
      <c r="G4" s="14"/>
      <c r="H4" s="42"/>
      <c r="I4" s="42"/>
    </row>
    <row r="5" spans="1:9" ht="18">
      <c r="A5" s="14"/>
      <c r="B5" s="6" t="s">
        <v>0</v>
      </c>
      <c r="C5" s="6" t="s">
        <v>1</v>
      </c>
      <c r="D5" s="33" t="s">
        <v>2</v>
      </c>
      <c r="E5" s="33" t="s">
        <v>3</v>
      </c>
      <c r="F5" s="33" t="s">
        <v>4</v>
      </c>
      <c r="G5" s="14"/>
      <c r="H5" s="42"/>
      <c r="I5" s="42"/>
    </row>
    <row r="6" spans="1:9">
      <c r="A6" s="14"/>
      <c r="B6" s="5"/>
      <c r="C6" s="5" t="str">
        <f>IF(B6="","",VLOOKUP(B6,Tblproduits[#All],2,0))</f>
        <v/>
      </c>
      <c r="D6" s="32"/>
      <c r="E6" s="32" t="str">
        <f>IF(B6="","",VLOOKUP(B6,Tblproduits[#All],3,0))</f>
        <v/>
      </c>
      <c r="F6" s="32" t="str">
        <f>IF(B6="","",D6*E6)</f>
        <v/>
      </c>
      <c r="G6" s="14"/>
      <c r="H6" s="42"/>
      <c r="I6" s="42"/>
    </row>
    <row r="7" spans="1:9">
      <c r="A7" s="14"/>
      <c r="B7" s="5"/>
      <c r="C7" s="5" t="str">
        <f>IF(B7="","",VLOOKUP(B7,Tblproduits[#All],2,0))</f>
        <v/>
      </c>
      <c r="D7" s="32"/>
      <c r="E7" s="32" t="str">
        <f>IF(B7="","",VLOOKUP(B7,Tblproduits[#All],3,0))</f>
        <v/>
      </c>
      <c r="F7" s="32" t="str">
        <f t="shared" ref="F7:F22" si="0">IF(B7="","",D7*E7)</f>
        <v/>
      </c>
      <c r="G7" s="14"/>
      <c r="H7" s="42"/>
      <c r="I7" s="42"/>
    </row>
    <row r="8" spans="1:9">
      <c r="A8" s="14"/>
      <c r="B8" s="5"/>
      <c r="C8" s="5" t="str">
        <f>IF(B8="","",VLOOKUP(B8,Tblproduits[#All],2,0))</f>
        <v/>
      </c>
      <c r="D8" s="32"/>
      <c r="E8" s="32" t="str">
        <f>IF(B8="","",VLOOKUP(B8,Tblproduits[#All],3,0))</f>
        <v/>
      </c>
      <c r="F8" s="32" t="str">
        <f t="shared" si="0"/>
        <v/>
      </c>
      <c r="G8" s="14"/>
      <c r="H8" s="42"/>
      <c r="I8" s="42"/>
    </row>
    <row r="9" spans="1:9">
      <c r="A9" s="14"/>
      <c r="B9" s="5"/>
      <c r="C9" s="5" t="str">
        <f>IF(B9="","",VLOOKUP(B9,Tblproduits[#All],2,0))</f>
        <v/>
      </c>
      <c r="D9" s="32"/>
      <c r="E9" s="32" t="str">
        <f>IF(B9="","",VLOOKUP(B9,Tblproduits[#All],3,0))</f>
        <v/>
      </c>
      <c r="F9" s="32" t="str">
        <f t="shared" si="0"/>
        <v/>
      </c>
      <c r="G9" s="14"/>
      <c r="H9" s="42"/>
      <c r="I9" s="42"/>
    </row>
    <row r="10" spans="1:9">
      <c r="A10" s="14"/>
      <c r="B10" s="5"/>
      <c r="C10" s="5" t="str">
        <f>IF(B10="","",VLOOKUP(B10,Tblproduits[#All],2,0))</f>
        <v/>
      </c>
      <c r="D10" s="32"/>
      <c r="E10" s="32" t="str">
        <f>IF(B10="","",VLOOKUP(B10,Tblproduits[#All],3,0))</f>
        <v/>
      </c>
      <c r="F10" s="32" t="str">
        <f t="shared" si="0"/>
        <v/>
      </c>
      <c r="G10" s="14"/>
      <c r="H10" s="42"/>
      <c r="I10" s="42"/>
    </row>
    <row r="11" spans="1:9">
      <c r="A11" s="14"/>
      <c r="B11" s="5"/>
      <c r="C11" s="5" t="str">
        <f>IF(B11="","",VLOOKUP(B11,Tblproduits[#All],2,0))</f>
        <v/>
      </c>
      <c r="D11" s="32"/>
      <c r="E11" s="32" t="str">
        <f>IF(B11="","",VLOOKUP(B11,Tblproduits[#All],3,0))</f>
        <v/>
      </c>
      <c r="F11" s="32" t="str">
        <f t="shared" si="0"/>
        <v/>
      </c>
      <c r="G11" s="14"/>
      <c r="H11" s="42"/>
      <c r="I11" s="42"/>
    </row>
    <row r="12" spans="1:9">
      <c r="A12" s="14"/>
      <c r="B12" s="5"/>
      <c r="C12" s="5" t="str">
        <f>IF(B12="","",VLOOKUP(B12,Tblproduits[#All],2,0))</f>
        <v/>
      </c>
      <c r="D12" s="32"/>
      <c r="E12" s="32" t="str">
        <f>IF(B12="","",VLOOKUP(B12,Tblproduits[#All],3,0))</f>
        <v/>
      </c>
      <c r="F12" s="32" t="str">
        <f t="shared" si="0"/>
        <v/>
      </c>
      <c r="G12" s="14"/>
      <c r="H12" s="42"/>
      <c r="I12" s="42"/>
    </row>
    <row r="13" spans="1:9">
      <c r="A13" s="14"/>
      <c r="B13" s="5"/>
      <c r="C13" s="5" t="str">
        <f>IF(B13="","",VLOOKUP(B13,Tblproduits[#All],2,0))</f>
        <v/>
      </c>
      <c r="D13" s="32"/>
      <c r="E13" s="32" t="str">
        <f>IF(B13="","",VLOOKUP(B13,Tblproduits[#All],3,0))</f>
        <v/>
      </c>
      <c r="F13" s="32" t="str">
        <f t="shared" si="0"/>
        <v/>
      </c>
      <c r="G13" s="14"/>
      <c r="H13" s="42"/>
      <c r="I13" s="42"/>
    </row>
    <row r="14" spans="1:9">
      <c r="A14" s="14"/>
      <c r="B14" s="5"/>
      <c r="C14" s="5" t="str">
        <f>IF(B14="","",VLOOKUP(B14,Tblproduits[#All],2,0))</f>
        <v/>
      </c>
      <c r="D14" s="32"/>
      <c r="E14" s="32" t="str">
        <f>IF(B14="","",VLOOKUP(B14,Tblproduits[#All],3,0))</f>
        <v/>
      </c>
      <c r="F14" s="32" t="str">
        <f t="shared" si="0"/>
        <v/>
      </c>
      <c r="G14" s="14"/>
      <c r="H14" s="42"/>
      <c r="I14" s="42"/>
    </row>
    <row r="15" spans="1:9">
      <c r="A15" s="14"/>
      <c r="B15" s="5"/>
      <c r="C15" s="5" t="str">
        <f>IF(B15="","",VLOOKUP(B15,Tblproduits[#All],2,0))</f>
        <v/>
      </c>
      <c r="D15" s="32"/>
      <c r="E15" s="32" t="str">
        <f>IF(B15="","",VLOOKUP(B15,Tblproduits[#All],3,0))</f>
        <v/>
      </c>
      <c r="F15" s="32" t="str">
        <f t="shared" si="0"/>
        <v/>
      </c>
      <c r="G15" s="14"/>
      <c r="H15" s="42"/>
      <c r="I15" s="42"/>
    </row>
    <row r="16" spans="1:9">
      <c r="A16" s="14"/>
      <c r="B16" s="5"/>
      <c r="C16" s="5" t="str">
        <f>IF(B16="","",VLOOKUP(B16,Tblproduits[#All],2,0))</f>
        <v/>
      </c>
      <c r="D16" s="32"/>
      <c r="E16" s="32" t="str">
        <f>IF(B16="","",VLOOKUP(B16,Tblproduits[#All],3,0))</f>
        <v/>
      </c>
      <c r="F16" s="32" t="str">
        <f t="shared" si="0"/>
        <v/>
      </c>
      <c r="G16" s="14"/>
      <c r="H16" s="42"/>
      <c r="I16" s="42"/>
    </row>
    <row r="17" spans="1:9">
      <c r="A17" s="14"/>
      <c r="B17" s="5"/>
      <c r="C17" s="5" t="str">
        <f>IF(B17="","",VLOOKUP(B17,Tblproduits[#All],2,0))</f>
        <v/>
      </c>
      <c r="D17" s="32"/>
      <c r="E17" s="32" t="str">
        <f>IF(B17="","",VLOOKUP(B17,Tblproduits[#All],3,0))</f>
        <v/>
      </c>
      <c r="F17" s="32" t="str">
        <f t="shared" si="0"/>
        <v/>
      </c>
      <c r="G17" s="14"/>
      <c r="H17" s="42"/>
      <c r="I17" s="42"/>
    </row>
    <row r="18" spans="1:9">
      <c r="A18" s="14"/>
      <c r="B18" s="5"/>
      <c r="C18" s="5" t="str">
        <f>IF(B18="","",VLOOKUP(B18,Tblproduits[#All],2,0))</f>
        <v/>
      </c>
      <c r="D18" s="32"/>
      <c r="E18" s="32" t="str">
        <f>IF(B18="","",VLOOKUP(B18,Tblproduits[#All],3,0))</f>
        <v/>
      </c>
      <c r="F18" s="32" t="str">
        <f t="shared" si="0"/>
        <v/>
      </c>
      <c r="G18" s="14"/>
      <c r="H18" s="42"/>
      <c r="I18" s="42"/>
    </row>
    <row r="19" spans="1:9">
      <c r="A19" s="14"/>
      <c r="B19" s="5"/>
      <c r="C19" s="5" t="str">
        <f>IF(B19="","",VLOOKUP(B19,Tblproduits[#All],2,0))</f>
        <v/>
      </c>
      <c r="D19" s="32"/>
      <c r="E19" s="32" t="str">
        <f>IF(B19="","",VLOOKUP(B19,Tblproduits[#All],3,0))</f>
        <v/>
      </c>
      <c r="F19" s="32" t="str">
        <f t="shared" si="0"/>
        <v/>
      </c>
      <c r="G19" s="14"/>
      <c r="H19" s="42"/>
      <c r="I19" s="42"/>
    </row>
    <row r="20" spans="1:9">
      <c r="A20" s="14"/>
      <c r="B20" s="5"/>
      <c r="C20" s="5" t="str">
        <f>IF(B20="","",VLOOKUP(B20,Tblproduits[#All],2,0))</f>
        <v/>
      </c>
      <c r="D20" s="32"/>
      <c r="E20" s="32" t="str">
        <f>IF(B20="","",VLOOKUP(B20,Tblproduits[#All],3,0))</f>
        <v/>
      </c>
      <c r="F20" s="32" t="str">
        <f t="shared" si="0"/>
        <v/>
      </c>
      <c r="G20" s="14"/>
      <c r="H20" s="42"/>
      <c r="I20" s="42"/>
    </row>
    <row r="21" spans="1:9">
      <c r="A21" s="14"/>
      <c r="B21" s="5"/>
      <c r="C21" s="5" t="str">
        <f>IF(B21="","",VLOOKUP(B21,Tblproduits[#All],2,0))</f>
        <v/>
      </c>
      <c r="D21" s="32"/>
      <c r="E21" s="32" t="str">
        <f>IF(B21="","",VLOOKUP(B21,Tblproduits[#All],3,0))</f>
        <v/>
      </c>
      <c r="F21" s="32" t="str">
        <f t="shared" si="0"/>
        <v/>
      </c>
      <c r="G21" s="14"/>
      <c r="H21" s="42"/>
      <c r="I21" s="42"/>
    </row>
    <row r="22" spans="1:9">
      <c r="A22" s="14"/>
      <c r="B22" s="5"/>
      <c r="C22" s="5" t="str">
        <f>IF(B22="","",VLOOKUP(B22,Tblproduits[#All],2,0))</f>
        <v/>
      </c>
      <c r="D22" s="32"/>
      <c r="E22" s="32" t="str">
        <f>IF(B22="","",VLOOKUP(B22,Tblproduits[#All],3,0))</f>
        <v/>
      </c>
      <c r="F22" s="32" t="str">
        <f t="shared" si="0"/>
        <v/>
      </c>
      <c r="G22" s="14"/>
      <c r="H22" s="42"/>
      <c r="I22" s="42"/>
    </row>
    <row r="23" spans="1:9" ht="18">
      <c r="A23" s="14"/>
      <c r="B23" s="14"/>
      <c r="C23" s="14"/>
      <c r="D23" s="14"/>
      <c r="E23" s="9" t="s">
        <v>4</v>
      </c>
      <c r="F23" s="7">
        <f>SUM(F6:F22)</f>
        <v>0</v>
      </c>
      <c r="G23" s="14"/>
      <c r="H23" s="42"/>
      <c r="I23" s="42"/>
    </row>
    <row r="24" spans="1:9" ht="18">
      <c r="A24" s="14"/>
      <c r="B24" s="14"/>
      <c r="C24" s="14"/>
      <c r="D24" s="14"/>
      <c r="E24" s="9" t="s">
        <v>5</v>
      </c>
      <c r="F24" s="7">
        <f>F23*0.1925</f>
        <v>0</v>
      </c>
      <c r="G24" s="14"/>
      <c r="H24" s="42"/>
      <c r="I24" s="42"/>
    </row>
    <row r="25" spans="1:9" ht="13.5" customHeight="1">
      <c r="A25" s="14"/>
      <c r="B25" s="14"/>
      <c r="C25" s="14"/>
      <c r="D25" s="14"/>
      <c r="E25" s="16"/>
      <c r="F25" s="14"/>
      <c r="G25" s="14"/>
      <c r="H25" s="42"/>
      <c r="I25" s="42"/>
    </row>
    <row r="26" spans="1:9" ht="18">
      <c r="A26" s="14"/>
      <c r="B26" s="14"/>
      <c r="C26" s="14"/>
      <c r="D26" s="14"/>
      <c r="E26" s="9" t="s">
        <v>6</v>
      </c>
      <c r="F26" s="8">
        <f>F23+F24</f>
        <v>0</v>
      </c>
      <c r="G26" s="14"/>
      <c r="H26" s="42"/>
      <c r="I26" s="42"/>
    </row>
    <row r="27" spans="1:9" ht="12.75" customHeight="1">
      <c r="A27" s="14"/>
      <c r="B27" s="14"/>
      <c r="C27" s="14"/>
      <c r="D27" s="14"/>
      <c r="E27" s="14"/>
      <c r="F27" s="14"/>
      <c r="G27" s="14"/>
      <c r="H27" s="42"/>
      <c r="I27" s="42"/>
    </row>
    <row r="28" spans="1:9">
      <c r="A28" s="2"/>
      <c r="B28" s="2"/>
      <c r="C28" s="2"/>
      <c r="D28" s="2"/>
      <c r="E28" s="2"/>
      <c r="F28" s="2"/>
      <c r="G28" s="2"/>
    </row>
  </sheetData>
  <mergeCells count="2">
    <mergeCell ref="B1:D4"/>
    <mergeCell ref="E1:F4"/>
  </mergeCells>
  <pageMargins left="0.7" right="0.7" top="0.75" bottom="0.75" header="0.3" footer="0.3"/>
  <pageSetup paperSize="9" orientation="landscape" horizontalDpi="300" verticalDpi="300" r:id="rId1"/>
  <drawing r:id="rId2"/>
  <legacyDrawing r:id="rId3"/>
  <controls>
    <control shapeId="2049" r:id="rId4" name="Spin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dimension ref="A1:H1"/>
  <sheetViews>
    <sheetView tabSelected="1" workbookViewId="0">
      <selection activeCell="H2" sqref="H2"/>
    </sheetView>
  </sheetViews>
  <sheetFormatPr baseColWidth="10" defaultRowHeight="15"/>
  <cols>
    <col min="3" max="3" width="14.7109375" bestFit="1" customWidth="1"/>
    <col min="5" max="5" width="17.7109375" bestFit="1" customWidth="1"/>
    <col min="8" max="8" width="13.85546875" bestFit="1" customWidth="1"/>
  </cols>
  <sheetData>
    <row r="1" spans="1:8">
      <c r="A1" t="s">
        <v>89</v>
      </c>
      <c r="B1" t="s">
        <v>90</v>
      </c>
      <c r="C1" t="s">
        <v>91</v>
      </c>
      <c r="D1" t="s">
        <v>92</v>
      </c>
      <c r="E1" t="s">
        <v>93</v>
      </c>
      <c r="F1" t="s">
        <v>94</v>
      </c>
      <c r="G1" t="s">
        <v>95</v>
      </c>
      <c r="H1" t="s">
        <v>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3:B12"/>
  <sheetViews>
    <sheetView workbookViewId="0">
      <selection activeCell="B15" sqref="B15"/>
    </sheetView>
  </sheetViews>
  <sheetFormatPr baseColWidth="10" defaultRowHeight="15"/>
  <cols>
    <col min="2" max="2" width="54.42578125" bestFit="1" customWidth="1"/>
  </cols>
  <sheetData>
    <row r="3" spans="2:2">
      <c r="B3" t="s">
        <v>104</v>
      </c>
    </row>
    <row r="4" spans="2:2">
      <c r="B4" s="60" t="s">
        <v>103</v>
      </c>
    </row>
    <row r="5" spans="2:2">
      <c r="B5" s="60" t="s">
        <v>97</v>
      </c>
    </row>
    <row r="6" spans="2:2">
      <c r="B6" s="60" t="s">
        <v>98</v>
      </c>
    </row>
    <row r="7" spans="2:2">
      <c r="B7" s="60" t="s">
        <v>99</v>
      </c>
    </row>
    <row r="8" spans="2:2">
      <c r="B8" s="60" t="s">
        <v>100</v>
      </c>
    </row>
    <row r="9" spans="2:2">
      <c r="B9" s="60" t="s">
        <v>101</v>
      </c>
    </row>
    <row r="10" spans="2:2">
      <c r="B10" s="60" t="s">
        <v>102</v>
      </c>
    </row>
    <row r="12" spans="2:2">
      <c r="B12" t="s">
        <v>105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Gestionnaire</vt:lpstr>
      <vt:lpstr>Achats</vt:lpstr>
      <vt:lpstr>Stock_Produits</vt:lpstr>
      <vt:lpstr>Ventes</vt:lpstr>
      <vt:lpstr>Suivi_Ventes</vt:lpstr>
      <vt:lpstr>Recherche_Clients</vt:lpstr>
      <vt:lpstr>CatalogueProduits</vt:lpstr>
      <vt:lpstr>FormulaireLivr</vt:lpstr>
      <vt:lpstr>Achats!Zone_d_impression</vt:lpstr>
      <vt:lpstr>Ventes!Zone_d_impression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SWEET</cp:lastModifiedBy>
  <cp:lastPrinted>2018-06-13T10:41:32Z</cp:lastPrinted>
  <dcterms:created xsi:type="dcterms:W3CDTF">2017-11-18T16:39:21Z</dcterms:created>
  <dcterms:modified xsi:type="dcterms:W3CDTF">2018-06-13T11:00:34Z</dcterms:modified>
</cp:coreProperties>
</file>