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sche\Dropbox\Projet semestre\PSP 2\Jacques Tim\"/>
    </mc:Choice>
  </mc:AlternateContent>
  <bookViews>
    <workbookView xWindow="0" yWindow="0" windowWidth="23040" windowHeight="8232"/>
  </bookViews>
  <sheets>
    <sheet name="Tableau" sheetId="1" r:id="rId1"/>
    <sheet name="Variation de la pente" sheetId="15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" i="1" l="1"/>
  <c r="O3" i="1" l="1"/>
  <c r="E11" i="1"/>
  <c r="E13" i="1" l="1"/>
  <c r="F3" i="1" l="1"/>
  <c r="G3" i="1" s="1"/>
  <c r="H3" i="1" s="1"/>
  <c r="I3" i="1" s="1"/>
  <c r="K3" i="1" l="1"/>
  <c r="N3" i="1" s="1"/>
  <c r="P3" i="1" s="1"/>
  <c r="P4" i="1" s="1"/>
  <c r="E15" i="1"/>
  <c r="J3" i="1" s="1"/>
</calcChain>
</file>

<file path=xl/comments1.xml><?xml version="1.0" encoding="utf-8"?>
<comments xmlns="http://schemas.openxmlformats.org/spreadsheetml/2006/main">
  <authors>
    <author>Jacques Scherly</author>
  </authors>
  <commentList>
    <comment ref="P2" authorId="0" shapeId="0">
      <text>
        <r>
          <rPr>
            <b/>
            <sz val="9"/>
            <color indexed="81"/>
            <rFont val="Tahoma"/>
            <family val="2"/>
          </rPr>
          <t>Jacques Scherly: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Qs proposer selon la pente
Smart Jaeggi: 3-20%
Peter Müllet: 0-2%</t>
        </r>
      </text>
    </comment>
    <comment ref="E3" authorId="0" shapeId="0">
      <text>
        <r>
          <rPr>
            <b/>
            <sz val="9"/>
            <color indexed="81"/>
            <rFont val="Tahoma"/>
            <family val="2"/>
          </rPr>
          <t>Jacques Scherly: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Débuter avec 0.01 avant d'utiliser le bouton " Faire varier la pente "</t>
        </r>
      </text>
    </comment>
  </commentList>
</comments>
</file>

<file path=xl/comments2.xml><?xml version="1.0" encoding="utf-8"?>
<comments xmlns="http://schemas.openxmlformats.org/spreadsheetml/2006/main">
  <authors>
    <author>Jacques Scherly</author>
  </authors>
  <commentList>
    <comment ref="A2" authorId="0" shapeId="0">
      <text>
        <r>
          <rPr>
            <b/>
            <sz val="9"/>
            <color indexed="81"/>
            <rFont val="Tahoma"/>
            <family val="2"/>
          </rPr>
          <t>Jacques Scherly:</t>
        </r>
        <r>
          <rPr>
            <sz val="9"/>
            <color indexed="81"/>
            <rFont val="Tahoma"/>
            <family val="2"/>
          </rPr>
          <t xml:space="preserve">
Déuter avec 0.01 avant d'utiliser le bouton " Faire varier la pente "</t>
        </r>
      </text>
    </comment>
  </commentList>
</comments>
</file>

<file path=xl/sharedStrings.xml><?xml version="1.0" encoding="utf-8"?>
<sst xmlns="http://schemas.openxmlformats.org/spreadsheetml/2006/main" count="60" uniqueCount="51">
  <si>
    <t>Imput Data</t>
  </si>
  <si>
    <t>Géométrie</t>
  </si>
  <si>
    <t>Largeur</t>
  </si>
  <si>
    <t>Hauteur d'eau</t>
  </si>
  <si>
    <t>Fruit de berges</t>
  </si>
  <si>
    <t>Granulométrie</t>
  </si>
  <si>
    <t>Poids vol. granuat</t>
  </si>
  <si>
    <t>Densité relative</t>
  </si>
  <si>
    <t>Eau</t>
  </si>
  <si>
    <t>Poids vol. eau</t>
  </si>
  <si>
    <t xml:space="preserve">Pente </t>
  </si>
  <si>
    <t>Paramètre hydraulique</t>
  </si>
  <si>
    <t>Rayon hydraulique</t>
  </si>
  <si>
    <t>Vitesse moyenne</t>
  </si>
  <si>
    <t>Débit spécifique</t>
  </si>
  <si>
    <t>Transport solide</t>
  </si>
  <si>
    <t>Smart Jaeggi</t>
  </si>
  <si>
    <t>Meyer-Peter Muller</t>
  </si>
  <si>
    <t>Autre</t>
  </si>
  <si>
    <t>Output Data</t>
  </si>
  <si>
    <r>
      <t>Q</t>
    </r>
    <r>
      <rPr>
        <sz val="8"/>
        <color theme="1"/>
        <rFont val="Calibri"/>
        <family val="2"/>
        <scheme val="minor"/>
      </rPr>
      <t>s1</t>
    </r>
  </si>
  <si>
    <r>
      <t>Q</t>
    </r>
    <r>
      <rPr>
        <sz val="8"/>
        <color theme="1"/>
        <rFont val="Calibri"/>
        <family val="2"/>
        <scheme val="minor"/>
      </rPr>
      <t>s2</t>
    </r>
  </si>
  <si>
    <r>
      <t>Q</t>
    </r>
    <r>
      <rPr>
        <sz val="8"/>
        <color theme="1"/>
        <rFont val="Calibri"/>
        <family val="2"/>
        <scheme val="minor"/>
      </rPr>
      <t>s prop</t>
    </r>
  </si>
  <si>
    <t>J</t>
  </si>
  <si>
    <t>l</t>
  </si>
  <si>
    <t>Granulat</t>
  </si>
  <si>
    <t>[-]</t>
  </si>
  <si>
    <t>[m]</t>
  </si>
  <si>
    <t>Paramètre Géométrique</t>
  </si>
  <si>
    <t>Surface mouillé</t>
  </si>
  <si>
    <t>Largeur lit</t>
  </si>
  <si>
    <t>s</t>
  </si>
  <si>
    <t>Coef. de rugosité MS</t>
  </si>
  <si>
    <r>
      <t>[kg*m</t>
    </r>
    <r>
      <rPr>
        <vertAlign val="superscript"/>
        <sz val="11"/>
        <color theme="1"/>
        <rFont val="Calibri"/>
        <family val="2"/>
        <scheme val="minor"/>
      </rPr>
      <t>-3</t>
    </r>
    <r>
      <rPr>
        <sz val="11"/>
        <color theme="1"/>
        <rFont val="Calibri"/>
        <family val="2"/>
        <scheme val="minor"/>
      </rPr>
      <t>]</t>
    </r>
  </si>
  <si>
    <r>
      <t>ρ</t>
    </r>
    <r>
      <rPr>
        <vertAlign val="subscript"/>
        <sz val="11"/>
        <color theme="1"/>
        <rFont val="Calibri"/>
        <family val="2"/>
        <scheme val="minor"/>
      </rPr>
      <t>s</t>
    </r>
  </si>
  <si>
    <r>
      <t>ρ</t>
    </r>
    <r>
      <rPr>
        <vertAlign val="subscript"/>
        <sz val="11"/>
        <color theme="1"/>
        <rFont val="Calibri"/>
        <family val="2"/>
        <scheme val="minor"/>
      </rPr>
      <t>w</t>
    </r>
  </si>
  <si>
    <r>
      <t>Q</t>
    </r>
    <r>
      <rPr>
        <vertAlign val="subscript"/>
        <sz val="11"/>
        <color theme="1"/>
        <rFont val="Calibri"/>
        <family val="2"/>
        <scheme val="minor"/>
      </rPr>
      <t>ms</t>
    </r>
  </si>
  <si>
    <r>
      <t>h</t>
    </r>
    <r>
      <rPr>
        <vertAlign val="subscript"/>
        <sz val="11"/>
        <color theme="1"/>
        <rFont val="Calibri"/>
        <family val="2"/>
        <scheme val="minor"/>
      </rPr>
      <t>w</t>
    </r>
  </si>
  <si>
    <r>
      <t>D</t>
    </r>
    <r>
      <rPr>
        <vertAlign val="subscript"/>
        <sz val="11"/>
        <color theme="1"/>
        <rFont val="Calibri"/>
        <family val="2"/>
        <scheme val="minor"/>
      </rPr>
      <t>m</t>
    </r>
  </si>
  <si>
    <r>
      <t>D</t>
    </r>
    <r>
      <rPr>
        <vertAlign val="subscript"/>
        <sz val="11"/>
        <color theme="1"/>
        <rFont val="Calibri"/>
        <family val="2"/>
        <scheme val="minor"/>
      </rPr>
      <t>10</t>
    </r>
  </si>
  <si>
    <r>
      <t>D</t>
    </r>
    <r>
      <rPr>
        <vertAlign val="subscript"/>
        <sz val="11"/>
        <color theme="1"/>
        <rFont val="Calibri"/>
        <family val="2"/>
        <scheme val="minor"/>
      </rPr>
      <t>30</t>
    </r>
  </si>
  <si>
    <r>
      <t>D</t>
    </r>
    <r>
      <rPr>
        <vertAlign val="subscript"/>
        <sz val="11"/>
        <color theme="1"/>
        <rFont val="Calibri"/>
        <family val="2"/>
        <scheme val="minor"/>
      </rPr>
      <t>90</t>
    </r>
  </si>
  <si>
    <r>
      <t>K</t>
    </r>
    <r>
      <rPr>
        <vertAlign val="subscript"/>
        <sz val="11"/>
        <color theme="1"/>
        <rFont val="Calibri"/>
        <family val="2"/>
        <scheme val="minor"/>
      </rPr>
      <t>str</t>
    </r>
  </si>
  <si>
    <t>Formules utilisées</t>
  </si>
  <si>
    <t>Smart Jeaggi</t>
  </si>
  <si>
    <r>
      <t>[m</t>
    </r>
    <r>
      <rPr>
        <vertAlign val="superscript"/>
        <sz val="11"/>
        <color theme="1"/>
        <rFont val="Calibri"/>
        <family val="2"/>
        <scheme val="minor"/>
      </rPr>
      <t>1/3</t>
    </r>
    <r>
      <rPr>
        <sz val="11"/>
        <color theme="1"/>
        <rFont val="Calibri"/>
        <family val="2"/>
        <scheme val="minor"/>
      </rPr>
      <t>*s</t>
    </r>
    <r>
      <rPr>
        <vertAlign val="superscript"/>
        <sz val="11"/>
        <color theme="1"/>
        <rFont val="Calibri"/>
        <family val="2"/>
        <scheme val="minor"/>
      </rPr>
      <t>-1</t>
    </r>
    <r>
      <rPr>
        <sz val="11"/>
        <color theme="1"/>
        <rFont val="Calibri"/>
        <family val="2"/>
        <scheme val="minor"/>
      </rPr>
      <t>]</t>
    </r>
  </si>
  <si>
    <t>Manning Strickler</t>
  </si>
  <si>
    <r>
      <t>[m</t>
    </r>
    <r>
      <rPr>
        <vertAlign val="super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*s</t>
    </r>
    <r>
      <rPr>
        <vertAlign val="superscript"/>
        <sz val="11"/>
        <color theme="1"/>
        <rFont val="Calibri"/>
        <family val="2"/>
        <scheme val="minor"/>
      </rPr>
      <t>-1</t>
    </r>
    <r>
      <rPr>
        <sz val="11"/>
        <color theme="1"/>
        <rFont val="Calibri"/>
        <family val="2"/>
        <scheme val="minor"/>
      </rPr>
      <t>]</t>
    </r>
  </si>
  <si>
    <t xml:space="preserve">Débit  </t>
  </si>
  <si>
    <r>
      <t>[m</t>
    </r>
    <r>
      <rPr>
        <vertAlign val="super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/h]</t>
    </r>
  </si>
  <si>
    <t>[kg/s]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</si>
</sst>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0.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vertAlign val="superscript"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Antonio"/>
    </font>
    <font>
      <sz val="11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4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2" borderId="4" xfId="0" applyFill="1" applyBorder="1"/>
    <xf numFmtId="0" fontId="0" fillId="2" borderId="0" xfId="0" applyFill="1" applyBorder="1"/>
    <xf numFmtId="0" fontId="0" fillId="2" borderId="0" xfId="0" applyFill="1" applyBorder="1" applyAlignment="1">
      <alignment horizontal="center" vertical="center"/>
    </xf>
    <xf numFmtId="0" fontId="0" fillId="2" borderId="9" xfId="0" applyFill="1" applyBorder="1"/>
    <xf numFmtId="0" fontId="0" fillId="2" borderId="0" xfId="0" applyFill="1" applyBorder="1" applyAlignment="1">
      <alignment horizontal="center"/>
    </xf>
    <xf numFmtId="165" fontId="0" fillId="6" borderId="9" xfId="0" applyNumberFormat="1" applyFill="1" applyBorder="1"/>
    <xf numFmtId="0" fontId="0" fillId="6" borderId="9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7" xfId="0" applyFill="1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0" fillId="0" borderId="11" xfId="0" applyBorder="1" applyAlignment="1"/>
    <xf numFmtId="0" fontId="0" fillId="2" borderId="20" xfId="0" applyFill="1" applyBorder="1"/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24" xfId="0" applyBorder="1"/>
    <xf numFmtId="0" fontId="0" fillId="0" borderId="25" xfId="0" applyBorder="1"/>
    <xf numFmtId="164" fontId="0" fillId="0" borderId="26" xfId="0" applyNumberFormat="1" applyBorder="1"/>
    <xf numFmtId="164" fontId="0" fillId="0" borderId="24" xfId="0" applyNumberFormat="1" applyBorder="1"/>
    <xf numFmtId="0" fontId="0" fillId="0" borderId="27" xfId="0" applyBorder="1"/>
    <xf numFmtId="164" fontId="0" fillId="6" borderId="10" xfId="0" applyNumberFormat="1" applyFill="1" applyBorder="1"/>
    <xf numFmtId="164" fontId="1" fillId="0" borderId="0" xfId="0" applyNumberFormat="1" applyFont="1" applyBorder="1" applyAlignment="1">
      <alignment horizontal="center"/>
    </xf>
    <xf numFmtId="0" fontId="0" fillId="5" borderId="22" xfId="0" applyFill="1" applyBorder="1"/>
    <xf numFmtId="164" fontId="0" fillId="0" borderId="6" xfId="0" applyNumberFormat="1" applyBorder="1"/>
    <xf numFmtId="0" fontId="0" fillId="0" borderId="28" xfId="0" applyBorder="1"/>
    <xf numFmtId="164" fontId="1" fillId="0" borderId="6" xfId="0" applyNumberFormat="1" applyFont="1" applyBorder="1" applyAlignment="1">
      <alignment horizontal="center"/>
    </xf>
    <xf numFmtId="164" fontId="0" fillId="0" borderId="8" xfId="0" applyNumberFormat="1" applyBorder="1"/>
    <xf numFmtId="0" fontId="1" fillId="5" borderId="13" xfId="0" applyFont="1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21" xfId="0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1" fillId="4" borderId="15" xfId="0" applyFont="1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1" fillId="7" borderId="13" xfId="0" applyFont="1" applyFill="1" applyBorder="1" applyAlignment="1">
      <alignment horizontal="center"/>
    </xf>
    <xf numFmtId="0" fontId="1" fillId="7" borderId="14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22412</xdr:colOff>
      <xdr:row>19</xdr:row>
      <xdr:rowOff>44825</xdr:rowOff>
    </xdr:from>
    <xdr:to>
      <xdr:col>3</xdr:col>
      <xdr:colOff>1308847</xdr:colOff>
      <xdr:row>22</xdr:row>
      <xdr:rowOff>145713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39788" y="3962401"/>
          <a:ext cx="2640106" cy="652218"/>
        </a:xfrm>
        <a:prstGeom prst="rect">
          <a:avLst/>
        </a:prstGeom>
      </xdr:spPr>
    </xdr:pic>
    <xdr:clientData/>
  </xdr:twoCellAnchor>
  <xdr:twoCellAnchor editAs="oneCell">
    <xdr:from>
      <xdr:col>2</xdr:col>
      <xdr:colOff>13448</xdr:colOff>
      <xdr:row>24</xdr:row>
      <xdr:rowOff>0</xdr:rowOff>
    </xdr:from>
    <xdr:to>
      <xdr:col>3</xdr:col>
      <xdr:colOff>852084</xdr:colOff>
      <xdr:row>27</xdr:row>
      <xdr:rowOff>13449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30824" y="5020235"/>
          <a:ext cx="2192307" cy="564777"/>
        </a:xfrm>
        <a:prstGeom prst="rect">
          <a:avLst/>
        </a:prstGeom>
      </xdr:spPr>
    </xdr:pic>
    <xdr:clientData/>
  </xdr:twoCellAnchor>
  <xdr:twoCellAnchor editAs="oneCell">
    <xdr:from>
      <xdr:col>2</xdr:col>
      <xdr:colOff>4482</xdr:colOff>
      <xdr:row>28</xdr:row>
      <xdr:rowOff>103093</xdr:rowOff>
    </xdr:from>
    <xdr:to>
      <xdr:col>2</xdr:col>
      <xdr:colOff>1303951</xdr:colOff>
      <xdr:row>30</xdr:row>
      <xdr:rowOff>58270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1858" y="5853952"/>
          <a:ext cx="1299469" cy="32273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1257300</xdr:colOff>
          <xdr:row>12</xdr:row>
          <xdr:rowOff>64771</xdr:rowOff>
        </xdr:from>
        <xdr:to>
          <xdr:col>7</xdr:col>
          <xdr:colOff>865415</xdr:colOff>
          <xdr:row>16</xdr:row>
          <xdr:rowOff>48987</xdr:rowOff>
        </xdr:to>
        <xdr:sp macro="" textlink="">
          <xdr:nvSpPr>
            <xdr:cNvPr id="1029" name="Bou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B636697D-581D-409B-8191-ED664B2050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77724" rIns="45720" bIns="77724" anchor="ctr" upright="1"/>
            <a:lstStyle/>
            <a:p>
              <a:pPr algn="ctr" rtl="0">
                <a:defRPr sz="1000"/>
              </a:pPr>
              <a:r>
                <a:rPr lang="fr-CH" sz="1400" b="1" i="0" u="none" strike="noStrike" baseline="0">
                  <a:solidFill>
                    <a:srgbClr val="000000"/>
                  </a:solidFill>
                  <a:latin typeface="Antonio"/>
                </a:rPr>
                <a:t>Faire varier la pente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31"/>
  <sheetViews>
    <sheetView tabSelected="1" zoomScale="70" zoomScaleNormal="70" workbookViewId="0">
      <selection activeCell="L15" sqref="L15"/>
    </sheetView>
  </sheetViews>
  <sheetFormatPr baseColWidth="10" defaultRowHeight="14.4" x14ac:dyDescent="0.55000000000000004"/>
  <cols>
    <col min="1" max="1" width="13.3125" customWidth="1"/>
    <col min="2" max="2" width="18.68359375" bestFit="1" customWidth="1"/>
    <col min="3" max="4" width="18.68359375" customWidth="1"/>
    <col min="5" max="5" width="12.15625" bestFit="1" customWidth="1"/>
    <col min="7" max="7" width="32.41796875" customWidth="1"/>
    <col min="8" max="8" width="15.7890625" customWidth="1"/>
    <col min="9" max="9" width="17.20703125" customWidth="1"/>
    <col min="10" max="10" width="15.7890625" customWidth="1"/>
    <col min="11" max="12" width="20.5234375" customWidth="1"/>
  </cols>
  <sheetData>
    <row r="1" spans="1:18" ht="14.4" customHeight="1" thickBot="1" x14ac:dyDescent="0.6">
      <c r="A1" s="36" t="s">
        <v>0</v>
      </c>
      <c r="B1" s="37"/>
      <c r="C1" s="37"/>
      <c r="D1" s="37"/>
      <c r="E1" s="38"/>
      <c r="F1" s="48" t="s">
        <v>28</v>
      </c>
      <c r="G1" s="49"/>
      <c r="H1" s="42" t="s">
        <v>11</v>
      </c>
      <c r="I1" s="43"/>
      <c r="J1" s="44"/>
      <c r="K1" s="45" t="s">
        <v>15</v>
      </c>
      <c r="L1" s="46"/>
      <c r="M1" s="47"/>
      <c r="N1" s="34" t="s">
        <v>19</v>
      </c>
      <c r="O1" s="35"/>
      <c r="P1" s="35"/>
      <c r="Q1" s="29"/>
      <c r="R1" s="1"/>
    </row>
    <row r="2" spans="1:18" ht="14.4" customHeight="1" thickTop="1" thickBot="1" x14ac:dyDescent="0.6">
      <c r="A2" s="39"/>
      <c r="B2" s="40"/>
      <c r="C2" s="40"/>
      <c r="D2" s="40"/>
      <c r="E2" s="41"/>
      <c r="F2" s="1" t="s">
        <v>30</v>
      </c>
      <c r="G2" s="2" t="s">
        <v>29</v>
      </c>
      <c r="H2" s="17" t="s">
        <v>12</v>
      </c>
      <c r="I2" s="2" t="s">
        <v>13</v>
      </c>
      <c r="J2" s="16" t="s">
        <v>14</v>
      </c>
      <c r="K2" s="15" t="s">
        <v>16</v>
      </c>
      <c r="L2" s="2" t="s">
        <v>17</v>
      </c>
      <c r="M2" s="2" t="s">
        <v>18</v>
      </c>
      <c r="N2" s="1" t="s">
        <v>20</v>
      </c>
      <c r="O2" s="31" t="s">
        <v>21</v>
      </c>
      <c r="P2" s="2" t="s">
        <v>22</v>
      </c>
      <c r="Q2" s="31"/>
      <c r="R2" s="2"/>
    </row>
    <row r="3" spans="1:18" ht="15" thickTop="1" thickBot="1" x14ac:dyDescent="0.6">
      <c r="A3" s="5" t="s">
        <v>1</v>
      </c>
      <c r="B3" s="6" t="s">
        <v>10</v>
      </c>
      <c r="C3" s="7" t="s">
        <v>23</v>
      </c>
      <c r="D3" s="7" t="s">
        <v>26</v>
      </c>
      <c r="E3" s="18">
        <v>0.01</v>
      </c>
      <c r="F3" s="23">
        <f>SUM(E4-2*(E5*E6))</f>
        <v>1.7</v>
      </c>
      <c r="G3" s="22">
        <f>SUM((E4+F3)/2)*E5</f>
        <v>0.55500000000000005</v>
      </c>
      <c r="H3" s="24">
        <f>G3/(F3+SQRT(E5^2+(E5*E6)^2)*2)</f>
        <v>0.23409618104355948</v>
      </c>
      <c r="I3" s="25">
        <f>5*(H3^(2/3))*E3^0.5</f>
        <v>0.18991804172823326</v>
      </c>
      <c r="J3" s="26">
        <f>E15/E4</f>
        <v>5.6975412518469978E-2</v>
      </c>
      <c r="K3" s="24">
        <f>((4*E12*(E10/E9)^0.2)/(E13-1))*I3*E5*(E3^1.6)*(1-(0.05*(E13-1)*E7)/(E5*E3))</f>
        <v>0.25972888936569505</v>
      </c>
      <c r="L3" s="25">
        <f>25151.6*(((E5*E3)-(0.05*(E13-1)*E7))^1.5)</f>
        <v>2.5953721425450516</v>
      </c>
      <c r="M3" s="22"/>
      <c r="N3" s="30">
        <f>K3*E4</f>
        <v>0.5194577787313901</v>
      </c>
      <c r="O3" s="33">
        <f>L3*E4</f>
        <v>5.1907442850901031</v>
      </c>
      <c r="P3" s="28">
        <f>IF(E3&lt;=0.02,O3,IF(E3&gt;0.02,N3))</f>
        <v>5.1907442850901031</v>
      </c>
      <c r="Q3" s="19" t="s">
        <v>50</v>
      </c>
      <c r="R3" s="1"/>
    </row>
    <row r="4" spans="1:18" ht="16.8" thickBot="1" x14ac:dyDescent="0.6">
      <c r="A4" s="5"/>
      <c r="B4" s="6" t="s">
        <v>2</v>
      </c>
      <c r="C4" s="7" t="s">
        <v>24</v>
      </c>
      <c r="D4" s="7" t="s">
        <v>27</v>
      </c>
      <c r="E4" s="8">
        <v>2</v>
      </c>
      <c r="F4" s="1"/>
      <c r="G4" s="2"/>
      <c r="H4" s="2"/>
      <c r="I4" s="2"/>
      <c r="J4" s="2"/>
      <c r="K4" s="2"/>
      <c r="L4" s="2"/>
      <c r="M4" s="2"/>
      <c r="N4" s="2"/>
      <c r="O4" s="2"/>
      <c r="P4" s="32">
        <f>P3/E12*3600</f>
        <v>7.187184394740143</v>
      </c>
      <c r="Q4" s="20" t="s">
        <v>49</v>
      </c>
      <c r="R4" s="1"/>
    </row>
    <row r="5" spans="1:18" ht="16.8" x14ac:dyDescent="0.55000000000000004">
      <c r="A5" s="5"/>
      <c r="B5" s="6" t="s">
        <v>3</v>
      </c>
      <c r="C5" s="7" t="s">
        <v>37</v>
      </c>
      <c r="D5" s="7" t="s">
        <v>27</v>
      </c>
      <c r="E5" s="8">
        <v>0.3</v>
      </c>
      <c r="F5" s="1"/>
      <c r="G5" s="2"/>
      <c r="H5" s="2"/>
      <c r="I5" s="2"/>
      <c r="J5" s="2"/>
      <c r="K5" s="2"/>
      <c r="L5" s="2"/>
      <c r="M5" s="2"/>
      <c r="N5" s="2"/>
      <c r="P5" s="2"/>
      <c r="Q5" s="2"/>
    </row>
    <row r="6" spans="1:18" x14ac:dyDescent="0.55000000000000004">
      <c r="A6" s="5"/>
      <c r="B6" s="6" t="s">
        <v>4</v>
      </c>
      <c r="C6" s="6"/>
      <c r="D6" s="7" t="s">
        <v>27</v>
      </c>
      <c r="E6" s="8">
        <v>0.5</v>
      </c>
      <c r="F6" s="1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1:18" ht="16.8" x14ac:dyDescent="0.75">
      <c r="A7" s="5" t="s">
        <v>5</v>
      </c>
      <c r="B7" s="6"/>
      <c r="C7" s="9" t="s">
        <v>38</v>
      </c>
      <c r="D7" s="7" t="s">
        <v>27</v>
      </c>
      <c r="E7" s="8">
        <v>0.01</v>
      </c>
      <c r="F7" s="1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8" ht="16.8" x14ac:dyDescent="0.75">
      <c r="A8" s="5"/>
      <c r="B8" s="6"/>
      <c r="C8" s="9" t="s">
        <v>39</v>
      </c>
      <c r="D8" s="7" t="s">
        <v>27</v>
      </c>
      <c r="E8" s="8"/>
      <c r="F8" s="1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18" ht="16.8" x14ac:dyDescent="0.75">
      <c r="A9" s="5"/>
      <c r="B9" s="6"/>
      <c r="C9" s="9" t="s">
        <v>40</v>
      </c>
      <c r="D9" s="7" t="s">
        <v>27</v>
      </c>
      <c r="E9" s="8">
        <v>0.01</v>
      </c>
      <c r="F9" s="1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8" ht="16.8" x14ac:dyDescent="0.75">
      <c r="A10" s="5"/>
      <c r="B10" s="6"/>
      <c r="C10" s="9" t="s">
        <v>41</v>
      </c>
      <c r="D10" s="7" t="s">
        <v>27</v>
      </c>
      <c r="E10" s="8">
        <v>0.08</v>
      </c>
      <c r="F10" s="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8" ht="16.8" x14ac:dyDescent="0.55000000000000004">
      <c r="A11" s="5" t="s">
        <v>25</v>
      </c>
      <c r="B11" s="6" t="s">
        <v>32</v>
      </c>
      <c r="C11" s="7" t="s">
        <v>42</v>
      </c>
      <c r="D11" s="7" t="s">
        <v>45</v>
      </c>
      <c r="E11" s="10">
        <f>((6.7*SQRT(9.81))/E7^(1/6))</f>
        <v>45.210846619898739</v>
      </c>
      <c r="F11" s="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8" ht="16.8" x14ac:dyDescent="0.55000000000000004">
      <c r="A12" s="5"/>
      <c r="B12" s="6" t="s">
        <v>6</v>
      </c>
      <c r="C12" s="7" t="s">
        <v>34</v>
      </c>
      <c r="D12" s="7" t="s">
        <v>33</v>
      </c>
      <c r="E12" s="8">
        <v>2600</v>
      </c>
      <c r="F12" s="1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8" x14ac:dyDescent="0.55000000000000004">
      <c r="A13" s="5"/>
      <c r="B13" s="6" t="s">
        <v>7</v>
      </c>
      <c r="C13" s="7" t="s">
        <v>31</v>
      </c>
      <c r="D13" s="7" t="s">
        <v>26</v>
      </c>
      <c r="E13" s="11">
        <f>E12/E14</f>
        <v>2.6</v>
      </c>
      <c r="F13" s="1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8" ht="16.8" x14ac:dyDescent="0.55000000000000004">
      <c r="A14" s="5" t="s">
        <v>8</v>
      </c>
      <c r="B14" s="6" t="s">
        <v>9</v>
      </c>
      <c r="C14" s="7" t="s">
        <v>35</v>
      </c>
      <c r="D14" s="7" t="s">
        <v>33</v>
      </c>
      <c r="E14" s="8">
        <v>1000</v>
      </c>
      <c r="F14" s="1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1:18" ht="17.100000000000001" thickBot="1" x14ac:dyDescent="0.6">
      <c r="A15" s="12"/>
      <c r="B15" s="13" t="s">
        <v>48</v>
      </c>
      <c r="C15" s="14" t="s">
        <v>36</v>
      </c>
      <c r="D15" s="14" t="s">
        <v>47</v>
      </c>
      <c r="E15" s="27">
        <f>E5*E4*I3</f>
        <v>0.11395082503693996</v>
      </c>
      <c r="F15" s="1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8" ht="25.05" customHeight="1" x14ac:dyDescent="0.55000000000000004">
      <c r="F16" s="2"/>
      <c r="G16" s="2"/>
      <c r="H16" s="2"/>
      <c r="I16" s="2"/>
      <c r="J16" s="2"/>
      <c r="K16" s="21"/>
      <c r="L16" s="21"/>
      <c r="M16" s="2"/>
      <c r="N16" s="2"/>
      <c r="O16" s="2"/>
      <c r="P16" s="2"/>
      <c r="Q16" s="2"/>
    </row>
    <row r="17" spans="1:14" x14ac:dyDescent="0.55000000000000004">
      <c r="F17" s="2"/>
      <c r="G17" s="2"/>
    </row>
    <row r="18" spans="1:14" ht="14.7" thickBot="1" x14ac:dyDescent="0.6"/>
    <row r="19" spans="1:14" x14ac:dyDescent="0.55000000000000004">
      <c r="A19" s="50" t="s">
        <v>43</v>
      </c>
      <c r="B19" s="51"/>
      <c r="C19" s="51"/>
      <c r="D19" s="58"/>
    </row>
    <row r="20" spans="1:14" x14ac:dyDescent="0.55000000000000004">
      <c r="A20" s="52"/>
      <c r="B20" s="53"/>
      <c r="C20" s="53"/>
      <c r="D20" s="59"/>
      <c r="N20" s="2"/>
    </row>
    <row r="21" spans="1:14" x14ac:dyDescent="0.55000000000000004">
      <c r="A21" s="1"/>
      <c r="B21" s="2"/>
      <c r="C21" s="53"/>
      <c r="D21" s="59"/>
    </row>
    <row r="22" spans="1:14" x14ac:dyDescent="0.55000000000000004">
      <c r="A22" s="54" t="s">
        <v>44</v>
      </c>
      <c r="B22" s="55"/>
      <c r="C22" s="53"/>
      <c r="D22" s="59"/>
    </row>
    <row r="23" spans="1:14" x14ac:dyDescent="0.55000000000000004">
      <c r="A23" s="1"/>
      <c r="B23" s="2"/>
      <c r="C23" s="53"/>
      <c r="D23" s="59"/>
    </row>
    <row r="24" spans="1:14" x14ac:dyDescent="0.55000000000000004">
      <c r="A24" s="1"/>
      <c r="B24" s="2"/>
      <c r="C24" s="53"/>
      <c r="D24" s="59"/>
    </row>
    <row r="25" spans="1:14" x14ac:dyDescent="0.55000000000000004">
      <c r="A25" s="1"/>
      <c r="B25" s="2"/>
      <c r="C25" s="53"/>
      <c r="D25" s="59"/>
    </row>
    <row r="26" spans="1:14" x14ac:dyDescent="0.55000000000000004">
      <c r="A26" s="54" t="s">
        <v>17</v>
      </c>
      <c r="B26" s="55"/>
      <c r="C26" s="53"/>
      <c r="D26" s="59"/>
    </row>
    <row r="27" spans="1:14" x14ac:dyDescent="0.55000000000000004">
      <c r="A27" s="1"/>
      <c r="B27" s="2"/>
      <c r="C27" s="53"/>
      <c r="D27" s="59"/>
    </row>
    <row r="28" spans="1:14" x14ac:dyDescent="0.55000000000000004">
      <c r="A28" s="1"/>
      <c r="B28" s="2"/>
      <c r="C28" s="53"/>
      <c r="D28" s="59"/>
    </row>
    <row r="29" spans="1:14" x14ac:dyDescent="0.55000000000000004">
      <c r="A29" s="1"/>
      <c r="B29" s="2"/>
      <c r="C29" s="53"/>
      <c r="D29" s="59"/>
    </row>
    <row r="30" spans="1:14" x14ac:dyDescent="0.55000000000000004">
      <c r="A30" s="56" t="s">
        <v>46</v>
      </c>
      <c r="B30" s="57"/>
      <c r="C30" s="53"/>
      <c r="D30" s="59"/>
    </row>
    <row r="31" spans="1:14" ht="14.7" thickBot="1" x14ac:dyDescent="0.6">
      <c r="A31" s="3"/>
      <c r="B31" s="4"/>
      <c r="C31" s="60"/>
      <c r="D31" s="61"/>
    </row>
  </sheetData>
  <mergeCells count="10">
    <mergeCell ref="A19:B20"/>
    <mergeCell ref="A22:B22"/>
    <mergeCell ref="A26:B26"/>
    <mergeCell ref="A30:B30"/>
    <mergeCell ref="C19:D31"/>
    <mergeCell ref="N1:P1"/>
    <mergeCell ref="A1:E2"/>
    <mergeCell ref="H1:J1"/>
    <mergeCell ref="K1:M1"/>
    <mergeCell ref="F1:G1"/>
  </mergeCells>
  <pageMargins left="0.7" right="0.7" top="0.75" bottom="0.75" header="0.3" footer="0.3"/>
  <pageSetup paperSize="9" orientation="portrait" horizont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variationpente">
                <anchor moveWithCells="1" sizeWithCells="1">
                  <from>
                    <xdr:col>6</xdr:col>
                    <xdr:colOff>1257300</xdr:colOff>
                    <xdr:row>12</xdr:row>
                    <xdr:rowOff>64770</xdr:rowOff>
                  </from>
                  <to>
                    <xdr:col>7</xdr:col>
                    <xdr:colOff>864870</xdr:colOff>
                    <xdr:row>16</xdr:row>
                    <xdr:rowOff>49530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2"/>
  <sheetViews>
    <sheetView topLeftCell="A18" workbookViewId="0">
      <selection activeCell="C41" sqref="C41"/>
    </sheetView>
  </sheetViews>
  <sheetFormatPr baseColWidth="10" defaultRowHeight="14.4" x14ac:dyDescent="0.55000000000000004"/>
  <sheetData>
    <row r="2" spans="1:1" x14ac:dyDescent="0.55000000000000004"/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Variation de la pente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Scherly</dc:creator>
  <cp:lastModifiedBy>Jacques Scherly</cp:lastModifiedBy>
  <dcterms:created xsi:type="dcterms:W3CDTF">2018-04-30T08:19:09Z</dcterms:created>
  <dcterms:modified xsi:type="dcterms:W3CDTF">2018-05-11T12:10:29Z</dcterms:modified>
</cp:coreProperties>
</file>