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000" windowHeight="8925" activeTab="1"/>
  </bookViews>
  <sheets>
    <sheet name="Enregistrements" sheetId="1" r:id="rId1"/>
    <sheet name="FILTRE Enregistrements" sheetId="3" r:id="rId2"/>
    <sheet name="Feuil2" sheetId="2" r:id="rId3"/>
  </sheets>
  <externalReferences>
    <externalReference r:id="rId4"/>
  </externalReferences>
  <definedNames>
    <definedName name="_xlnm._FilterDatabase" localSheetId="0" hidden="1">Enregistrements!#REF!</definedName>
    <definedName name="_xlnm._FilterDatabase" localSheetId="1" hidden="1">'FILTRE Enregistrements'!$A$55:$L$56</definedName>
    <definedName name="_xlnm.Criteria" localSheetId="0">Enregistrements!$A$4:$Q$5</definedName>
    <definedName name="_xlnm.Criteria" localSheetId="1">'FILTRE Enregistrements'!$A$55:$Q$57</definedName>
    <definedName name="_xlnm.Extract" localSheetId="1">'FILTRE Enregistrements'!$A$60:$Q$60</definedName>
    <definedName name="_xlnm.Print_Titles" localSheetId="1">'FILTRE Enregistrements'!$1:$6</definedName>
    <definedName name="_xlnm.Print_Area" localSheetId="1">'FILTRE Enregistrements'!$A$1:$E$49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7" i="3" l="1"/>
  <c r="C47" i="3"/>
  <c r="C49" i="3" s="1"/>
  <c r="E20" i="3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19" i="3"/>
  <c r="E8" i="3"/>
  <c r="E9" i="3" s="1"/>
  <c r="E10" i="3" s="1"/>
  <c r="E11" i="3" s="1"/>
  <c r="E12" i="3" s="1"/>
  <c r="E13" i="3" s="1"/>
  <c r="E14" i="3" s="1"/>
  <c r="E15" i="3" s="1"/>
  <c r="E16" i="3" s="1"/>
  <c r="E17" i="3" s="1"/>
  <c r="H6" i="3"/>
  <c r="G6" i="3"/>
  <c r="A3" i="3"/>
  <c r="M5" i="1"/>
  <c r="L5" i="1"/>
  <c r="L2" i="1"/>
  <c r="J2" i="1"/>
  <c r="O1" i="1"/>
  <c r="H1" i="1"/>
  <c r="F1" i="1"/>
  <c r="D48" i="3" l="1"/>
  <c r="D49" i="3" s="1"/>
</calcChain>
</file>

<file path=xl/sharedStrings.xml><?xml version="1.0" encoding="utf-8"?>
<sst xmlns="http://schemas.openxmlformats.org/spreadsheetml/2006/main" count="272" uniqueCount="117">
  <si>
    <t>Enregistrements</t>
  </si>
  <si>
    <t>date Début:</t>
  </si>
  <si>
    <t>Date Fin:</t>
  </si>
  <si>
    <t>Total Entrées</t>
  </si>
  <si>
    <t>Total Sorties</t>
  </si>
  <si>
    <t>Fond de caisse initial:</t>
  </si>
  <si>
    <t>Augmentation du fond de caisse</t>
  </si>
  <si>
    <t>Date :</t>
  </si>
  <si>
    <t>Code vendeur</t>
  </si>
  <si>
    <t>Nom client / Libellé</t>
  </si>
  <si>
    <t>Article ou Produit</t>
  </si>
  <si>
    <t>Réduction montant</t>
  </si>
  <si>
    <t>Réduction %age</t>
  </si>
  <si>
    <t>Quantité ou Montant</t>
  </si>
  <si>
    <t>PV Unitaire HT</t>
  </si>
  <si>
    <t>PV total HT</t>
  </si>
  <si>
    <t>Taux T.V.A.</t>
  </si>
  <si>
    <t>Montant T.V.A.</t>
  </si>
  <si>
    <t>Entrées PTTC</t>
  </si>
  <si>
    <t xml:space="preserve"> Sorties PTTC</t>
  </si>
  <si>
    <t>Mode de paiement</t>
  </si>
  <si>
    <t>Jour</t>
  </si>
  <si>
    <t>Mois</t>
  </si>
  <si>
    <t>Année</t>
  </si>
  <si>
    <t>MjM à ASBULLE</t>
  </si>
  <si>
    <t>Pile Ray 312 (x6)</t>
  </si>
  <si>
    <t>Liquide</t>
  </si>
  <si>
    <t>CERUSTOP (x8)</t>
  </si>
  <si>
    <t>Dépôt Banque</t>
  </si>
  <si>
    <t>ES à ASBULLE</t>
  </si>
  <si>
    <t>ABO Pile Ray 312 (x60)</t>
  </si>
  <si>
    <t>Pastilles asséchantes</t>
  </si>
  <si>
    <t>Divers encaissements</t>
  </si>
  <si>
    <t>L'HOMME Simone écouteur</t>
  </si>
  <si>
    <t>ES BCF</t>
  </si>
  <si>
    <t>PT</t>
  </si>
  <si>
    <t>M. BLANC Daniel (Planchy à Bulle</t>
  </si>
  <si>
    <t>Mme SEYDOUX 1 x écouteur</t>
  </si>
  <si>
    <t>CESA Hélène FACT 12</t>
  </si>
  <si>
    <t>FACTURE Client</t>
  </si>
  <si>
    <t>M. CHARRIER Roland a pris pack complet Ss fiche ABO</t>
  </si>
  <si>
    <t>Timbre + scotch</t>
  </si>
  <si>
    <t>FACT 32 DUVAL Xavier</t>
  </si>
  <si>
    <t>Sortie Pile Ray 312 (x6) (essai Cabine)</t>
  </si>
  <si>
    <t>Sortie Pile Ray 13 (x6) (essai Cabine)</t>
  </si>
  <si>
    <t>Bouchon anti-eau Réf MURTHI</t>
  </si>
  <si>
    <t>Blanc Daniel</t>
  </si>
  <si>
    <t>Saudan Bernard Fact : 20180034</t>
  </si>
  <si>
    <t>colis GNResound</t>
  </si>
  <si>
    <t>Sortie piles stock pour essai cabine</t>
  </si>
  <si>
    <t>FACT AA N° 10 SOLDE Mme GAILLARD Bernadette</t>
  </si>
  <si>
    <t>PUB Sentiers des sculptures</t>
  </si>
  <si>
    <t>PUB</t>
  </si>
  <si>
    <t>WAXSTOP (x8)</t>
  </si>
  <si>
    <t>Pile Ray 10 (x6)</t>
  </si>
  <si>
    <t>Pile Ray 13 (x6)</t>
  </si>
  <si>
    <t>Caisse    -    Audition Sonnenwyl Sàrl / Bulle</t>
  </si>
  <si>
    <t>Filtre</t>
  </si>
  <si>
    <t>Date inf</t>
  </si>
  <si>
    <t>Date Sup</t>
  </si>
  <si>
    <t>Nom client / Libellé / Article ou Produit</t>
  </si>
  <si>
    <t>Date</t>
  </si>
  <si>
    <t>Libellé</t>
  </si>
  <si>
    <t>Montant</t>
  </si>
  <si>
    <t>Solde</t>
  </si>
  <si>
    <t>Entrée</t>
  </si>
  <si>
    <t>Sortie</t>
  </si>
  <si>
    <t>Solde à nouveau</t>
  </si>
  <si>
    <t>Quantité - Somme</t>
  </si>
  <si>
    <t>Manor carnet de quittances</t>
  </si>
  <si>
    <t>Histoire de Cœur, divers achats</t>
  </si>
  <si>
    <t>Piles abonnement</t>
  </si>
  <si>
    <t>Kolly Maurice solde fa 157 du 27.11.17</t>
  </si>
  <si>
    <t>Versement à la BCF</t>
  </si>
  <si>
    <t>Avance Elisabeth Sonnenwyl</t>
  </si>
  <si>
    <t>La Poste, frais postaux</t>
  </si>
  <si>
    <t>Duplirex Papeterie, matériel de bureau</t>
  </si>
  <si>
    <t>Piles 312</t>
  </si>
  <si>
    <t>Filtres ceru : stop</t>
  </si>
  <si>
    <t>Filtres</t>
  </si>
  <si>
    <t>Elisabeth Sonnenwyl avance</t>
  </si>
  <si>
    <t>Trf caisse à BCF 308-05</t>
  </si>
  <si>
    <t>Piles 312 / 2x</t>
  </si>
  <si>
    <t>Abonnement piles 13</t>
  </si>
  <si>
    <t>Rutscho Louis, fa 41 du 22.01</t>
  </si>
  <si>
    <t>Gremion Hedwige pmt solde fa 7 du 12.1.2018</t>
  </si>
  <si>
    <t>Versement à BCF 308-05</t>
  </si>
  <si>
    <t>Morard Quincaillerie colle</t>
  </si>
  <si>
    <t>Goumaz Denise, fa 140 du 20.10.2017</t>
  </si>
  <si>
    <t>Versement caisse à BCF 308-05</t>
  </si>
  <si>
    <t>La Poste, postPac</t>
  </si>
  <si>
    <t>BCF prélèvement au comptant</t>
  </si>
  <si>
    <t>Publicité set de table</t>
  </si>
  <si>
    <t>Abonnement piles 312 -10% bon</t>
  </si>
  <si>
    <t xml:space="preserve">Abonnement piles 312 </t>
  </si>
  <si>
    <t>Vérification solde pour balance</t>
  </si>
  <si>
    <t>Solde à fin de mois</t>
  </si>
  <si>
    <t>Totaux égaux</t>
  </si>
  <si>
    <t>Critère 1</t>
  </si>
  <si>
    <t>ET Critère 2</t>
  </si>
  <si>
    <t>ET Critère 3</t>
  </si>
  <si>
    <t>ET Critère 4</t>
  </si>
  <si>
    <t>ET Critère 5</t>
  </si>
  <si>
    <t>ET Critère 6</t>
  </si>
  <si>
    <t>ET Critère 7</t>
  </si>
  <si>
    <t>ET Critère 8</t>
  </si>
  <si>
    <t>ET Critère 9</t>
  </si>
  <si>
    <t>ET Critère 10</t>
  </si>
  <si>
    <t>ET Critère 11</t>
  </si>
  <si>
    <t>ET Critère 12</t>
  </si>
  <si>
    <t>ET Critère 13</t>
  </si>
  <si>
    <t>ET Critère 14</t>
  </si>
  <si>
    <t>ET Critère 15</t>
  </si>
  <si>
    <t>ET Critère 16</t>
  </si>
  <si>
    <t>ET Critère 17</t>
  </si>
  <si>
    <t>cerustop</t>
  </si>
  <si>
    <t>Réduction %age2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</si>
</sst>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[$CHF-807]\ * #,##0.00_ ;_ [$CHF-807]\ * \-#,##0.00_ ;_ [$CHF-807]\ * &quot;-&quot;??_ ;_ @_ "/>
    <numFmt numFmtId="165" formatCode="[$CHF-807]\ #,##0.00"/>
    <numFmt numFmtId="166" formatCode="m/d/yyyy"/>
    <numFmt numFmtId="167" formatCode="dd/mm/yy;@"/>
    <numFmt numFmtId="168" formatCode="0;[Red]0"/>
    <numFmt numFmtId="169" formatCode="#,##0.00\ "/>
  </numFmts>
  <fonts count="1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name val="Calibri"/>
      <scheme val="minor"/>
    </font>
    <font>
      <sz val="10"/>
      <name val="Arial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u/>
      <sz val="10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00B050"/>
        <bgColor theme="4" tint="0.5999938962981048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 shrinkToFit="1"/>
    </xf>
    <xf numFmtId="14" fontId="1" fillId="0" borderId="0" xfId="0" applyNumberFormat="1" applyFont="1" applyAlignment="1">
      <alignment vertical="center" shrinkToFit="1"/>
    </xf>
    <xf numFmtId="2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2" borderId="0" xfId="0" applyNumberFormat="1" applyFont="1" applyFill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 shrinkToFit="1"/>
    </xf>
    <xf numFmtId="10" fontId="2" fillId="0" borderId="0" xfId="0" applyNumberFormat="1" applyFont="1" applyAlignment="1">
      <alignment vertical="center" shrinkToFit="1"/>
    </xf>
    <xf numFmtId="2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0" fontId="2" fillId="0" borderId="0" xfId="0" applyNumberFormat="1" applyFont="1" applyAlignment="1">
      <alignment vertical="center"/>
    </xf>
    <xf numFmtId="0" fontId="3" fillId="3" borderId="1" xfId="0" applyNumberFormat="1" applyFont="1" applyFill="1" applyBorder="1" applyAlignment="1">
      <alignment vertical="center"/>
    </xf>
    <xf numFmtId="0" fontId="3" fillId="3" borderId="2" xfId="0" applyNumberFormat="1" applyFont="1" applyFill="1" applyBorder="1" applyAlignment="1">
      <alignment vertical="center"/>
    </xf>
    <xf numFmtId="0" fontId="3" fillId="3" borderId="2" xfId="0" applyNumberFormat="1" applyFont="1" applyFill="1" applyBorder="1" applyAlignment="1">
      <alignment vertical="center" shrinkToFit="1"/>
    </xf>
    <xf numFmtId="10" fontId="3" fillId="3" borderId="2" xfId="0" applyNumberFormat="1" applyFont="1" applyFill="1" applyBorder="1" applyAlignment="1">
      <alignment vertical="center" shrinkToFit="1"/>
    </xf>
    <xf numFmtId="2" fontId="3" fillId="3" borderId="2" xfId="0" applyNumberFormat="1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10" fontId="3" fillId="3" borderId="2" xfId="0" applyNumberFormat="1" applyFont="1" applyFill="1" applyBorder="1" applyAlignment="1">
      <alignment vertical="center"/>
    </xf>
    <xf numFmtId="0" fontId="3" fillId="3" borderId="3" xfId="0" applyNumberFormat="1" applyFont="1" applyFill="1" applyBorder="1" applyAlignment="1">
      <alignment vertical="center"/>
    </xf>
    <xf numFmtId="14" fontId="4" fillId="4" borderId="0" xfId="0" applyNumberFormat="1" applyFont="1" applyFill="1" applyBorder="1" applyAlignment="1">
      <alignment horizontal="left" vertical="center"/>
    </xf>
    <xf numFmtId="0" fontId="4" fillId="4" borderId="0" xfId="0" applyNumberFormat="1" applyFont="1" applyFill="1" applyBorder="1" applyAlignment="1">
      <alignment horizontal="left" vertical="center"/>
    </xf>
    <xf numFmtId="0" fontId="4" fillId="5" borderId="0" xfId="0" applyNumberFormat="1" applyFont="1" applyFill="1" applyBorder="1" applyAlignment="1">
      <alignment horizontal="left" vertical="center" shrinkToFit="1"/>
    </xf>
    <xf numFmtId="2" fontId="4" fillId="5" borderId="0" xfId="0" applyNumberFormat="1" applyFont="1" applyFill="1" applyBorder="1" applyAlignment="1">
      <alignment horizontal="left" vertical="center"/>
    </xf>
    <xf numFmtId="10" fontId="4" fillId="5" borderId="0" xfId="0" applyNumberFormat="1" applyFont="1" applyFill="1" applyBorder="1" applyAlignment="1">
      <alignment horizontal="left" vertical="center" shrinkToFit="1"/>
    </xf>
    <xf numFmtId="164" fontId="4" fillId="4" borderId="0" xfId="0" applyNumberFormat="1" applyFont="1" applyFill="1" applyBorder="1" applyAlignment="1">
      <alignment horizontal="left" vertical="center"/>
    </xf>
    <xf numFmtId="10" fontId="4" fillId="4" borderId="0" xfId="0" applyNumberFormat="1" applyFont="1" applyFill="1" applyBorder="1" applyAlignment="1">
      <alignment horizontal="left" vertical="center"/>
    </xf>
    <xf numFmtId="164" fontId="4" fillId="4" borderId="0" xfId="0" applyNumberFormat="1" applyFont="1" applyFill="1" applyAlignment="1" applyProtection="1">
      <alignment horizontal="left" vertical="center"/>
    </xf>
    <xf numFmtId="0" fontId="4" fillId="4" borderId="0" xfId="0" applyNumberFormat="1" applyFont="1" applyFill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left" vertical="center"/>
    </xf>
    <xf numFmtId="0" fontId="4" fillId="4" borderId="0" xfId="0" applyNumberFormat="1" applyFont="1" applyFill="1" applyBorder="1" applyAlignment="1" applyProtection="1">
      <alignment horizontal="left" vertical="center"/>
      <protection locked="0"/>
    </xf>
    <xf numFmtId="0" fontId="4" fillId="5" borderId="0" xfId="0" applyNumberFormat="1" applyFont="1" applyFill="1" applyBorder="1" applyAlignment="1" applyProtection="1">
      <alignment horizontal="left" vertical="center" shrinkToFit="1"/>
      <protection locked="0"/>
    </xf>
    <xf numFmtId="2" fontId="4" fillId="5" borderId="0" xfId="0" applyNumberFormat="1" applyFont="1" applyFill="1" applyBorder="1" applyAlignment="1" applyProtection="1">
      <alignment horizontal="left" vertical="center"/>
      <protection locked="0"/>
    </xf>
    <xf numFmtId="166" fontId="4" fillId="4" borderId="0" xfId="0" applyNumberFormat="1" applyFont="1" applyFill="1" applyBorder="1" applyAlignment="1" applyProtection="1">
      <alignment horizontal="left" vertical="center"/>
    </xf>
    <xf numFmtId="0" fontId="5" fillId="4" borderId="0" xfId="0" applyNumberFormat="1" applyFont="1" applyFill="1" applyBorder="1" applyAlignment="1" applyProtection="1">
      <alignment horizontal="left" vertical="center"/>
      <protection locked="0"/>
    </xf>
    <xf numFmtId="0" fontId="5" fillId="5" borderId="0" xfId="0" applyNumberFormat="1" applyFont="1" applyFill="1" applyBorder="1" applyAlignment="1" applyProtection="1">
      <alignment horizontal="left" vertical="center" shrinkToFit="1"/>
      <protection locked="0"/>
    </xf>
    <xf numFmtId="2" fontId="5" fillId="5" borderId="0" xfId="0" applyNumberFormat="1" applyFont="1" applyFill="1" applyBorder="1" applyAlignment="1" applyProtection="1">
      <alignment horizontal="left" vertical="center"/>
      <protection locked="0"/>
    </xf>
    <xf numFmtId="10" fontId="5" fillId="5" borderId="0" xfId="0" applyNumberFormat="1" applyFont="1" applyFill="1" applyBorder="1" applyAlignment="1">
      <alignment horizontal="left" vertical="center" shrinkToFit="1"/>
    </xf>
    <xf numFmtId="2" fontId="5" fillId="5" borderId="0" xfId="0" applyNumberFormat="1" applyFont="1" applyFill="1" applyBorder="1" applyAlignment="1">
      <alignment horizontal="left" vertical="center"/>
    </xf>
    <xf numFmtId="164" fontId="5" fillId="4" borderId="0" xfId="0" applyNumberFormat="1" applyFont="1" applyFill="1" applyBorder="1" applyAlignment="1">
      <alignment horizontal="left" vertical="center"/>
    </xf>
    <xf numFmtId="10" fontId="5" fillId="4" borderId="0" xfId="0" applyNumberFormat="1" applyFont="1" applyFill="1" applyBorder="1" applyAlignment="1">
      <alignment horizontal="left" vertical="center"/>
    </xf>
    <xf numFmtId="164" fontId="5" fillId="4" borderId="0" xfId="0" applyNumberFormat="1" applyFont="1" applyFill="1" applyAlignment="1" applyProtection="1">
      <alignment horizontal="left" vertical="center"/>
    </xf>
    <xf numFmtId="0" fontId="5" fillId="4" borderId="0" xfId="0" applyNumberFormat="1" applyFont="1" applyFill="1" applyAlignment="1" applyProtection="1">
      <alignment horizontal="center" vertical="center"/>
    </xf>
    <xf numFmtId="14" fontId="5" fillId="4" borderId="0" xfId="0" applyNumberFormat="1" applyFont="1" applyFill="1" applyBorder="1" applyAlignment="1" applyProtection="1">
      <alignment horizontal="left" vertical="center"/>
    </xf>
    <xf numFmtId="0" fontId="4" fillId="5" borderId="0" xfId="0" applyNumberFormat="1" applyFont="1" applyFill="1" applyBorder="1" applyAlignment="1" applyProtection="1">
      <alignment horizontal="left" vertical="center"/>
      <protection locked="0"/>
    </xf>
    <xf numFmtId="10" fontId="5" fillId="5" borderId="0" xfId="0" applyNumberFormat="1" applyFont="1" applyFill="1" applyBorder="1" applyAlignment="1" applyProtection="1">
      <alignment horizontal="left" vertical="center" shrinkToFit="1"/>
      <protection locked="0"/>
    </xf>
    <xf numFmtId="0" fontId="5" fillId="4" borderId="0" xfId="0" applyNumberFormat="1" applyFont="1" applyFill="1" applyAlignment="1" applyProtection="1">
      <alignment horizontal="left" vertical="center"/>
    </xf>
    <xf numFmtId="0" fontId="5" fillId="5" borderId="0" xfId="0" applyNumberFormat="1" applyFont="1" applyFill="1" applyBorder="1" applyAlignment="1" applyProtection="1">
      <alignment horizontal="left" vertical="center"/>
      <protection locked="0"/>
    </xf>
    <xf numFmtId="0" fontId="4" fillId="4" borderId="0" xfId="0" applyNumberFormat="1" applyFont="1" applyFill="1" applyAlignment="1" applyProtection="1">
      <alignment horizontal="left" vertical="center"/>
    </xf>
    <xf numFmtId="14" fontId="2" fillId="0" borderId="0" xfId="0" applyNumberFormat="1" applyFont="1" applyAlignment="1">
      <alignment vertical="center"/>
    </xf>
    <xf numFmtId="0" fontId="6" fillId="0" borderId="0" xfId="1" applyAlignment="1">
      <alignment horizontal="center" vertical="center"/>
    </xf>
    <xf numFmtId="0" fontId="6" fillId="0" borderId="0" xfId="1" applyNumberFormat="1" applyAlignment="1">
      <alignment horizontal="center" vertical="center"/>
    </xf>
    <xf numFmtId="167" fontId="6" fillId="0" borderId="0" xfId="1" applyNumberFormat="1" applyAlignment="1">
      <alignment horizontal="center" vertical="center"/>
    </xf>
    <xf numFmtId="168" fontId="6" fillId="0" borderId="0" xfId="1" applyNumberFormat="1" applyAlignment="1">
      <alignment horizontal="center" vertical="center"/>
    </xf>
    <xf numFmtId="4" fontId="6" fillId="0" borderId="0" xfId="1" applyNumberFormat="1" applyAlignment="1">
      <alignment horizontal="center" vertical="center"/>
    </xf>
    <xf numFmtId="0" fontId="8" fillId="0" borderId="0" xfId="1" applyNumberFormat="1" applyFont="1" applyAlignment="1">
      <alignment horizontal="center" vertical="center"/>
    </xf>
    <xf numFmtId="17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14" fontId="8" fillId="0" borderId="4" xfId="1" applyNumberFormat="1" applyFont="1" applyBorder="1" applyAlignment="1">
      <alignment horizontal="center" vertical="center"/>
    </xf>
    <xf numFmtId="14" fontId="8" fillId="0" borderId="5" xfId="1" applyNumberFormat="1" applyFont="1" applyBorder="1" applyAlignment="1">
      <alignment horizontal="center" vertical="center"/>
    </xf>
    <xf numFmtId="14" fontId="6" fillId="0" borderId="0" xfId="1" applyNumberFormat="1" applyAlignment="1">
      <alignment horizontal="center" vertical="center"/>
    </xf>
    <xf numFmtId="0" fontId="8" fillId="0" borderId="11" xfId="1" applyNumberFormat="1" applyFont="1" applyBorder="1" applyAlignment="1">
      <alignment horizontal="center" vertical="center"/>
    </xf>
    <xf numFmtId="14" fontId="8" fillId="0" borderId="12" xfId="1" applyNumberFormat="1" applyFont="1" applyBorder="1" applyAlignment="1">
      <alignment horizontal="center" vertical="center"/>
    </xf>
    <xf numFmtId="168" fontId="10" fillId="7" borderId="14" xfId="1" applyNumberFormat="1" applyFont="1" applyFill="1" applyBorder="1" applyAlignment="1">
      <alignment horizontal="center" vertical="center"/>
    </xf>
    <xf numFmtId="14" fontId="8" fillId="0" borderId="16" xfId="1" applyNumberFormat="1" applyFont="1" applyBorder="1" applyAlignment="1">
      <alignment horizontal="center" vertical="center"/>
    </xf>
    <xf numFmtId="14" fontId="6" fillId="0" borderId="17" xfId="1" applyNumberFormat="1" applyBorder="1" applyAlignment="1">
      <alignment horizontal="center" vertical="center"/>
    </xf>
    <xf numFmtId="0" fontId="6" fillId="0" borderId="18" xfId="1" applyBorder="1" applyAlignment="1">
      <alignment horizontal="center" vertical="center"/>
    </xf>
    <xf numFmtId="0" fontId="6" fillId="0" borderId="7" xfId="1" applyBorder="1" applyAlignment="1">
      <alignment horizontal="center" vertical="center"/>
    </xf>
    <xf numFmtId="4" fontId="6" fillId="0" borderId="10" xfId="1" applyNumberFormat="1" applyBorder="1" applyAlignment="1">
      <alignment horizontal="center" vertical="center"/>
    </xf>
    <xf numFmtId="14" fontId="6" fillId="0" borderId="19" xfId="1" applyNumberFormat="1" applyFont="1" applyBorder="1" applyAlignment="1">
      <alignment horizontal="center" vertical="center"/>
    </xf>
    <xf numFmtId="0" fontId="6" fillId="0" borderId="20" xfId="1" applyFont="1" applyBorder="1" applyAlignment="1">
      <alignment horizontal="left" vertical="center"/>
    </xf>
    <xf numFmtId="169" fontId="6" fillId="0" borderId="20" xfId="1" applyNumberFormat="1" applyFont="1" applyBorder="1" applyAlignment="1">
      <alignment horizontal="right" vertical="center"/>
    </xf>
    <xf numFmtId="169" fontId="6" fillId="0" borderId="21" xfId="1" applyNumberFormat="1" applyFont="1" applyBorder="1" applyAlignment="1">
      <alignment horizontal="right" vertical="center"/>
    </xf>
    <xf numFmtId="14" fontId="3" fillId="5" borderId="22" xfId="0" applyNumberFormat="1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 shrinkToFit="1"/>
    </xf>
    <xf numFmtId="0" fontId="8" fillId="0" borderId="20" xfId="1" applyFont="1" applyBorder="1" applyAlignment="1">
      <alignment horizontal="left" vertical="center"/>
    </xf>
    <xf numFmtId="14" fontId="4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 shrinkToFit="1"/>
      <protection locked="0"/>
    </xf>
    <xf numFmtId="2" fontId="4" fillId="0" borderId="0" xfId="0" applyNumberFormat="1" applyFont="1" applyFill="1" applyBorder="1" applyAlignment="1" applyProtection="1">
      <alignment horizontal="left" vertical="center"/>
      <protection locked="0"/>
    </xf>
    <xf numFmtId="164" fontId="4" fillId="0" borderId="0" xfId="0" applyNumberFormat="1" applyFont="1" applyFill="1" applyBorder="1" applyAlignment="1">
      <alignment horizontal="left" vertical="center"/>
    </xf>
    <xf numFmtId="10" fontId="4" fillId="0" borderId="0" xfId="0" applyNumberFormat="1" applyFont="1" applyFill="1" applyBorder="1" applyAlignment="1">
      <alignment horizontal="left" vertical="center"/>
    </xf>
    <xf numFmtId="164" fontId="4" fillId="0" borderId="0" xfId="0" applyNumberFormat="1" applyFont="1" applyFill="1" applyAlignment="1" applyProtection="1">
      <alignment horizontal="left" vertical="center"/>
    </xf>
    <xf numFmtId="0" fontId="6" fillId="0" borderId="19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169" fontId="6" fillId="0" borderId="25" xfId="1" applyNumberFormat="1" applyFont="1" applyBorder="1" applyAlignment="1">
      <alignment horizontal="right" vertical="center"/>
    </xf>
    <xf numFmtId="0" fontId="11" fillId="0" borderId="20" xfId="1" applyFont="1" applyBorder="1" applyAlignment="1">
      <alignment horizontal="center" vertical="center"/>
    </xf>
    <xf numFmtId="169" fontId="8" fillId="0" borderId="20" xfId="1" applyNumberFormat="1" applyFont="1" applyBorder="1" applyAlignment="1">
      <alignment horizontal="right" vertical="center"/>
    </xf>
    <xf numFmtId="169" fontId="8" fillId="0" borderId="21" xfId="1" applyNumberFormat="1" applyFont="1" applyBorder="1" applyAlignment="1">
      <alignment horizontal="right" vertical="center"/>
    </xf>
    <xf numFmtId="0" fontId="8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169" fontId="10" fillId="0" borderId="20" xfId="1" applyNumberFormat="1" applyFont="1" applyBorder="1" applyAlignment="1">
      <alignment horizontal="right" vertical="center"/>
    </xf>
    <xf numFmtId="0" fontId="8" fillId="0" borderId="26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169" fontId="8" fillId="0" borderId="27" xfId="1" applyNumberFormat="1" applyFont="1" applyBorder="1" applyAlignment="1">
      <alignment horizontal="right" vertical="center"/>
    </xf>
    <xf numFmtId="169" fontId="8" fillId="0" borderId="15" xfId="1" applyNumberFormat="1" applyFont="1" applyBorder="1" applyAlignment="1">
      <alignment horizontal="right" vertical="center"/>
    </xf>
    <xf numFmtId="0" fontId="6" fillId="0" borderId="28" xfId="1" applyBorder="1" applyAlignment="1">
      <alignment horizontal="center" vertical="center"/>
    </xf>
    <xf numFmtId="14" fontId="8" fillId="0" borderId="29" xfId="1" applyNumberFormat="1" applyFont="1" applyBorder="1" applyAlignment="1">
      <alignment horizontal="center" vertical="center"/>
    </xf>
    <xf numFmtId="14" fontId="6" fillId="0" borderId="29" xfId="1" applyNumberFormat="1" applyBorder="1" applyAlignment="1">
      <alignment horizontal="center" vertical="center"/>
    </xf>
    <xf numFmtId="0" fontId="6" fillId="0" borderId="29" xfId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30" xfId="1" applyBorder="1" applyAlignment="1">
      <alignment horizontal="center" vertical="center"/>
    </xf>
    <xf numFmtId="0" fontId="6" fillId="0" borderId="31" xfId="1" applyNumberFormat="1" applyBorder="1" applyAlignment="1">
      <alignment horizontal="center" vertical="center"/>
    </xf>
    <xf numFmtId="0" fontId="6" fillId="0" borderId="12" xfId="1" applyNumberFormat="1" applyBorder="1" applyAlignment="1">
      <alignment horizontal="center" vertical="center"/>
    </xf>
    <xf numFmtId="0" fontId="8" fillId="0" borderId="31" xfId="1" applyNumberFormat="1" applyFont="1" applyBorder="1" applyAlignment="1">
      <alignment horizontal="center" vertical="center"/>
    </xf>
    <xf numFmtId="0" fontId="8" fillId="0" borderId="12" xfId="1" applyNumberFormat="1" applyFont="1" applyBorder="1" applyAlignment="1">
      <alignment horizontal="center" vertical="center"/>
    </xf>
    <xf numFmtId="14" fontId="6" fillId="0" borderId="11" xfId="1" applyNumberFormat="1" applyBorder="1" applyAlignment="1">
      <alignment horizontal="center" vertical="center"/>
    </xf>
    <xf numFmtId="0" fontId="6" fillId="0" borderId="31" xfId="1" applyBorder="1" applyAlignment="1">
      <alignment horizontal="center" vertical="center"/>
    </xf>
    <xf numFmtId="0" fontId="6" fillId="0" borderId="12" xfId="1" applyBorder="1" applyAlignment="1">
      <alignment horizontal="center" vertical="center"/>
    </xf>
    <xf numFmtId="14" fontId="6" fillId="0" borderId="16" xfId="1" applyNumberFormat="1" applyBorder="1" applyAlignment="1">
      <alignment horizontal="center" vertical="center"/>
    </xf>
    <xf numFmtId="14" fontId="6" fillId="0" borderId="27" xfId="1" applyNumberFormat="1" applyBorder="1" applyAlignment="1">
      <alignment horizontal="center" vertical="center"/>
    </xf>
    <xf numFmtId="0" fontId="6" fillId="0" borderId="27" xfId="1" applyBorder="1" applyAlignment="1">
      <alignment horizontal="center" vertical="center"/>
    </xf>
    <xf numFmtId="0" fontId="6" fillId="0" borderId="17" xfId="1" applyBorder="1" applyAlignment="1">
      <alignment horizontal="center" vertical="center"/>
    </xf>
    <xf numFmtId="0" fontId="6" fillId="0" borderId="27" xfId="1" applyNumberFormat="1" applyBorder="1" applyAlignment="1">
      <alignment horizontal="center" vertical="center"/>
    </xf>
    <xf numFmtId="0" fontId="1" fillId="5" borderId="22" xfId="0" applyNumberFormat="1" applyFont="1" applyFill="1" applyBorder="1" applyAlignment="1">
      <alignment horizontal="center" vertical="center"/>
    </xf>
    <xf numFmtId="0" fontId="1" fillId="5" borderId="28" xfId="0" applyNumberFormat="1" applyFont="1" applyFill="1" applyBorder="1" applyAlignment="1">
      <alignment horizontal="center" vertical="center"/>
    </xf>
    <xf numFmtId="0" fontId="12" fillId="0" borderId="28" xfId="1" applyNumberFormat="1" applyFont="1" applyBorder="1" applyAlignment="1">
      <alignment horizontal="center" vertical="center"/>
    </xf>
    <xf numFmtId="0" fontId="12" fillId="0" borderId="0" xfId="1" applyNumberFormat="1" applyFont="1" applyAlignment="1">
      <alignment horizontal="center" vertical="center"/>
    </xf>
    <xf numFmtId="167" fontId="7" fillId="6" borderId="0" xfId="1" applyNumberFormat="1" applyFont="1" applyFill="1" applyAlignment="1">
      <alignment horizontal="center" vertical="center"/>
    </xf>
    <xf numFmtId="17" fontId="9" fillId="7" borderId="0" xfId="1" applyNumberFormat="1" applyFont="1" applyFill="1" applyAlignment="1">
      <alignment horizontal="center" vertical="center"/>
    </xf>
    <xf numFmtId="167" fontId="10" fillId="7" borderId="6" xfId="1" applyNumberFormat="1" applyFont="1" applyFill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7" borderId="7" xfId="1" applyFont="1" applyFill="1" applyBorder="1" applyAlignment="1">
      <alignment horizontal="center" vertical="center"/>
    </xf>
    <xf numFmtId="0" fontId="10" fillId="7" borderId="14" xfId="1" applyFont="1" applyFill="1" applyBorder="1" applyAlignment="1">
      <alignment horizontal="center" vertical="center"/>
    </xf>
    <xf numFmtId="0" fontId="10" fillId="7" borderId="8" xfId="1" applyFont="1" applyFill="1" applyBorder="1" applyAlignment="1">
      <alignment horizontal="center" vertical="center"/>
    </xf>
    <xf numFmtId="0" fontId="6" fillId="0" borderId="9" xfId="1" applyBorder="1" applyAlignment="1">
      <alignment horizontal="center" vertical="center"/>
    </xf>
    <xf numFmtId="4" fontId="10" fillId="7" borderId="10" xfId="1" applyNumberFormat="1" applyFont="1" applyFill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 [$CHF-807]\ * #,##0.00_ ;_ [$CHF-807]\ * \-#,##0.00_ ;_ [$CHF-807]\ * &quot;-&quot;??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 [$CHF-807]\ * #,##0.00_ ;_ [$CHF-807]\ * \-#,##0.00_ ;_ [$CHF-807]\ * &quot;-&quot;??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 [$CHF-807]\ * #,##0.00_ ;_ [$CHF-807]\ * \-#,##0.00_ ;_ [$CHF-807]\ * &quot;-&quot;??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 [$CHF-807]\ * #,##0.00_ ;_ [$CHF-807]\ * \-#,##0.00_ ;_ [$CHF-807]\ * &quot;-&quot;??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 [$CHF-807]\ * #,##0.00_ ;_ [$CHF-807]\ * \-#,##0.00_ ;_ [$CHF-807]\ * &quot;-&quot;??_ ;_ @_ 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4" formatCode="0.00%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ISSE%20MjM%20V1.3%201704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ran"/>
      <sheetName val="Enregistrements"/>
      <sheetName val="FILTRE Enregistrements"/>
      <sheetName val="Ticket de Caisse"/>
      <sheetName val="Données Sources"/>
      <sheetName val="Calcul Ventes"/>
      <sheetName val="STOCK"/>
      <sheetName val="Produits Articles 2"/>
      <sheetName val="Texte macro"/>
      <sheetName val="Feuil1"/>
      <sheetName val="Feuil2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LOG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1">
          <cell r="M21">
            <v>300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ables/table1.xml><?xml version="1.0" encoding="utf-8"?>
<table xmlns="http://schemas.openxmlformats.org/spreadsheetml/2006/main" id="1" name="Tableau1" displayName="Tableau1" ref="A11:Q48" totalsRowShown="0" headerRowDxfId="18" dataDxfId="17">
  <autoFilter ref="A11:Q48"/>
  <tableColumns count="17">
    <tableColumn id="1" name="Date :" dataDxfId="16"/>
    <tableColumn id="2" name="Code vendeur" dataDxfId="15"/>
    <tableColumn id="3" name="Nom client / Libellé" dataDxfId="14"/>
    <tableColumn id="4" name="Article ou Produit" dataDxfId="13"/>
    <tableColumn id="19" name="Réduction montant" dataDxfId="12"/>
    <tableColumn id="18" name="Réduction %age" dataDxfId="11"/>
    <tableColumn id="5" name="Quantité ou Montant" dataDxfId="10"/>
    <tableColumn id="6" name="PV Unitaire HT" dataDxfId="9"/>
    <tableColumn id="7" name="PV total HT" dataDxfId="8"/>
    <tableColumn id="8" name="Taux T.V.A." dataDxfId="7"/>
    <tableColumn id="9" name="Montant T.V.A." dataDxfId="6"/>
    <tableColumn id="10" name="Entrées PTTC" dataDxfId="5"/>
    <tableColumn id="11" name=" Sorties PTTC" dataDxfId="4"/>
    <tableColumn id="12" name="Mode de paiement" dataDxfId="3"/>
    <tableColumn id="13" name="Jour" dataDxfId="2"/>
    <tableColumn id="14" name="Mois" dataDxfId="1"/>
    <tableColumn id="15" name="Année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8"/>
  <sheetViews>
    <sheetView topLeftCell="E1" zoomScale="70" zoomScaleNormal="70" workbookViewId="0">
      <selection activeCell="C9" sqref="C9"/>
    </sheetView>
  </sheetViews>
  <sheetFormatPr baseColWidth="10" defaultRowHeight="15" x14ac:dyDescent="0.25"/>
  <cols>
    <col min="1" max="1" width="31.42578125" style="54" bestFit="1" customWidth="1"/>
    <col min="2" max="2" width="20" style="10" bestFit="1" customWidth="1"/>
    <col min="3" max="3" width="62.85546875" style="11" bestFit="1" customWidth="1"/>
    <col min="4" max="4" width="44.5703125" style="11" bestFit="1" customWidth="1"/>
    <col min="5" max="5" width="26.42578125" style="11" bestFit="1" customWidth="1"/>
    <col min="6" max="6" width="25" style="12" bestFit="1" customWidth="1"/>
    <col min="7" max="7" width="28.140625" style="13" bestFit="1" customWidth="1"/>
    <col min="8" max="8" width="22" style="8" bestFit="1" customWidth="1"/>
    <col min="9" max="9" width="18.140625" style="8" bestFit="1" customWidth="1"/>
    <col min="10" max="10" width="16.42578125" style="16" bestFit="1" customWidth="1"/>
    <col min="11" max="11" width="22.85546875" style="8" bestFit="1" customWidth="1"/>
    <col min="12" max="13" width="20.140625" style="8" bestFit="1" customWidth="1"/>
    <col min="14" max="14" width="27.42578125" style="8" bestFit="1" customWidth="1"/>
    <col min="15" max="15" width="13.42578125" style="8" bestFit="1" customWidth="1"/>
    <col min="16" max="16" width="23.85546875" style="14" bestFit="1" customWidth="1"/>
    <col min="17" max="17" width="12.140625" style="15" bestFit="1" customWidth="1"/>
    <col min="18" max="16384" width="11.42578125" style="15"/>
  </cols>
  <sheetData>
    <row r="1" spans="1:17" s="2" customFormat="1" x14ac:dyDescent="0.25">
      <c r="A1" s="1" t="s">
        <v>0</v>
      </c>
      <c r="B1" s="1"/>
      <c r="E1" s="3" t="s">
        <v>1</v>
      </c>
      <c r="F1" s="4">
        <f>MIN(A:A)</f>
        <v>43193</v>
      </c>
      <c r="G1" s="5" t="s">
        <v>2</v>
      </c>
      <c r="H1" s="6">
        <f>MAX(A:A)</f>
        <v>43228</v>
      </c>
      <c r="I1" s="7"/>
      <c r="J1" s="7" t="s">
        <v>3</v>
      </c>
      <c r="K1" s="7"/>
      <c r="L1" s="7" t="s">
        <v>4</v>
      </c>
      <c r="N1" s="2" t="s">
        <v>5</v>
      </c>
      <c r="O1" s="8">
        <f>'[1]Produits Articles 2'!M21</f>
        <v>300</v>
      </c>
    </row>
    <row r="2" spans="1:17" x14ac:dyDescent="0.25">
      <c r="A2" s="9" t="s">
        <v>6</v>
      </c>
      <c r="J2" s="8">
        <f>SUM(Tableau1[Entrées PTTC])</f>
        <v>4454</v>
      </c>
      <c r="L2" s="8">
        <f>SUM(Tableau1[[ Sorties PTTC]])</f>
        <v>-4828.2000000000007</v>
      </c>
    </row>
    <row r="3" spans="1:17" x14ac:dyDescent="0.25">
      <c r="A3" s="10"/>
    </row>
    <row r="4" spans="1:17" ht="19.5" thickBot="1" x14ac:dyDescent="0.3">
      <c r="A4" s="17"/>
      <c r="B4" s="18"/>
      <c r="C4" s="19"/>
      <c r="D4" s="19"/>
      <c r="E4" s="19"/>
      <c r="F4" s="20"/>
      <c r="G4" s="21"/>
      <c r="H4" s="22"/>
      <c r="I4" s="22"/>
      <c r="J4" s="23"/>
      <c r="K4" s="22"/>
      <c r="L4" s="22"/>
      <c r="M4" s="22"/>
      <c r="N4" s="22"/>
      <c r="O4" s="18"/>
      <c r="P4" s="18"/>
      <c r="Q4" s="24"/>
    </row>
    <row r="5" spans="1:17" ht="15.75" thickTop="1" x14ac:dyDescent="0.25">
      <c r="A5" s="10"/>
      <c r="L5" s="8">
        <f>SUM(Tableau1[Entrées PTTC])</f>
        <v>4454</v>
      </c>
      <c r="M5" s="8">
        <f>SUM(Tableau1[[ Sorties PTTC]])</f>
        <v>-4828.2000000000007</v>
      </c>
      <c r="P5" s="14">
        <v>2</v>
      </c>
    </row>
    <row r="6" spans="1:17" x14ac:dyDescent="0.25">
      <c r="A6" s="10"/>
    </row>
    <row r="7" spans="1:17" x14ac:dyDescent="0.25">
      <c r="A7" s="10"/>
    </row>
    <row r="8" spans="1:17" x14ac:dyDescent="0.25">
      <c r="A8" s="10"/>
    </row>
    <row r="9" spans="1:17" s="10" customFormat="1" x14ac:dyDescent="0.25">
      <c r="F9" s="16"/>
    </row>
    <row r="10" spans="1:17" x14ac:dyDescent="0.25">
      <c r="A10" s="10"/>
    </row>
    <row r="11" spans="1:17" s="10" customFormat="1" x14ac:dyDescent="0.25">
      <c r="A11" s="10" t="s">
        <v>7</v>
      </c>
      <c r="B11" s="10" t="s">
        <v>8</v>
      </c>
      <c r="C11" s="11" t="s">
        <v>9</v>
      </c>
      <c r="D11" s="11" t="s">
        <v>10</v>
      </c>
      <c r="E11" s="11" t="s">
        <v>11</v>
      </c>
      <c r="F11" s="11" t="s">
        <v>12</v>
      </c>
      <c r="G11" s="10" t="s">
        <v>13</v>
      </c>
      <c r="H11" s="10" t="s">
        <v>14</v>
      </c>
      <c r="I11" s="10" t="s">
        <v>15</v>
      </c>
      <c r="J11" s="10" t="s">
        <v>16</v>
      </c>
      <c r="K11" s="10" t="s">
        <v>17</v>
      </c>
      <c r="L11" s="10" t="s">
        <v>18</v>
      </c>
      <c r="M11" s="10" t="s">
        <v>19</v>
      </c>
      <c r="N11" s="10" t="s">
        <v>20</v>
      </c>
      <c r="O11" s="10" t="s">
        <v>21</v>
      </c>
      <c r="P11" s="10" t="s">
        <v>22</v>
      </c>
      <c r="Q11" s="10" t="s">
        <v>23</v>
      </c>
    </row>
    <row r="12" spans="1:17" ht="18.75" x14ac:dyDescent="0.25">
      <c r="A12" s="25">
        <v>43228</v>
      </c>
      <c r="B12" s="26" t="s">
        <v>24</v>
      </c>
      <c r="C12" s="27"/>
      <c r="D12" s="27" t="s">
        <v>25</v>
      </c>
      <c r="E12" s="28">
        <v>10</v>
      </c>
      <c r="F12" s="29">
        <v>0</v>
      </c>
      <c r="G12" s="28">
        <v>10</v>
      </c>
      <c r="H12" s="30">
        <v>1.2380068090374496</v>
      </c>
      <c r="I12" s="30">
        <v>12.380068090374497</v>
      </c>
      <c r="J12" s="31">
        <v>7.6999999999999999E-2</v>
      </c>
      <c r="K12" s="30">
        <v>5.39</v>
      </c>
      <c r="L12" s="30">
        <v>70</v>
      </c>
      <c r="M12" s="30">
        <v>0</v>
      </c>
      <c r="N12" s="32" t="s">
        <v>26</v>
      </c>
      <c r="O12" s="33">
        <v>8</v>
      </c>
      <c r="P12" s="33">
        <v>5</v>
      </c>
      <c r="Q12" s="33">
        <v>2018</v>
      </c>
    </row>
    <row r="13" spans="1:17" ht="18.75" x14ac:dyDescent="0.25">
      <c r="A13" s="34">
        <v>43228</v>
      </c>
      <c r="B13" s="35" t="s">
        <v>24</v>
      </c>
      <c r="C13" s="36"/>
      <c r="D13" s="36" t="s">
        <v>27</v>
      </c>
      <c r="E13" s="37">
        <v>0</v>
      </c>
      <c r="F13" s="29">
        <v>0</v>
      </c>
      <c r="G13" s="28">
        <v>1</v>
      </c>
      <c r="H13" s="30">
        <v>1.1606313834726092</v>
      </c>
      <c r="I13" s="30">
        <v>1.1606313834726092</v>
      </c>
      <c r="J13" s="31">
        <v>7.6999999999999999E-2</v>
      </c>
      <c r="K13" s="30">
        <v>0.77</v>
      </c>
      <c r="L13" s="30">
        <v>10</v>
      </c>
      <c r="M13" s="30">
        <v>0</v>
      </c>
      <c r="N13" s="32" t="s">
        <v>26</v>
      </c>
      <c r="O13" s="33">
        <v>8</v>
      </c>
      <c r="P13" s="33">
        <v>5</v>
      </c>
      <c r="Q13" s="33">
        <v>2018</v>
      </c>
    </row>
    <row r="14" spans="1:17" ht="18.75" x14ac:dyDescent="0.25">
      <c r="A14" s="34">
        <v>43227</v>
      </c>
      <c r="B14" s="35" t="s">
        <v>24</v>
      </c>
      <c r="C14" s="36"/>
      <c r="D14" s="36" t="s">
        <v>28</v>
      </c>
      <c r="E14" s="37">
        <v>0</v>
      </c>
      <c r="F14" s="29">
        <v>0</v>
      </c>
      <c r="G14" s="28">
        <v>1000</v>
      </c>
      <c r="H14" s="30">
        <v>-8.4409555161644306E-2</v>
      </c>
      <c r="I14" s="30">
        <v>-84.409555161644306</v>
      </c>
      <c r="J14" s="31">
        <v>7.6999999999999999E-2</v>
      </c>
      <c r="K14" s="30">
        <v>-77</v>
      </c>
      <c r="L14" s="30">
        <v>0</v>
      </c>
      <c r="M14" s="30">
        <v>-1000</v>
      </c>
      <c r="N14" s="32" t="s">
        <v>26</v>
      </c>
      <c r="O14" s="33">
        <v>7</v>
      </c>
      <c r="P14" s="33">
        <v>5</v>
      </c>
      <c r="Q14" s="33">
        <v>2018</v>
      </c>
    </row>
    <row r="15" spans="1:17" ht="18.75" x14ac:dyDescent="0.25">
      <c r="A15" s="25">
        <v>43227</v>
      </c>
      <c r="B15" s="26" t="s">
        <v>29</v>
      </c>
      <c r="C15" s="27"/>
      <c r="D15" s="27" t="s">
        <v>30</v>
      </c>
      <c r="E15" s="28">
        <v>0</v>
      </c>
      <c r="F15" s="29">
        <v>0</v>
      </c>
      <c r="G15" s="28">
        <v>1</v>
      </c>
      <c r="H15" s="30">
        <v>6.4995357474466111</v>
      </c>
      <c r="I15" s="30">
        <v>6.4995357474466111</v>
      </c>
      <c r="J15" s="31">
        <v>7.6999999999999999E-2</v>
      </c>
      <c r="K15" s="30">
        <v>5.39</v>
      </c>
      <c r="L15" s="30">
        <v>70</v>
      </c>
      <c r="M15" s="30">
        <v>0</v>
      </c>
      <c r="N15" s="32" t="s">
        <v>26</v>
      </c>
      <c r="O15" s="33">
        <v>7</v>
      </c>
      <c r="P15" s="33">
        <v>5</v>
      </c>
      <c r="Q15" s="33">
        <v>2018</v>
      </c>
    </row>
    <row r="16" spans="1:17" ht="18.75" x14ac:dyDescent="0.25">
      <c r="A16" s="25">
        <v>43227</v>
      </c>
      <c r="B16" s="26" t="s">
        <v>29</v>
      </c>
      <c r="C16" s="27"/>
      <c r="D16" s="27" t="s">
        <v>25</v>
      </c>
      <c r="E16" s="28">
        <v>0</v>
      </c>
      <c r="F16" s="29">
        <v>0</v>
      </c>
      <c r="G16" s="28">
        <v>2</v>
      </c>
      <c r="H16" s="30">
        <v>1.2380068090374496</v>
      </c>
      <c r="I16" s="30">
        <v>2.4760136180748993</v>
      </c>
      <c r="J16" s="31">
        <v>7.6999999999999999E-2</v>
      </c>
      <c r="K16" s="30">
        <v>1.232</v>
      </c>
      <c r="L16" s="30">
        <v>16</v>
      </c>
      <c r="M16" s="30">
        <v>0</v>
      </c>
      <c r="N16" s="32" t="s">
        <v>26</v>
      </c>
      <c r="O16" s="33">
        <v>7</v>
      </c>
      <c r="P16" s="33">
        <v>5</v>
      </c>
      <c r="Q16" s="33">
        <v>2018</v>
      </c>
    </row>
    <row r="17" spans="1:17" ht="18.75" x14ac:dyDescent="0.25">
      <c r="A17" s="34">
        <v>43227</v>
      </c>
      <c r="B17" s="35" t="s">
        <v>29</v>
      </c>
      <c r="C17" s="36" t="s">
        <v>31</v>
      </c>
      <c r="D17" s="36" t="s">
        <v>32</v>
      </c>
      <c r="E17" s="37">
        <v>0</v>
      </c>
      <c r="F17" s="29">
        <v>0</v>
      </c>
      <c r="G17" s="28">
        <v>8</v>
      </c>
      <c r="H17" s="30">
        <v>7.7375425564840603E-2</v>
      </c>
      <c r="I17" s="30">
        <v>0.61900340451872482</v>
      </c>
      <c r="J17" s="31">
        <v>7.6999999999999999E-2</v>
      </c>
      <c r="K17" s="30">
        <v>0.61599999999999999</v>
      </c>
      <c r="L17" s="30">
        <v>8</v>
      </c>
      <c r="M17" s="30">
        <v>0</v>
      </c>
      <c r="N17" s="32" t="s">
        <v>26</v>
      </c>
      <c r="O17" s="33">
        <v>7</v>
      </c>
      <c r="P17" s="33">
        <v>5</v>
      </c>
      <c r="Q17" s="33">
        <v>2018</v>
      </c>
    </row>
    <row r="18" spans="1:17" ht="18.75" x14ac:dyDescent="0.25">
      <c r="A18" s="38">
        <v>43225</v>
      </c>
      <c r="B18" s="35" t="s">
        <v>29</v>
      </c>
      <c r="C18" s="36" t="s">
        <v>31</v>
      </c>
      <c r="D18" s="36" t="s">
        <v>32</v>
      </c>
      <c r="E18" s="37">
        <v>0</v>
      </c>
      <c r="F18" s="29">
        <v>0</v>
      </c>
      <c r="G18" s="28">
        <v>8</v>
      </c>
      <c r="H18" s="30">
        <v>7.7375425564840603E-2</v>
      </c>
      <c r="I18" s="30">
        <v>0.61900340451872482</v>
      </c>
      <c r="J18" s="31">
        <v>7.6999999999999999E-2</v>
      </c>
      <c r="K18" s="30">
        <v>0.61599999999999999</v>
      </c>
      <c r="L18" s="30">
        <v>8</v>
      </c>
      <c r="M18" s="30">
        <v>0</v>
      </c>
      <c r="N18" s="32" t="s">
        <v>26</v>
      </c>
      <c r="O18" s="33">
        <v>5</v>
      </c>
      <c r="P18" s="33">
        <v>5</v>
      </c>
      <c r="Q18" s="33">
        <v>2018</v>
      </c>
    </row>
    <row r="19" spans="1:17" ht="18.75" x14ac:dyDescent="0.25">
      <c r="A19" s="25">
        <v>43224</v>
      </c>
      <c r="B19" s="39" t="s">
        <v>29</v>
      </c>
      <c r="C19" s="40"/>
      <c r="D19" s="40" t="s">
        <v>30</v>
      </c>
      <c r="E19" s="41">
        <v>0</v>
      </c>
      <c r="F19" s="42">
        <v>0</v>
      </c>
      <c r="G19" s="43">
        <v>1</v>
      </c>
      <c r="H19" s="44">
        <v>6.4995357474466111</v>
      </c>
      <c r="I19" s="44">
        <v>6.4995357474466111</v>
      </c>
      <c r="J19" s="45">
        <v>7.6999999999999999E-2</v>
      </c>
      <c r="K19" s="44">
        <v>5.39</v>
      </c>
      <c r="L19" s="44">
        <v>70</v>
      </c>
      <c r="M19" s="44">
        <v>0</v>
      </c>
      <c r="N19" s="46" t="s">
        <v>26</v>
      </c>
      <c r="O19" s="47">
        <v>4</v>
      </c>
      <c r="P19" s="47">
        <v>5</v>
      </c>
      <c r="Q19" s="47">
        <v>2018</v>
      </c>
    </row>
    <row r="20" spans="1:17" ht="18.75" x14ac:dyDescent="0.25">
      <c r="A20" s="25">
        <v>43218</v>
      </c>
      <c r="B20" s="26" t="s">
        <v>29</v>
      </c>
      <c r="C20" s="27"/>
      <c r="D20" s="27" t="s">
        <v>25</v>
      </c>
      <c r="E20" s="28">
        <v>0</v>
      </c>
      <c r="F20" s="29">
        <v>0</v>
      </c>
      <c r="G20" s="28">
        <v>2</v>
      </c>
      <c r="H20" s="30">
        <v>1.2380068090374496</v>
      </c>
      <c r="I20" s="30">
        <v>2.4760136180748993</v>
      </c>
      <c r="J20" s="31">
        <v>7.6999999999999999E-2</v>
      </c>
      <c r="K20" s="30">
        <v>1.232</v>
      </c>
      <c r="L20" s="30">
        <v>16</v>
      </c>
      <c r="M20" s="30">
        <v>0</v>
      </c>
      <c r="N20" s="32" t="s">
        <v>26</v>
      </c>
      <c r="O20" s="33">
        <v>28</v>
      </c>
      <c r="P20" s="33">
        <v>4</v>
      </c>
      <c r="Q20" s="33">
        <v>2018</v>
      </c>
    </row>
    <row r="21" spans="1:17" ht="18.75" x14ac:dyDescent="0.25">
      <c r="A21" s="48">
        <v>43218</v>
      </c>
      <c r="B21" s="39" t="s">
        <v>29</v>
      </c>
      <c r="C21" s="36" t="s">
        <v>33</v>
      </c>
      <c r="D21" s="40" t="s">
        <v>32</v>
      </c>
      <c r="E21" s="41">
        <v>0</v>
      </c>
      <c r="F21" s="42">
        <v>0</v>
      </c>
      <c r="G21" s="43">
        <v>120</v>
      </c>
      <c r="H21" s="44">
        <v>7.7375425564840603E-2</v>
      </c>
      <c r="I21" s="44">
        <v>9.2850510677808717</v>
      </c>
      <c r="J21" s="45">
        <v>7.6999999999999999E-2</v>
      </c>
      <c r="K21" s="44">
        <v>9.24</v>
      </c>
      <c r="L21" s="44">
        <v>120</v>
      </c>
      <c r="M21" s="44">
        <v>0</v>
      </c>
      <c r="N21" s="46" t="s">
        <v>26</v>
      </c>
      <c r="O21" s="47">
        <v>28</v>
      </c>
      <c r="P21" s="47">
        <v>4</v>
      </c>
      <c r="Q21" s="47">
        <v>2018</v>
      </c>
    </row>
    <row r="22" spans="1:17" ht="18.75" x14ac:dyDescent="0.25">
      <c r="A22" s="48">
        <v>43216</v>
      </c>
      <c r="B22" s="39" t="s">
        <v>29</v>
      </c>
      <c r="C22" s="36" t="s">
        <v>34</v>
      </c>
      <c r="D22" s="40" t="s">
        <v>28</v>
      </c>
      <c r="E22" s="41">
        <v>0</v>
      </c>
      <c r="F22" s="42">
        <v>0</v>
      </c>
      <c r="G22" s="43">
        <v>2400</v>
      </c>
      <c r="H22" s="44">
        <v>-8.4409555161644306E-2</v>
      </c>
      <c r="I22" s="44">
        <v>-202.58293238794633</v>
      </c>
      <c r="J22" s="45">
        <v>7.6999999999999999E-2</v>
      </c>
      <c r="K22" s="44">
        <v>-184.8</v>
      </c>
      <c r="L22" s="44">
        <v>0</v>
      </c>
      <c r="M22" s="44">
        <v>-2400</v>
      </c>
      <c r="N22" s="46" t="s">
        <v>26</v>
      </c>
      <c r="O22" s="47">
        <v>26</v>
      </c>
      <c r="P22" s="47">
        <v>4</v>
      </c>
      <c r="Q22" s="47">
        <v>2018</v>
      </c>
    </row>
    <row r="23" spans="1:17" ht="18.75" x14ac:dyDescent="0.25">
      <c r="A23" s="48">
        <v>43216</v>
      </c>
      <c r="B23" s="39" t="s">
        <v>24</v>
      </c>
      <c r="C23" s="40"/>
      <c r="D23" s="40" t="s">
        <v>35</v>
      </c>
      <c r="E23" s="41">
        <v>0</v>
      </c>
      <c r="F23" s="42">
        <v>0</v>
      </c>
      <c r="G23" s="43">
        <v>14</v>
      </c>
      <c r="H23" s="44">
        <v>-0.92850510677808729</v>
      </c>
      <c r="I23" s="44">
        <v>-12.999071494893222</v>
      </c>
      <c r="J23" s="45">
        <v>7.6999999999999999E-2</v>
      </c>
      <c r="K23" s="44">
        <v>-1.0780000000000001</v>
      </c>
      <c r="L23" s="44">
        <v>0</v>
      </c>
      <c r="M23" s="44">
        <v>-14</v>
      </c>
      <c r="N23" s="46" t="s">
        <v>26</v>
      </c>
      <c r="O23" s="47">
        <v>26</v>
      </c>
      <c r="P23" s="47">
        <v>4</v>
      </c>
      <c r="Q23" s="47">
        <v>2018</v>
      </c>
    </row>
    <row r="24" spans="1:17" ht="18.75" x14ac:dyDescent="0.25">
      <c r="A24" s="48">
        <v>43214</v>
      </c>
      <c r="B24" s="39" t="s">
        <v>24</v>
      </c>
      <c r="C24" s="36" t="s">
        <v>36</v>
      </c>
      <c r="D24" s="40" t="s">
        <v>30</v>
      </c>
      <c r="E24" s="41">
        <v>0</v>
      </c>
      <c r="F24" s="42">
        <v>0</v>
      </c>
      <c r="G24" s="43">
        <v>1</v>
      </c>
      <c r="H24" s="44">
        <v>6.4995357474466111</v>
      </c>
      <c r="I24" s="44">
        <v>6.4995357474466111</v>
      </c>
      <c r="J24" s="45">
        <v>7.6999999999999999E-2</v>
      </c>
      <c r="K24" s="44">
        <v>5.39</v>
      </c>
      <c r="L24" s="44">
        <v>70</v>
      </c>
      <c r="M24" s="44">
        <v>0</v>
      </c>
      <c r="N24" s="46" t="s">
        <v>26</v>
      </c>
      <c r="O24" s="47">
        <v>24</v>
      </c>
      <c r="P24" s="47">
        <v>4</v>
      </c>
      <c r="Q24" s="47">
        <v>2018</v>
      </c>
    </row>
    <row r="25" spans="1:17" ht="18.75" x14ac:dyDescent="0.25">
      <c r="A25" s="25">
        <v>43213</v>
      </c>
      <c r="B25" s="26" t="s">
        <v>29</v>
      </c>
      <c r="C25" s="27" t="s">
        <v>37</v>
      </c>
      <c r="D25" s="27" t="s">
        <v>32</v>
      </c>
      <c r="E25" s="28">
        <v>0</v>
      </c>
      <c r="F25" s="29">
        <v>0</v>
      </c>
      <c r="G25" s="28">
        <v>120</v>
      </c>
      <c r="H25" s="30">
        <v>7.7375425564840603E-2</v>
      </c>
      <c r="I25" s="30">
        <v>9.2850510677808717</v>
      </c>
      <c r="J25" s="31">
        <v>7.6999999999999999E-2</v>
      </c>
      <c r="K25" s="30">
        <v>9.24</v>
      </c>
      <c r="L25" s="30">
        <v>120</v>
      </c>
      <c r="M25" s="30">
        <v>0</v>
      </c>
      <c r="N25" s="32" t="s">
        <v>26</v>
      </c>
      <c r="O25" s="33">
        <v>23</v>
      </c>
      <c r="P25" s="33">
        <v>4</v>
      </c>
      <c r="Q25" s="33">
        <v>2018</v>
      </c>
    </row>
    <row r="26" spans="1:17" ht="18.75" x14ac:dyDescent="0.25">
      <c r="A26" s="48">
        <v>43213</v>
      </c>
      <c r="B26" s="39" t="s">
        <v>29</v>
      </c>
      <c r="C26" s="36" t="s">
        <v>38</v>
      </c>
      <c r="D26" s="40" t="s">
        <v>39</v>
      </c>
      <c r="E26" s="41">
        <v>0</v>
      </c>
      <c r="F26" s="42">
        <v>0</v>
      </c>
      <c r="G26" s="43">
        <v>1650</v>
      </c>
      <c r="H26" s="44">
        <v>7.7375425564840603E-2</v>
      </c>
      <c r="I26" s="44">
        <v>127.669452181987</v>
      </c>
      <c r="J26" s="45">
        <v>7.6999999999999999E-2</v>
      </c>
      <c r="K26" s="44">
        <v>127.05</v>
      </c>
      <c r="L26" s="44">
        <v>1650</v>
      </c>
      <c r="M26" s="44">
        <v>0</v>
      </c>
      <c r="N26" s="46" t="s">
        <v>26</v>
      </c>
      <c r="O26" s="47">
        <v>23</v>
      </c>
      <c r="P26" s="47">
        <v>4</v>
      </c>
      <c r="Q26" s="47">
        <v>2018</v>
      </c>
    </row>
    <row r="27" spans="1:17" ht="18.75" x14ac:dyDescent="0.25">
      <c r="A27" s="48">
        <v>43210</v>
      </c>
      <c r="B27" s="39" t="s">
        <v>29</v>
      </c>
      <c r="C27" s="40"/>
      <c r="D27" s="40" t="s">
        <v>30</v>
      </c>
      <c r="E27" s="41">
        <v>0</v>
      </c>
      <c r="F27" s="42">
        <v>0</v>
      </c>
      <c r="G27" s="43">
        <v>1</v>
      </c>
      <c r="H27" s="44">
        <v>6.4995357474466111</v>
      </c>
      <c r="I27" s="44">
        <v>6.4995357474466111</v>
      </c>
      <c r="J27" s="45">
        <v>7.6999999999999999E-2</v>
      </c>
      <c r="K27" s="44">
        <v>5.39</v>
      </c>
      <c r="L27" s="44">
        <v>70</v>
      </c>
      <c r="M27" s="44">
        <v>0</v>
      </c>
      <c r="N27" s="46" t="s">
        <v>26</v>
      </c>
      <c r="O27" s="47">
        <v>20</v>
      </c>
      <c r="P27" s="47">
        <v>4</v>
      </c>
      <c r="Q27" s="47">
        <v>2018</v>
      </c>
    </row>
    <row r="28" spans="1:17" ht="18.75" x14ac:dyDescent="0.25">
      <c r="A28" s="48">
        <v>43207</v>
      </c>
      <c r="B28" s="39" t="s">
        <v>24</v>
      </c>
      <c r="C28" s="49" t="s">
        <v>40</v>
      </c>
      <c r="D28" s="40" t="s">
        <v>30</v>
      </c>
      <c r="E28" s="41">
        <v>0</v>
      </c>
      <c r="F28" s="50">
        <v>0</v>
      </c>
      <c r="G28" s="41">
        <v>1</v>
      </c>
      <c r="H28" s="44">
        <v>6.4995357474466111</v>
      </c>
      <c r="I28" s="44">
        <v>6.4995357474466111</v>
      </c>
      <c r="J28" s="45">
        <v>7.6999999999999999E-2</v>
      </c>
      <c r="K28" s="44">
        <v>5.39</v>
      </c>
      <c r="L28" s="44">
        <v>70</v>
      </c>
      <c r="M28" s="44">
        <v>0</v>
      </c>
      <c r="N28" s="51" t="s">
        <v>26</v>
      </c>
      <c r="O28" s="47">
        <v>17</v>
      </c>
      <c r="P28" s="47">
        <v>4</v>
      </c>
      <c r="Q28" s="47">
        <v>2018</v>
      </c>
    </row>
    <row r="29" spans="1:17" ht="18.75" x14ac:dyDescent="0.25">
      <c r="A29" s="48">
        <v>43207</v>
      </c>
      <c r="B29" s="39" t="s">
        <v>24</v>
      </c>
      <c r="C29" s="49" t="s">
        <v>41</v>
      </c>
      <c r="D29" s="40" t="s">
        <v>35</v>
      </c>
      <c r="E29" s="41">
        <v>0</v>
      </c>
      <c r="F29" s="50">
        <v>0</v>
      </c>
      <c r="G29" s="41">
        <v>54.4</v>
      </c>
      <c r="H29" s="44">
        <v>-0.92850510677808729</v>
      </c>
      <c r="I29" s="44">
        <v>-50.510677808727948</v>
      </c>
      <c r="J29" s="45">
        <v>7.6999999999999999E-2</v>
      </c>
      <c r="K29" s="44">
        <v>-4.1887999999999996</v>
      </c>
      <c r="L29" s="44">
        <v>0</v>
      </c>
      <c r="M29" s="44">
        <v>-54.4</v>
      </c>
      <c r="N29" s="51" t="s">
        <v>26</v>
      </c>
      <c r="O29" s="47">
        <v>17</v>
      </c>
      <c r="P29" s="47">
        <v>4</v>
      </c>
      <c r="Q29" s="47">
        <v>2018</v>
      </c>
    </row>
    <row r="30" spans="1:17" ht="18.75" x14ac:dyDescent="0.25">
      <c r="A30" s="48">
        <v>43203</v>
      </c>
      <c r="B30" s="39" t="s">
        <v>29</v>
      </c>
      <c r="C30" s="49" t="s">
        <v>42</v>
      </c>
      <c r="D30" s="40" t="s">
        <v>32</v>
      </c>
      <c r="E30" s="41">
        <v>0</v>
      </c>
      <c r="F30" s="50">
        <v>0</v>
      </c>
      <c r="G30" s="41">
        <v>500</v>
      </c>
      <c r="H30" s="44">
        <v>7.7375425564840603E-2</v>
      </c>
      <c r="I30" s="44">
        <v>38.687712782420299</v>
      </c>
      <c r="J30" s="45">
        <v>7.6999999999999999E-2</v>
      </c>
      <c r="K30" s="44">
        <v>38.5</v>
      </c>
      <c r="L30" s="44">
        <v>500</v>
      </c>
      <c r="M30" s="44">
        <v>0</v>
      </c>
      <c r="N30" s="51" t="s">
        <v>26</v>
      </c>
      <c r="O30" s="47">
        <v>13</v>
      </c>
      <c r="P30" s="47">
        <v>4</v>
      </c>
      <c r="Q30" s="47">
        <v>2018</v>
      </c>
    </row>
    <row r="31" spans="1:17" ht="18.75" x14ac:dyDescent="0.25">
      <c r="A31" s="48">
        <v>43202</v>
      </c>
      <c r="B31" s="39" t="s">
        <v>24</v>
      </c>
      <c r="C31" s="52"/>
      <c r="D31" s="40" t="s">
        <v>43</v>
      </c>
      <c r="E31" s="41">
        <v>0</v>
      </c>
      <c r="F31" s="50">
        <v>0</v>
      </c>
      <c r="G31" s="41">
        <v>1</v>
      </c>
      <c r="H31" s="44">
        <v>0</v>
      </c>
      <c r="I31" s="44">
        <v>0</v>
      </c>
      <c r="J31" s="45">
        <v>7.6999999999999999E-2</v>
      </c>
      <c r="K31" s="44">
        <v>0</v>
      </c>
      <c r="L31" s="44">
        <v>0</v>
      </c>
      <c r="M31" s="44">
        <v>0</v>
      </c>
      <c r="N31" s="51" t="s">
        <v>26</v>
      </c>
      <c r="O31" s="47">
        <v>12</v>
      </c>
      <c r="P31" s="47">
        <v>4</v>
      </c>
      <c r="Q31" s="47">
        <v>2018</v>
      </c>
    </row>
    <row r="32" spans="1:17" ht="18.75" x14ac:dyDescent="0.25">
      <c r="A32" s="48">
        <v>43202</v>
      </c>
      <c r="B32" s="39" t="s">
        <v>24</v>
      </c>
      <c r="C32" s="52"/>
      <c r="D32" s="40" t="s">
        <v>35</v>
      </c>
      <c r="E32" s="41">
        <v>0</v>
      </c>
      <c r="F32" s="50">
        <v>0</v>
      </c>
      <c r="G32" s="41">
        <v>2.8</v>
      </c>
      <c r="H32" s="44">
        <v>-0.92850510677808729</v>
      </c>
      <c r="I32" s="44">
        <v>-2.5998142989786444</v>
      </c>
      <c r="J32" s="45">
        <v>7.6999999999999999E-2</v>
      </c>
      <c r="K32" s="44">
        <v>-0.21559999999999999</v>
      </c>
      <c r="L32" s="44">
        <v>0</v>
      </c>
      <c r="M32" s="44">
        <v>-2.8</v>
      </c>
      <c r="N32" s="51" t="s">
        <v>26</v>
      </c>
      <c r="O32" s="47">
        <v>12</v>
      </c>
      <c r="P32" s="47">
        <v>4</v>
      </c>
      <c r="Q32" s="47">
        <v>2018</v>
      </c>
    </row>
    <row r="33" spans="1:17" ht="18.75" x14ac:dyDescent="0.25">
      <c r="A33" s="34">
        <v>43200</v>
      </c>
      <c r="B33" s="26" t="s">
        <v>24</v>
      </c>
      <c r="C33" s="27"/>
      <c r="D33" s="27" t="s">
        <v>44</v>
      </c>
      <c r="E33" s="41">
        <v>0</v>
      </c>
      <c r="F33" s="50">
        <v>0</v>
      </c>
      <c r="G33" s="28">
        <v>1</v>
      </c>
      <c r="H33" s="30">
        <v>0</v>
      </c>
      <c r="I33" s="30">
        <v>0</v>
      </c>
      <c r="J33" s="31">
        <v>7.6999999999999999E-2</v>
      </c>
      <c r="K33" s="30">
        <v>0</v>
      </c>
      <c r="L33" s="30">
        <v>0</v>
      </c>
      <c r="M33" s="30">
        <v>0</v>
      </c>
      <c r="N33" s="53" t="s">
        <v>26</v>
      </c>
      <c r="O33" s="33">
        <v>10</v>
      </c>
      <c r="P33" s="33">
        <v>4</v>
      </c>
      <c r="Q33" s="33">
        <v>2018</v>
      </c>
    </row>
    <row r="34" spans="1:17" ht="18.75" x14ac:dyDescent="0.25">
      <c r="A34" s="48">
        <v>43200</v>
      </c>
      <c r="B34" s="39" t="s">
        <v>24</v>
      </c>
      <c r="C34" s="52"/>
      <c r="D34" s="40" t="s">
        <v>43</v>
      </c>
      <c r="E34" s="41">
        <v>0</v>
      </c>
      <c r="F34" s="50">
        <v>0</v>
      </c>
      <c r="G34" s="41">
        <v>1</v>
      </c>
      <c r="H34" s="44">
        <v>0</v>
      </c>
      <c r="I34" s="44">
        <v>0</v>
      </c>
      <c r="J34" s="45">
        <v>7.6999999999999999E-2</v>
      </c>
      <c r="K34" s="44">
        <v>0</v>
      </c>
      <c r="L34" s="44">
        <v>0</v>
      </c>
      <c r="M34" s="44">
        <v>0</v>
      </c>
      <c r="N34" s="51" t="s">
        <v>26</v>
      </c>
      <c r="O34" s="47">
        <v>10</v>
      </c>
      <c r="P34" s="47">
        <v>4</v>
      </c>
      <c r="Q34" s="47">
        <v>2018</v>
      </c>
    </row>
    <row r="35" spans="1:17" ht="18.75" x14ac:dyDescent="0.25">
      <c r="A35" s="48">
        <v>43200</v>
      </c>
      <c r="B35" s="39" t="s">
        <v>24</v>
      </c>
      <c r="C35" s="49" t="s">
        <v>45</v>
      </c>
      <c r="D35" s="40" t="s">
        <v>32</v>
      </c>
      <c r="E35" s="41">
        <v>0</v>
      </c>
      <c r="F35" s="50">
        <v>0</v>
      </c>
      <c r="G35" s="41">
        <v>190</v>
      </c>
      <c r="H35" s="44">
        <v>7.7375425564840603E-2</v>
      </c>
      <c r="I35" s="44">
        <v>14.701330857319714</v>
      </c>
      <c r="J35" s="45">
        <v>7.6999999999999999E-2</v>
      </c>
      <c r="K35" s="44">
        <v>14.629999999999999</v>
      </c>
      <c r="L35" s="44">
        <v>190</v>
      </c>
      <c r="M35" s="44">
        <v>0</v>
      </c>
      <c r="N35" s="51" t="s">
        <v>26</v>
      </c>
      <c r="O35" s="47">
        <v>10</v>
      </c>
      <c r="P35" s="47">
        <v>4</v>
      </c>
      <c r="Q35" s="47">
        <v>2018</v>
      </c>
    </row>
    <row r="36" spans="1:17" ht="18.75" x14ac:dyDescent="0.25">
      <c r="A36" s="48">
        <v>43197</v>
      </c>
      <c r="B36" s="39" t="s">
        <v>29</v>
      </c>
      <c r="C36" s="49" t="s">
        <v>46</v>
      </c>
      <c r="D36" s="40" t="s">
        <v>25</v>
      </c>
      <c r="E36" s="41">
        <v>0</v>
      </c>
      <c r="F36" s="50">
        <v>0</v>
      </c>
      <c r="G36" s="41">
        <v>1</v>
      </c>
      <c r="H36" s="44">
        <v>1.2380068090374496</v>
      </c>
      <c r="I36" s="44">
        <v>1.2380068090374496</v>
      </c>
      <c r="J36" s="45">
        <v>7.6999999999999999E-2</v>
      </c>
      <c r="K36" s="44">
        <v>0.61599999999999999</v>
      </c>
      <c r="L36" s="44">
        <v>8</v>
      </c>
      <c r="M36" s="44">
        <v>0</v>
      </c>
      <c r="N36" s="51" t="s">
        <v>26</v>
      </c>
      <c r="O36" s="47">
        <v>7</v>
      </c>
      <c r="P36" s="47">
        <v>4</v>
      </c>
      <c r="Q36" s="47">
        <v>2018</v>
      </c>
    </row>
    <row r="37" spans="1:17" ht="18.75" x14ac:dyDescent="0.25">
      <c r="A37" s="48">
        <v>43197</v>
      </c>
      <c r="B37" s="39" t="s">
        <v>29</v>
      </c>
      <c r="C37" s="49" t="s">
        <v>47</v>
      </c>
      <c r="D37" s="40" t="s">
        <v>32</v>
      </c>
      <c r="E37" s="41">
        <v>0</v>
      </c>
      <c r="F37" s="50">
        <v>0</v>
      </c>
      <c r="G37" s="41">
        <v>120</v>
      </c>
      <c r="H37" s="44">
        <v>7.7375425564840603E-2</v>
      </c>
      <c r="I37" s="44">
        <v>9.2850510677808717</v>
      </c>
      <c r="J37" s="45">
        <v>7.6999999999999999E-2</v>
      </c>
      <c r="K37" s="44">
        <v>9.24</v>
      </c>
      <c r="L37" s="44">
        <v>120</v>
      </c>
      <c r="M37" s="44">
        <v>0</v>
      </c>
      <c r="N37" s="51" t="s">
        <v>26</v>
      </c>
      <c r="O37" s="47">
        <v>7</v>
      </c>
      <c r="P37" s="47">
        <v>4</v>
      </c>
      <c r="Q37" s="47">
        <v>2018</v>
      </c>
    </row>
    <row r="38" spans="1:17" ht="18.75" x14ac:dyDescent="0.25">
      <c r="A38" s="48">
        <v>43196</v>
      </c>
      <c r="B38" s="39" t="s">
        <v>29</v>
      </c>
      <c r="C38" s="52"/>
      <c r="D38" s="40" t="s">
        <v>30</v>
      </c>
      <c r="E38" s="41">
        <v>0</v>
      </c>
      <c r="F38" s="50">
        <v>0</v>
      </c>
      <c r="G38" s="41">
        <v>1</v>
      </c>
      <c r="H38" s="44">
        <v>6.4995357474466111</v>
      </c>
      <c r="I38" s="44">
        <v>6.4995357474466111</v>
      </c>
      <c r="J38" s="45">
        <v>7.6999999999999999E-2</v>
      </c>
      <c r="K38" s="44">
        <v>5.39</v>
      </c>
      <c r="L38" s="44">
        <v>70</v>
      </c>
      <c r="M38" s="44">
        <v>0</v>
      </c>
      <c r="N38" s="51" t="s">
        <v>26</v>
      </c>
      <c r="O38" s="47">
        <v>6</v>
      </c>
      <c r="P38" s="47">
        <v>4</v>
      </c>
      <c r="Q38" s="47">
        <v>2018</v>
      </c>
    </row>
    <row r="39" spans="1:17" ht="18.75" x14ac:dyDescent="0.25">
      <c r="A39" s="34">
        <v>43196</v>
      </c>
      <c r="B39" s="26" t="s">
        <v>29</v>
      </c>
      <c r="C39" s="27" t="s">
        <v>48</v>
      </c>
      <c r="D39" s="27" t="s">
        <v>35</v>
      </c>
      <c r="E39" s="41">
        <v>0</v>
      </c>
      <c r="F39" s="50">
        <v>0</v>
      </c>
      <c r="G39" s="28">
        <v>7</v>
      </c>
      <c r="H39" s="30">
        <v>-0.92850510677808729</v>
      </c>
      <c r="I39" s="30">
        <v>-6.4995357474466111</v>
      </c>
      <c r="J39" s="31">
        <v>7.6999999999999999E-2</v>
      </c>
      <c r="K39" s="30">
        <v>-0.53900000000000003</v>
      </c>
      <c r="L39" s="30">
        <v>0</v>
      </c>
      <c r="M39" s="30">
        <v>-7</v>
      </c>
      <c r="N39" s="53" t="s">
        <v>26</v>
      </c>
      <c r="O39" s="33">
        <v>6</v>
      </c>
      <c r="P39" s="33">
        <v>4</v>
      </c>
      <c r="Q39" s="33">
        <v>2018</v>
      </c>
    </row>
    <row r="40" spans="1:17" ht="18.75" x14ac:dyDescent="0.25">
      <c r="A40" s="48">
        <v>43195</v>
      </c>
      <c r="B40" s="39" t="s">
        <v>24</v>
      </c>
      <c r="C40" s="52" t="s">
        <v>49</v>
      </c>
      <c r="D40" s="40" t="s">
        <v>43</v>
      </c>
      <c r="E40" s="41">
        <v>0</v>
      </c>
      <c r="F40" s="50">
        <v>0</v>
      </c>
      <c r="G40" s="41">
        <v>10</v>
      </c>
      <c r="H40" s="44">
        <v>0</v>
      </c>
      <c r="I40" s="44">
        <v>0</v>
      </c>
      <c r="J40" s="45">
        <v>7.6999999999999999E-2</v>
      </c>
      <c r="K40" s="44">
        <v>0</v>
      </c>
      <c r="L40" s="44">
        <v>0</v>
      </c>
      <c r="M40" s="44">
        <v>0</v>
      </c>
      <c r="N40" s="51" t="s">
        <v>26</v>
      </c>
      <c r="O40" s="47">
        <v>5</v>
      </c>
      <c r="P40" s="47">
        <v>4</v>
      </c>
      <c r="Q40" s="47">
        <v>2018</v>
      </c>
    </row>
    <row r="41" spans="1:17" ht="18.75" x14ac:dyDescent="0.25">
      <c r="A41" s="48">
        <v>43195</v>
      </c>
      <c r="B41" s="39" t="s">
        <v>24</v>
      </c>
      <c r="C41" s="52"/>
      <c r="D41" s="40" t="s">
        <v>28</v>
      </c>
      <c r="E41" s="41">
        <v>0</v>
      </c>
      <c r="F41" s="50">
        <v>0</v>
      </c>
      <c r="G41" s="41">
        <v>1500</v>
      </c>
      <c r="H41" s="44">
        <v>-8.4409555161644306E-2</v>
      </c>
      <c r="I41" s="44">
        <v>-126.61433274246646</v>
      </c>
      <c r="J41" s="45">
        <v>7.6999999999999999E-2</v>
      </c>
      <c r="K41" s="44">
        <v>-115.5</v>
      </c>
      <c r="L41" s="44">
        <v>0</v>
      </c>
      <c r="M41" s="44">
        <v>-1500</v>
      </c>
      <c r="N41" s="51" t="s">
        <v>26</v>
      </c>
      <c r="O41" s="47">
        <v>5</v>
      </c>
      <c r="P41" s="47">
        <v>4</v>
      </c>
      <c r="Q41" s="47">
        <v>2018</v>
      </c>
    </row>
    <row r="42" spans="1:17" ht="18.75" x14ac:dyDescent="0.25">
      <c r="A42" s="34">
        <v>43195</v>
      </c>
      <c r="B42" s="26" t="s">
        <v>24</v>
      </c>
      <c r="C42" s="27" t="s">
        <v>50</v>
      </c>
      <c r="D42" s="27" t="s">
        <v>32</v>
      </c>
      <c r="E42" s="41">
        <v>0</v>
      </c>
      <c r="F42" s="50">
        <v>0</v>
      </c>
      <c r="G42" s="28">
        <v>1000</v>
      </c>
      <c r="H42" s="30">
        <v>7.7375425564840603E-2</v>
      </c>
      <c r="I42" s="30">
        <v>77.375425564840597</v>
      </c>
      <c r="J42" s="31">
        <v>7.6999999999999999E-2</v>
      </c>
      <c r="K42" s="30">
        <v>77</v>
      </c>
      <c r="L42" s="30">
        <v>1000</v>
      </c>
      <c r="M42" s="30">
        <v>0</v>
      </c>
      <c r="N42" s="53" t="s">
        <v>26</v>
      </c>
      <c r="O42" s="33">
        <v>5</v>
      </c>
      <c r="P42" s="33">
        <v>4</v>
      </c>
      <c r="Q42" s="33">
        <v>2018</v>
      </c>
    </row>
    <row r="43" spans="1:17" ht="18.75" x14ac:dyDescent="0.25">
      <c r="A43" s="48">
        <v>43195</v>
      </c>
      <c r="B43" s="39" t="s">
        <v>24</v>
      </c>
      <c r="C43" s="52" t="s">
        <v>51</v>
      </c>
      <c r="D43" s="40" t="s">
        <v>52</v>
      </c>
      <c r="E43" s="41">
        <v>0</v>
      </c>
      <c r="F43" s="50">
        <v>0</v>
      </c>
      <c r="G43" s="41">
        <v>150</v>
      </c>
      <c r="H43" s="44">
        <v>-0.92850510677808729</v>
      </c>
      <c r="I43" s="44">
        <v>-139.27576601671311</v>
      </c>
      <c r="J43" s="45">
        <v>7.6999999999999999E-2</v>
      </c>
      <c r="K43" s="44">
        <v>11.55</v>
      </c>
      <c r="L43" s="44">
        <v>0</v>
      </c>
      <c r="M43" s="44">
        <v>150</v>
      </c>
      <c r="N43" s="51" t="s">
        <v>26</v>
      </c>
      <c r="O43" s="47">
        <v>5</v>
      </c>
      <c r="P43" s="47">
        <v>4</v>
      </c>
      <c r="Q43" s="47">
        <v>2018</v>
      </c>
    </row>
    <row r="44" spans="1:17" ht="18.75" x14ac:dyDescent="0.25">
      <c r="A44" s="48">
        <v>43195</v>
      </c>
      <c r="B44" s="39" t="s">
        <v>24</v>
      </c>
      <c r="C44" s="49"/>
      <c r="D44" s="40" t="s">
        <v>30</v>
      </c>
      <c r="E44" s="41">
        <v>0</v>
      </c>
      <c r="F44" s="50">
        <v>0</v>
      </c>
      <c r="G44" s="41">
        <v>1</v>
      </c>
      <c r="H44" s="44">
        <v>6.4995357474466111</v>
      </c>
      <c r="I44" s="44">
        <v>6.4995357474466111</v>
      </c>
      <c r="J44" s="45">
        <v>7.6999999999999999E-2</v>
      </c>
      <c r="K44" s="44">
        <v>5.39</v>
      </c>
      <c r="L44" s="44">
        <v>70</v>
      </c>
      <c r="M44" s="44">
        <v>0</v>
      </c>
      <c r="N44" s="51" t="s">
        <v>26</v>
      </c>
      <c r="O44" s="47">
        <v>5</v>
      </c>
      <c r="P44" s="47">
        <v>4</v>
      </c>
      <c r="Q44" s="47">
        <v>2018</v>
      </c>
    </row>
    <row r="45" spans="1:17" ht="18.75" x14ac:dyDescent="0.25">
      <c r="A45" s="48">
        <v>43195</v>
      </c>
      <c r="B45" s="39" t="s">
        <v>24</v>
      </c>
      <c r="C45" s="49"/>
      <c r="D45" s="40" t="s">
        <v>53</v>
      </c>
      <c r="E45" s="41">
        <v>0</v>
      </c>
      <c r="F45" s="50">
        <v>0</v>
      </c>
      <c r="G45" s="41">
        <v>1</v>
      </c>
      <c r="H45" s="44">
        <v>1.1606313834726092</v>
      </c>
      <c r="I45" s="44">
        <v>1.1606313834726092</v>
      </c>
      <c r="J45" s="45">
        <v>7.6999999999999999E-2</v>
      </c>
      <c r="K45" s="44">
        <v>0.77</v>
      </c>
      <c r="L45" s="44">
        <v>10</v>
      </c>
      <c r="M45" s="44">
        <v>0</v>
      </c>
      <c r="N45" s="51" t="s">
        <v>26</v>
      </c>
      <c r="O45" s="47">
        <v>5</v>
      </c>
      <c r="P45" s="47">
        <v>4</v>
      </c>
      <c r="Q45" s="47">
        <v>2018</v>
      </c>
    </row>
    <row r="46" spans="1:17" ht="18.75" x14ac:dyDescent="0.25">
      <c r="A46" s="48">
        <v>43195</v>
      </c>
      <c r="B46" s="39" t="s">
        <v>24</v>
      </c>
      <c r="C46" s="49"/>
      <c r="D46" s="40" t="s">
        <v>30</v>
      </c>
      <c r="E46" s="41">
        <v>0</v>
      </c>
      <c r="F46" s="50">
        <v>0</v>
      </c>
      <c r="G46" s="41">
        <v>1</v>
      </c>
      <c r="H46" s="44">
        <v>6.4995357474466111</v>
      </c>
      <c r="I46" s="44">
        <v>6.4995357474466111</v>
      </c>
      <c r="J46" s="45">
        <v>7.6999999999999999E-2</v>
      </c>
      <c r="K46" s="44">
        <v>5.39</v>
      </c>
      <c r="L46" s="44">
        <v>70</v>
      </c>
      <c r="M46" s="44">
        <v>0</v>
      </c>
      <c r="N46" s="51" t="s">
        <v>26</v>
      </c>
      <c r="O46" s="47">
        <v>5</v>
      </c>
      <c r="P46" s="47">
        <v>4</v>
      </c>
      <c r="Q46" s="47">
        <v>2018</v>
      </c>
    </row>
    <row r="47" spans="1:17" ht="18.75" x14ac:dyDescent="0.25">
      <c r="A47" s="48">
        <v>43195</v>
      </c>
      <c r="B47" s="39" t="s">
        <v>24</v>
      </c>
      <c r="C47" s="52"/>
      <c r="D47" s="40" t="s">
        <v>54</v>
      </c>
      <c r="E47" s="41">
        <v>0</v>
      </c>
      <c r="F47" s="50">
        <v>0</v>
      </c>
      <c r="G47" s="41">
        <v>1</v>
      </c>
      <c r="H47" s="44">
        <v>1.2380068090374496</v>
      </c>
      <c r="I47" s="44">
        <v>1.2380068090374496</v>
      </c>
      <c r="J47" s="45">
        <v>7.6999999999999999E-2</v>
      </c>
      <c r="K47" s="44">
        <v>0.61599999999999999</v>
      </c>
      <c r="L47" s="44">
        <v>8</v>
      </c>
      <c r="M47" s="44">
        <v>0</v>
      </c>
      <c r="N47" s="51" t="s">
        <v>26</v>
      </c>
      <c r="O47" s="47">
        <v>5</v>
      </c>
      <c r="P47" s="47">
        <v>4</v>
      </c>
      <c r="Q47" s="47">
        <v>2018</v>
      </c>
    </row>
    <row r="48" spans="1:17" ht="18.75" x14ac:dyDescent="0.25">
      <c r="A48" s="34">
        <v>43193</v>
      </c>
      <c r="B48" s="26" t="s">
        <v>24</v>
      </c>
      <c r="C48" s="27"/>
      <c r="D48" s="27" t="s">
        <v>55</v>
      </c>
      <c r="E48" s="41">
        <v>0</v>
      </c>
      <c r="F48" s="50">
        <v>0</v>
      </c>
      <c r="G48" s="28">
        <v>5</v>
      </c>
      <c r="H48" s="30">
        <v>1.2380068090374496</v>
      </c>
      <c r="I48" s="30">
        <v>6.1900340451872484</v>
      </c>
      <c r="J48" s="31">
        <v>7.6999999999999999E-2</v>
      </c>
      <c r="K48" s="30">
        <v>3.08</v>
      </c>
      <c r="L48" s="30">
        <v>40</v>
      </c>
      <c r="M48" s="30">
        <v>0</v>
      </c>
      <c r="N48" s="53" t="s">
        <v>26</v>
      </c>
      <c r="O48" s="33">
        <v>3</v>
      </c>
      <c r="P48" s="33">
        <v>4</v>
      </c>
      <c r="Q48" s="33">
        <v>2018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60"/>
  <sheetViews>
    <sheetView showGridLines="0" tabSelected="1" topLeftCell="A46" zoomScaleNormal="100" workbookViewId="0">
      <selection activeCell="D51" sqref="D51"/>
    </sheetView>
  </sheetViews>
  <sheetFormatPr baseColWidth="10" defaultRowHeight="12.75" x14ac:dyDescent="0.25"/>
  <cols>
    <col min="1" max="1" width="14.140625" style="55" bestFit="1" customWidth="1"/>
    <col min="2" max="2" width="39.85546875" style="55" bestFit="1" customWidth="1"/>
    <col min="3" max="3" width="18.5703125" style="55" bestFit="1" customWidth="1"/>
    <col min="4" max="4" width="25.42578125" style="55" customWidth="1"/>
    <col min="5" max="5" width="19.85546875" style="59" bestFit="1" customWidth="1"/>
    <col min="6" max="6" width="16.28515625" style="55" bestFit="1" customWidth="1"/>
    <col min="7" max="7" width="19.85546875" style="65" bestFit="1" customWidth="1"/>
    <col min="8" max="8" width="17.140625" style="55" bestFit="1" customWidth="1"/>
    <col min="9" max="9" width="23.85546875" style="55" bestFit="1" customWidth="1"/>
    <col min="10" max="10" width="21.7109375" style="55" bestFit="1" customWidth="1"/>
    <col min="11" max="11" width="22.140625" style="55" bestFit="1" customWidth="1"/>
    <col min="12" max="12" width="17.85546875" style="55" bestFit="1" customWidth="1"/>
    <col min="13" max="13" width="13.85546875" style="55" bestFit="1" customWidth="1"/>
    <col min="14" max="14" width="18.140625" style="55" bestFit="1" customWidth="1"/>
    <col min="15" max="15" width="18.7109375" style="55" bestFit="1" customWidth="1"/>
    <col min="16" max="16" width="16" style="55" bestFit="1" customWidth="1"/>
    <col min="17" max="17" width="15.85546875" style="55" bestFit="1" customWidth="1"/>
    <col min="18" max="18" width="23.140625" style="55" bestFit="1" customWidth="1"/>
    <col min="19" max="256" width="11.42578125" style="55"/>
    <col min="257" max="257" width="11.7109375" style="55" customWidth="1"/>
    <col min="258" max="258" width="44.5703125" style="55" customWidth="1"/>
    <col min="259" max="261" width="11.7109375" style="55" customWidth="1"/>
    <col min="262" max="512" width="11.42578125" style="55"/>
    <col min="513" max="513" width="11.7109375" style="55" customWidth="1"/>
    <col min="514" max="514" width="44.5703125" style="55" customWidth="1"/>
    <col min="515" max="517" width="11.7109375" style="55" customWidth="1"/>
    <col min="518" max="768" width="11.42578125" style="55"/>
    <col min="769" max="769" width="11.7109375" style="55" customWidth="1"/>
    <col min="770" max="770" width="44.5703125" style="55" customWidth="1"/>
    <col min="771" max="773" width="11.7109375" style="55" customWidth="1"/>
    <col min="774" max="1024" width="11.42578125" style="55"/>
    <col min="1025" max="1025" width="11.7109375" style="55" customWidth="1"/>
    <col min="1026" max="1026" width="44.5703125" style="55" customWidth="1"/>
    <col min="1027" max="1029" width="11.7109375" style="55" customWidth="1"/>
    <col min="1030" max="1280" width="11.42578125" style="55"/>
    <col min="1281" max="1281" width="11.7109375" style="55" customWidth="1"/>
    <col min="1282" max="1282" width="44.5703125" style="55" customWidth="1"/>
    <col min="1283" max="1285" width="11.7109375" style="55" customWidth="1"/>
    <col min="1286" max="1536" width="11.42578125" style="55"/>
    <col min="1537" max="1537" width="11.7109375" style="55" customWidth="1"/>
    <col min="1538" max="1538" width="44.5703125" style="55" customWidth="1"/>
    <col min="1539" max="1541" width="11.7109375" style="55" customWidth="1"/>
    <col min="1542" max="1792" width="11.42578125" style="55"/>
    <col min="1793" max="1793" width="11.7109375" style="55" customWidth="1"/>
    <col min="1794" max="1794" width="44.5703125" style="55" customWidth="1"/>
    <col min="1795" max="1797" width="11.7109375" style="55" customWidth="1"/>
    <col min="1798" max="2048" width="11.42578125" style="55"/>
    <col min="2049" max="2049" width="11.7109375" style="55" customWidth="1"/>
    <col min="2050" max="2050" width="44.5703125" style="55" customWidth="1"/>
    <col min="2051" max="2053" width="11.7109375" style="55" customWidth="1"/>
    <col min="2054" max="2304" width="11.42578125" style="55"/>
    <col min="2305" max="2305" width="11.7109375" style="55" customWidth="1"/>
    <col min="2306" max="2306" width="44.5703125" style="55" customWidth="1"/>
    <col min="2307" max="2309" width="11.7109375" style="55" customWidth="1"/>
    <col min="2310" max="2560" width="11.42578125" style="55"/>
    <col min="2561" max="2561" width="11.7109375" style="55" customWidth="1"/>
    <col min="2562" max="2562" width="44.5703125" style="55" customWidth="1"/>
    <col min="2563" max="2565" width="11.7109375" style="55" customWidth="1"/>
    <col min="2566" max="2816" width="11.42578125" style="55"/>
    <col min="2817" max="2817" width="11.7109375" style="55" customWidth="1"/>
    <col min="2818" max="2818" width="44.5703125" style="55" customWidth="1"/>
    <col min="2819" max="2821" width="11.7109375" style="55" customWidth="1"/>
    <col min="2822" max="3072" width="11.42578125" style="55"/>
    <col min="3073" max="3073" width="11.7109375" style="55" customWidth="1"/>
    <col min="3074" max="3074" width="44.5703125" style="55" customWidth="1"/>
    <col min="3075" max="3077" width="11.7109375" style="55" customWidth="1"/>
    <col min="3078" max="3328" width="11.42578125" style="55"/>
    <col min="3329" max="3329" width="11.7109375" style="55" customWidth="1"/>
    <col min="3330" max="3330" width="44.5703125" style="55" customWidth="1"/>
    <col min="3331" max="3333" width="11.7109375" style="55" customWidth="1"/>
    <col min="3334" max="3584" width="11.42578125" style="55"/>
    <col min="3585" max="3585" width="11.7109375" style="55" customWidth="1"/>
    <col min="3586" max="3586" width="44.5703125" style="55" customWidth="1"/>
    <col min="3587" max="3589" width="11.7109375" style="55" customWidth="1"/>
    <col min="3590" max="3840" width="11.42578125" style="55"/>
    <col min="3841" max="3841" width="11.7109375" style="55" customWidth="1"/>
    <col min="3842" max="3842" width="44.5703125" style="55" customWidth="1"/>
    <col min="3843" max="3845" width="11.7109375" style="55" customWidth="1"/>
    <col min="3846" max="4096" width="11.42578125" style="55"/>
    <col min="4097" max="4097" width="11.7109375" style="55" customWidth="1"/>
    <col min="4098" max="4098" width="44.5703125" style="55" customWidth="1"/>
    <col min="4099" max="4101" width="11.7109375" style="55" customWidth="1"/>
    <col min="4102" max="4352" width="11.42578125" style="55"/>
    <col min="4353" max="4353" width="11.7109375" style="55" customWidth="1"/>
    <col min="4354" max="4354" width="44.5703125" style="55" customWidth="1"/>
    <col min="4355" max="4357" width="11.7109375" style="55" customWidth="1"/>
    <col min="4358" max="4608" width="11.42578125" style="55"/>
    <col min="4609" max="4609" width="11.7109375" style="55" customWidth="1"/>
    <col min="4610" max="4610" width="44.5703125" style="55" customWidth="1"/>
    <col min="4611" max="4613" width="11.7109375" style="55" customWidth="1"/>
    <col min="4614" max="4864" width="11.42578125" style="55"/>
    <col min="4865" max="4865" width="11.7109375" style="55" customWidth="1"/>
    <col min="4866" max="4866" width="44.5703125" style="55" customWidth="1"/>
    <col min="4867" max="4869" width="11.7109375" style="55" customWidth="1"/>
    <col min="4870" max="5120" width="11.42578125" style="55"/>
    <col min="5121" max="5121" width="11.7109375" style="55" customWidth="1"/>
    <col min="5122" max="5122" width="44.5703125" style="55" customWidth="1"/>
    <col min="5123" max="5125" width="11.7109375" style="55" customWidth="1"/>
    <col min="5126" max="5376" width="11.42578125" style="55"/>
    <col min="5377" max="5377" width="11.7109375" style="55" customWidth="1"/>
    <col min="5378" max="5378" width="44.5703125" style="55" customWidth="1"/>
    <col min="5379" max="5381" width="11.7109375" style="55" customWidth="1"/>
    <col min="5382" max="5632" width="11.42578125" style="55"/>
    <col min="5633" max="5633" width="11.7109375" style="55" customWidth="1"/>
    <col min="5634" max="5634" width="44.5703125" style="55" customWidth="1"/>
    <col min="5635" max="5637" width="11.7109375" style="55" customWidth="1"/>
    <col min="5638" max="5888" width="11.42578125" style="55"/>
    <col min="5889" max="5889" width="11.7109375" style="55" customWidth="1"/>
    <col min="5890" max="5890" width="44.5703125" style="55" customWidth="1"/>
    <col min="5891" max="5893" width="11.7109375" style="55" customWidth="1"/>
    <col min="5894" max="6144" width="11.42578125" style="55"/>
    <col min="6145" max="6145" width="11.7109375" style="55" customWidth="1"/>
    <col min="6146" max="6146" width="44.5703125" style="55" customWidth="1"/>
    <col min="6147" max="6149" width="11.7109375" style="55" customWidth="1"/>
    <col min="6150" max="6400" width="11.42578125" style="55"/>
    <col min="6401" max="6401" width="11.7109375" style="55" customWidth="1"/>
    <col min="6402" max="6402" width="44.5703125" style="55" customWidth="1"/>
    <col min="6403" max="6405" width="11.7109375" style="55" customWidth="1"/>
    <col min="6406" max="6656" width="11.42578125" style="55"/>
    <col min="6657" max="6657" width="11.7109375" style="55" customWidth="1"/>
    <col min="6658" max="6658" width="44.5703125" style="55" customWidth="1"/>
    <col min="6659" max="6661" width="11.7109375" style="55" customWidth="1"/>
    <col min="6662" max="6912" width="11.42578125" style="55"/>
    <col min="6913" max="6913" width="11.7109375" style="55" customWidth="1"/>
    <col min="6914" max="6914" width="44.5703125" style="55" customWidth="1"/>
    <col min="6915" max="6917" width="11.7109375" style="55" customWidth="1"/>
    <col min="6918" max="7168" width="11.42578125" style="55"/>
    <col min="7169" max="7169" width="11.7109375" style="55" customWidth="1"/>
    <col min="7170" max="7170" width="44.5703125" style="55" customWidth="1"/>
    <col min="7171" max="7173" width="11.7109375" style="55" customWidth="1"/>
    <col min="7174" max="7424" width="11.42578125" style="55"/>
    <col min="7425" max="7425" width="11.7109375" style="55" customWidth="1"/>
    <col min="7426" max="7426" width="44.5703125" style="55" customWidth="1"/>
    <col min="7427" max="7429" width="11.7109375" style="55" customWidth="1"/>
    <col min="7430" max="7680" width="11.42578125" style="55"/>
    <col min="7681" max="7681" width="11.7109375" style="55" customWidth="1"/>
    <col min="7682" max="7682" width="44.5703125" style="55" customWidth="1"/>
    <col min="7683" max="7685" width="11.7109375" style="55" customWidth="1"/>
    <col min="7686" max="7936" width="11.42578125" style="55"/>
    <col min="7937" max="7937" width="11.7109375" style="55" customWidth="1"/>
    <col min="7938" max="7938" width="44.5703125" style="55" customWidth="1"/>
    <col min="7939" max="7941" width="11.7109375" style="55" customWidth="1"/>
    <col min="7942" max="8192" width="11.42578125" style="55"/>
    <col min="8193" max="8193" width="11.7109375" style="55" customWidth="1"/>
    <col min="8194" max="8194" width="44.5703125" style="55" customWidth="1"/>
    <col min="8195" max="8197" width="11.7109375" style="55" customWidth="1"/>
    <col min="8198" max="8448" width="11.42578125" style="55"/>
    <col min="8449" max="8449" width="11.7109375" style="55" customWidth="1"/>
    <col min="8450" max="8450" width="44.5703125" style="55" customWidth="1"/>
    <col min="8451" max="8453" width="11.7109375" style="55" customWidth="1"/>
    <col min="8454" max="8704" width="11.42578125" style="55"/>
    <col min="8705" max="8705" width="11.7109375" style="55" customWidth="1"/>
    <col min="8706" max="8706" width="44.5703125" style="55" customWidth="1"/>
    <col min="8707" max="8709" width="11.7109375" style="55" customWidth="1"/>
    <col min="8710" max="8960" width="11.42578125" style="55"/>
    <col min="8961" max="8961" width="11.7109375" style="55" customWidth="1"/>
    <col min="8962" max="8962" width="44.5703125" style="55" customWidth="1"/>
    <col min="8963" max="8965" width="11.7109375" style="55" customWidth="1"/>
    <col min="8966" max="9216" width="11.42578125" style="55"/>
    <col min="9217" max="9217" width="11.7109375" style="55" customWidth="1"/>
    <col min="9218" max="9218" width="44.5703125" style="55" customWidth="1"/>
    <col min="9219" max="9221" width="11.7109375" style="55" customWidth="1"/>
    <col min="9222" max="9472" width="11.42578125" style="55"/>
    <col min="9473" max="9473" width="11.7109375" style="55" customWidth="1"/>
    <col min="9474" max="9474" width="44.5703125" style="55" customWidth="1"/>
    <col min="9475" max="9477" width="11.7109375" style="55" customWidth="1"/>
    <col min="9478" max="9728" width="11.42578125" style="55"/>
    <col min="9729" max="9729" width="11.7109375" style="55" customWidth="1"/>
    <col min="9730" max="9730" width="44.5703125" style="55" customWidth="1"/>
    <col min="9731" max="9733" width="11.7109375" style="55" customWidth="1"/>
    <col min="9734" max="9984" width="11.42578125" style="55"/>
    <col min="9985" max="9985" width="11.7109375" style="55" customWidth="1"/>
    <col min="9986" max="9986" width="44.5703125" style="55" customWidth="1"/>
    <col min="9987" max="9989" width="11.7109375" style="55" customWidth="1"/>
    <col min="9990" max="10240" width="11.42578125" style="55"/>
    <col min="10241" max="10241" width="11.7109375" style="55" customWidth="1"/>
    <col min="10242" max="10242" width="44.5703125" style="55" customWidth="1"/>
    <col min="10243" max="10245" width="11.7109375" style="55" customWidth="1"/>
    <col min="10246" max="10496" width="11.42578125" style="55"/>
    <col min="10497" max="10497" width="11.7109375" style="55" customWidth="1"/>
    <col min="10498" max="10498" width="44.5703125" style="55" customWidth="1"/>
    <col min="10499" max="10501" width="11.7109375" style="55" customWidth="1"/>
    <col min="10502" max="10752" width="11.42578125" style="55"/>
    <col min="10753" max="10753" width="11.7109375" style="55" customWidth="1"/>
    <col min="10754" max="10754" width="44.5703125" style="55" customWidth="1"/>
    <col min="10755" max="10757" width="11.7109375" style="55" customWidth="1"/>
    <col min="10758" max="11008" width="11.42578125" style="55"/>
    <col min="11009" max="11009" width="11.7109375" style="55" customWidth="1"/>
    <col min="11010" max="11010" width="44.5703125" style="55" customWidth="1"/>
    <col min="11011" max="11013" width="11.7109375" style="55" customWidth="1"/>
    <col min="11014" max="11264" width="11.42578125" style="55"/>
    <col min="11265" max="11265" width="11.7109375" style="55" customWidth="1"/>
    <col min="11266" max="11266" width="44.5703125" style="55" customWidth="1"/>
    <col min="11267" max="11269" width="11.7109375" style="55" customWidth="1"/>
    <col min="11270" max="11520" width="11.42578125" style="55"/>
    <col min="11521" max="11521" width="11.7109375" style="55" customWidth="1"/>
    <col min="11522" max="11522" width="44.5703125" style="55" customWidth="1"/>
    <col min="11523" max="11525" width="11.7109375" style="55" customWidth="1"/>
    <col min="11526" max="11776" width="11.42578125" style="55"/>
    <col min="11777" max="11777" width="11.7109375" style="55" customWidth="1"/>
    <col min="11778" max="11778" width="44.5703125" style="55" customWidth="1"/>
    <col min="11779" max="11781" width="11.7109375" style="55" customWidth="1"/>
    <col min="11782" max="12032" width="11.42578125" style="55"/>
    <col min="12033" max="12033" width="11.7109375" style="55" customWidth="1"/>
    <col min="12034" max="12034" width="44.5703125" style="55" customWidth="1"/>
    <col min="12035" max="12037" width="11.7109375" style="55" customWidth="1"/>
    <col min="12038" max="12288" width="11.42578125" style="55"/>
    <col min="12289" max="12289" width="11.7109375" style="55" customWidth="1"/>
    <col min="12290" max="12290" width="44.5703125" style="55" customWidth="1"/>
    <col min="12291" max="12293" width="11.7109375" style="55" customWidth="1"/>
    <col min="12294" max="12544" width="11.42578125" style="55"/>
    <col min="12545" max="12545" width="11.7109375" style="55" customWidth="1"/>
    <col min="12546" max="12546" width="44.5703125" style="55" customWidth="1"/>
    <col min="12547" max="12549" width="11.7109375" style="55" customWidth="1"/>
    <col min="12550" max="12800" width="11.42578125" style="55"/>
    <col min="12801" max="12801" width="11.7109375" style="55" customWidth="1"/>
    <col min="12802" max="12802" width="44.5703125" style="55" customWidth="1"/>
    <col min="12803" max="12805" width="11.7109375" style="55" customWidth="1"/>
    <col min="12806" max="13056" width="11.42578125" style="55"/>
    <col min="13057" max="13057" width="11.7109375" style="55" customWidth="1"/>
    <col min="13058" max="13058" width="44.5703125" style="55" customWidth="1"/>
    <col min="13059" max="13061" width="11.7109375" style="55" customWidth="1"/>
    <col min="13062" max="13312" width="11.42578125" style="55"/>
    <col min="13313" max="13313" width="11.7109375" style="55" customWidth="1"/>
    <col min="13314" max="13314" width="44.5703125" style="55" customWidth="1"/>
    <col min="13315" max="13317" width="11.7109375" style="55" customWidth="1"/>
    <col min="13318" max="13568" width="11.42578125" style="55"/>
    <col min="13569" max="13569" width="11.7109375" style="55" customWidth="1"/>
    <col min="13570" max="13570" width="44.5703125" style="55" customWidth="1"/>
    <col min="13571" max="13573" width="11.7109375" style="55" customWidth="1"/>
    <col min="13574" max="13824" width="11.42578125" style="55"/>
    <col min="13825" max="13825" width="11.7109375" style="55" customWidth="1"/>
    <col min="13826" max="13826" width="44.5703125" style="55" customWidth="1"/>
    <col min="13827" max="13829" width="11.7109375" style="55" customWidth="1"/>
    <col min="13830" max="14080" width="11.42578125" style="55"/>
    <col min="14081" max="14081" width="11.7109375" style="55" customWidth="1"/>
    <col min="14082" max="14082" width="44.5703125" style="55" customWidth="1"/>
    <col min="14083" max="14085" width="11.7109375" style="55" customWidth="1"/>
    <col min="14086" max="14336" width="11.42578125" style="55"/>
    <col min="14337" max="14337" width="11.7109375" style="55" customWidth="1"/>
    <col min="14338" max="14338" width="44.5703125" style="55" customWidth="1"/>
    <col min="14339" max="14341" width="11.7109375" style="55" customWidth="1"/>
    <col min="14342" max="14592" width="11.42578125" style="55"/>
    <col min="14593" max="14593" width="11.7109375" style="55" customWidth="1"/>
    <col min="14594" max="14594" width="44.5703125" style="55" customWidth="1"/>
    <col min="14595" max="14597" width="11.7109375" style="55" customWidth="1"/>
    <col min="14598" max="14848" width="11.42578125" style="55"/>
    <col min="14849" max="14849" width="11.7109375" style="55" customWidth="1"/>
    <col min="14850" max="14850" width="44.5703125" style="55" customWidth="1"/>
    <col min="14851" max="14853" width="11.7109375" style="55" customWidth="1"/>
    <col min="14854" max="15104" width="11.42578125" style="55"/>
    <col min="15105" max="15105" width="11.7109375" style="55" customWidth="1"/>
    <col min="15106" max="15106" width="44.5703125" style="55" customWidth="1"/>
    <col min="15107" max="15109" width="11.7109375" style="55" customWidth="1"/>
    <col min="15110" max="15360" width="11.42578125" style="55"/>
    <col min="15361" max="15361" width="11.7109375" style="55" customWidth="1"/>
    <col min="15362" max="15362" width="44.5703125" style="55" customWidth="1"/>
    <col min="15363" max="15365" width="11.7109375" style="55" customWidth="1"/>
    <col min="15366" max="15616" width="11.42578125" style="55"/>
    <col min="15617" max="15617" width="11.7109375" style="55" customWidth="1"/>
    <col min="15618" max="15618" width="44.5703125" style="55" customWidth="1"/>
    <col min="15619" max="15621" width="11.7109375" style="55" customWidth="1"/>
    <col min="15622" max="15872" width="11.42578125" style="55"/>
    <col min="15873" max="15873" width="11.7109375" style="55" customWidth="1"/>
    <col min="15874" max="15874" width="44.5703125" style="55" customWidth="1"/>
    <col min="15875" max="15877" width="11.7109375" style="55" customWidth="1"/>
    <col min="15878" max="16128" width="11.42578125" style="55"/>
    <col min="16129" max="16129" width="11.7109375" style="55" customWidth="1"/>
    <col min="16130" max="16130" width="44.5703125" style="55" customWidth="1"/>
    <col min="16131" max="16133" width="11.7109375" style="55" customWidth="1"/>
    <col min="16134" max="16384" width="11.42578125" style="55"/>
  </cols>
  <sheetData>
    <row r="1" spans="1:18" ht="22.5" customHeight="1" x14ac:dyDescent="0.25">
      <c r="A1" s="124" t="s">
        <v>56</v>
      </c>
      <c r="B1" s="124"/>
      <c r="C1" s="124"/>
      <c r="D1" s="124"/>
      <c r="E1" s="124"/>
      <c r="G1" s="56"/>
    </row>
    <row r="2" spans="1:18" x14ac:dyDescent="0.25">
      <c r="A2" s="57"/>
      <c r="C2" s="58"/>
      <c r="D2" s="58"/>
      <c r="G2" s="60" t="s">
        <v>57</v>
      </c>
      <c r="H2" s="61"/>
    </row>
    <row r="3" spans="1:18" ht="15.75" customHeight="1" thickBot="1" x14ac:dyDescent="0.3">
      <c r="A3" s="125">
        <f>H2</f>
        <v>0</v>
      </c>
      <c r="B3" s="125"/>
      <c r="C3" s="125"/>
      <c r="D3" s="125"/>
      <c r="E3" s="125"/>
      <c r="G3" s="60" t="s">
        <v>58</v>
      </c>
      <c r="H3" s="62" t="s">
        <v>59</v>
      </c>
    </row>
    <row r="4" spans="1:18" ht="20.25" customHeight="1" thickTop="1" thickBot="1" x14ac:dyDescent="0.3">
      <c r="A4" s="57" t="s">
        <v>7</v>
      </c>
      <c r="B4" s="58" t="s">
        <v>60</v>
      </c>
      <c r="C4" s="55" t="s">
        <v>18</v>
      </c>
      <c r="D4" s="55" t="s">
        <v>19</v>
      </c>
      <c r="G4" s="63">
        <v>43101</v>
      </c>
      <c r="H4" s="64">
        <v>43190</v>
      </c>
      <c r="I4" s="65"/>
    </row>
    <row r="5" spans="1:18" ht="15.95" customHeight="1" x14ac:dyDescent="0.25">
      <c r="A5" s="126" t="s">
        <v>61</v>
      </c>
      <c r="B5" s="128" t="s">
        <v>62</v>
      </c>
      <c r="C5" s="130" t="s">
        <v>63</v>
      </c>
      <c r="D5" s="131"/>
      <c r="E5" s="132" t="s">
        <v>64</v>
      </c>
      <c r="G5" s="66" t="s">
        <v>61</v>
      </c>
      <c r="H5" s="67" t="s">
        <v>61</v>
      </c>
    </row>
    <row r="6" spans="1:18" ht="15.95" customHeight="1" thickBot="1" x14ac:dyDescent="0.3">
      <c r="A6" s="127"/>
      <c r="B6" s="129"/>
      <c r="C6" s="68" t="s">
        <v>65</v>
      </c>
      <c r="D6" s="68" t="s">
        <v>66</v>
      </c>
      <c r="E6" s="133"/>
      <c r="G6" s="69" t="str">
        <f>IF($G$4="","","&gt;="&amp;$G$4)</f>
        <v>&gt;=43101</v>
      </c>
      <c r="H6" s="70" t="str">
        <f>IF($H$4="","","&lt;="&amp;$H$4)</f>
        <v>&lt;=43190</v>
      </c>
    </row>
    <row r="7" spans="1:18" ht="7.5" customHeight="1" thickBot="1" x14ac:dyDescent="0.3">
      <c r="A7" s="71"/>
      <c r="B7" s="72"/>
      <c r="C7" s="72"/>
      <c r="D7" s="72"/>
      <c r="E7" s="73"/>
    </row>
    <row r="8" spans="1:18" ht="15.6" customHeight="1" thickTop="1" thickBot="1" x14ac:dyDescent="0.3">
      <c r="A8" s="74">
        <v>43101</v>
      </c>
      <c r="B8" s="75" t="s">
        <v>67</v>
      </c>
      <c r="C8" s="76">
        <v>300</v>
      </c>
      <c r="D8" s="76"/>
      <c r="E8" s="77">
        <f>SUM(E7+C8-D8)</f>
        <v>300</v>
      </c>
      <c r="G8" s="78" t="s">
        <v>7</v>
      </c>
      <c r="H8" s="79" t="s">
        <v>8</v>
      </c>
      <c r="I8" s="79" t="s">
        <v>9</v>
      </c>
      <c r="J8" s="79" t="s">
        <v>10</v>
      </c>
      <c r="K8" s="79" t="s">
        <v>68</v>
      </c>
      <c r="L8" s="79" t="s">
        <v>14</v>
      </c>
      <c r="M8" s="79" t="s">
        <v>15</v>
      </c>
      <c r="N8" s="79" t="s">
        <v>16</v>
      </c>
      <c r="O8" s="79" t="s">
        <v>17</v>
      </c>
      <c r="P8" s="79" t="s">
        <v>18</v>
      </c>
      <c r="Q8" s="79" t="s">
        <v>19</v>
      </c>
      <c r="R8" s="80" t="s">
        <v>20</v>
      </c>
    </row>
    <row r="9" spans="1:18" ht="15.6" customHeight="1" thickTop="1" x14ac:dyDescent="0.25">
      <c r="A9" s="74">
        <v>43103</v>
      </c>
      <c r="B9" s="81" t="s">
        <v>69</v>
      </c>
      <c r="C9" s="76"/>
      <c r="D9" s="76">
        <v>5.8</v>
      </c>
      <c r="E9" s="77">
        <f>SUM(E8+C9-D9)</f>
        <v>294.2</v>
      </c>
      <c r="G9" s="82"/>
      <c r="H9" s="83"/>
      <c r="J9" s="84"/>
      <c r="K9" s="85"/>
      <c r="L9" s="86"/>
      <c r="M9" s="86"/>
      <c r="N9" s="87"/>
      <c r="O9" s="86"/>
      <c r="P9" s="86"/>
      <c r="Q9" s="86"/>
      <c r="R9" s="88"/>
    </row>
    <row r="10" spans="1:18" ht="15.6" customHeight="1" x14ac:dyDescent="0.25">
      <c r="A10" s="74">
        <v>43103</v>
      </c>
      <c r="B10" s="81" t="s">
        <v>70</v>
      </c>
      <c r="C10" s="76"/>
      <c r="D10" s="76">
        <v>26</v>
      </c>
      <c r="E10" s="77">
        <f t="shared" ref="E10:E46" si="0">SUM(E9+C10-D10)</f>
        <v>268.2</v>
      </c>
    </row>
    <row r="11" spans="1:18" ht="15.6" customHeight="1" x14ac:dyDescent="0.25">
      <c r="A11" s="74">
        <v>43103</v>
      </c>
      <c r="B11" s="81" t="s">
        <v>71</v>
      </c>
      <c r="C11" s="76">
        <v>70</v>
      </c>
      <c r="D11" s="76"/>
      <c r="E11" s="77">
        <f t="shared" si="0"/>
        <v>338.2</v>
      </c>
    </row>
    <row r="12" spans="1:18" ht="15.6" customHeight="1" x14ac:dyDescent="0.25">
      <c r="A12" s="74">
        <v>43105</v>
      </c>
      <c r="B12" s="81" t="s">
        <v>72</v>
      </c>
      <c r="C12" s="76">
        <v>2800</v>
      </c>
      <c r="D12" s="76"/>
      <c r="E12" s="77">
        <f t="shared" si="0"/>
        <v>3138.2</v>
      </c>
    </row>
    <row r="13" spans="1:18" ht="15.6" customHeight="1" x14ac:dyDescent="0.25">
      <c r="A13" s="74">
        <v>43105</v>
      </c>
      <c r="B13" s="81" t="s">
        <v>73</v>
      </c>
      <c r="C13" s="76"/>
      <c r="D13" s="76">
        <v>2800</v>
      </c>
      <c r="E13" s="77">
        <f t="shared" si="0"/>
        <v>338.19999999999982</v>
      </c>
    </row>
    <row r="14" spans="1:18" ht="15.6" customHeight="1" x14ac:dyDescent="0.25">
      <c r="A14" s="74">
        <v>43108</v>
      </c>
      <c r="B14" s="81" t="s">
        <v>74</v>
      </c>
      <c r="C14" s="76">
        <v>6000</v>
      </c>
      <c r="D14" s="76"/>
      <c r="E14" s="77">
        <f t="shared" si="0"/>
        <v>6338.2</v>
      </c>
    </row>
    <row r="15" spans="1:18" ht="15.6" customHeight="1" x14ac:dyDescent="0.25">
      <c r="A15" s="74">
        <v>43109</v>
      </c>
      <c r="B15" s="81" t="s">
        <v>73</v>
      </c>
      <c r="C15" s="76"/>
      <c r="D15" s="76">
        <v>5200</v>
      </c>
      <c r="E15" s="77">
        <f t="shared" si="0"/>
        <v>1138.1999999999998</v>
      </c>
    </row>
    <row r="16" spans="1:18" ht="15.6" customHeight="1" x14ac:dyDescent="0.25">
      <c r="A16" s="74">
        <v>43109</v>
      </c>
      <c r="B16" s="75" t="s">
        <v>75</v>
      </c>
      <c r="C16" s="76"/>
      <c r="D16" s="76">
        <v>11.8</v>
      </c>
      <c r="E16" s="77">
        <f t="shared" si="0"/>
        <v>1126.3999999999999</v>
      </c>
    </row>
    <row r="17" spans="1:15" ht="15.6" customHeight="1" x14ac:dyDescent="0.25">
      <c r="A17" s="74">
        <v>43109</v>
      </c>
      <c r="B17" s="75" t="s">
        <v>76</v>
      </c>
      <c r="C17" s="76"/>
      <c r="D17" s="76">
        <v>20.7</v>
      </c>
      <c r="E17" s="77">
        <f t="shared" si="0"/>
        <v>1105.6999999999998</v>
      </c>
    </row>
    <row r="18" spans="1:15" ht="15.6" customHeight="1" x14ac:dyDescent="0.25">
      <c r="A18" s="74">
        <v>42716</v>
      </c>
      <c r="B18" s="75" t="s">
        <v>76</v>
      </c>
      <c r="C18" s="76"/>
      <c r="D18" s="76">
        <v>20.7</v>
      </c>
      <c r="E18" s="77">
        <v>1105.6999999999998</v>
      </c>
      <c r="M18" s="55">
        <v>2</v>
      </c>
      <c r="N18" s="55">
        <v>12</v>
      </c>
      <c r="O18" s="55">
        <v>206</v>
      </c>
    </row>
    <row r="19" spans="1:15" ht="15.6" customHeight="1" x14ac:dyDescent="0.25">
      <c r="A19" s="74">
        <v>43110</v>
      </c>
      <c r="B19" s="75" t="s">
        <v>77</v>
      </c>
      <c r="C19" s="76">
        <v>70</v>
      </c>
      <c r="D19" s="76"/>
      <c r="E19" s="77">
        <f t="shared" si="0"/>
        <v>1175.6999999999998</v>
      </c>
    </row>
    <row r="20" spans="1:15" ht="15.6" customHeight="1" x14ac:dyDescent="0.25">
      <c r="A20" s="74">
        <v>43110</v>
      </c>
      <c r="B20" s="75" t="s">
        <v>78</v>
      </c>
      <c r="C20" s="76">
        <v>10</v>
      </c>
      <c r="D20" s="76"/>
      <c r="E20" s="77">
        <f t="shared" si="0"/>
        <v>1185.6999999999998</v>
      </c>
    </row>
    <row r="21" spans="1:15" ht="15.6" customHeight="1" x14ac:dyDescent="0.25">
      <c r="A21" s="74">
        <v>43110</v>
      </c>
      <c r="B21" s="75" t="s">
        <v>79</v>
      </c>
      <c r="C21" s="76">
        <v>9</v>
      </c>
      <c r="D21" s="76"/>
      <c r="E21" s="77">
        <f t="shared" si="0"/>
        <v>1194.6999999999998</v>
      </c>
    </row>
    <row r="22" spans="1:15" ht="15.6" customHeight="1" x14ac:dyDescent="0.25">
      <c r="A22" s="74">
        <v>43113</v>
      </c>
      <c r="B22" s="75" t="s">
        <v>79</v>
      </c>
      <c r="C22" s="76">
        <v>8</v>
      </c>
      <c r="D22" s="76"/>
      <c r="E22" s="77">
        <f t="shared" si="0"/>
        <v>1202.6999999999998</v>
      </c>
    </row>
    <row r="23" spans="1:15" ht="15.6" customHeight="1" x14ac:dyDescent="0.25">
      <c r="A23" s="74">
        <v>43114</v>
      </c>
      <c r="B23" s="75" t="s">
        <v>80</v>
      </c>
      <c r="C23" s="76">
        <v>4000</v>
      </c>
      <c r="D23" s="76"/>
      <c r="E23" s="77">
        <f>SUM(E22+C23-D23)</f>
        <v>5202.7</v>
      </c>
    </row>
    <row r="24" spans="1:15" ht="15.6" customHeight="1" x14ac:dyDescent="0.25">
      <c r="A24" s="74">
        <v>43115</v>
      </c>
      <c r="B24" s="75" t="s">
        <v>81</v>
      </c>
      <c r="C24" s="76"/>
      <c r="D24" s="76">
        <v>5000</v>
      </c>
      <c r="E24" s="77">
        <f t="shared" si="0"/>
        <v>202.69999999999982</v>
      </c>
    </row>
    <row r="25" spans="1:15" ht="15.6" customHeight="1" x14ac:dyDescent="0.25">
      <c r="A25" s="74">
        <v>43116</v>
      </c>
      <c r="B25" s="75" t="s">
        <v>82</v>
      </c>
      <c r="C25" s="76">
        <v>16</v>
      </c>
      <c r="D25" s="76"/>
      <c r="E25" s="77">
        <f t="shared" si="0"/>
        <v>218.69999999999982</v>
      </c>
    </row>
    <row r="26" spans="1:15" ht="15.6" customHeight="1" x14ac:dyDescent="0.25">
      <c r="A26" s="74">
        <v>17</v>
      </c>
      <c r="B26" s="75" t="s">
        <v>79</v>
      </c>
      <c r="C26" s="76">
        <v>10</v>
      </c>
      <c r="D26" s="76"/>
      <c r="E26" s="77">
        <f t="shared" si="0"/>
        <v>228.69999999999982</v>
      </c>
    </row>
    <row r="27" spans="1:15" ht="15.6" customHeight="1" x14ac:dyDescent="0.25">
      <c r="A27" s="74">
        <v>43120</v>
      </c>
      <c r="B27" s="75" t="s">
        <v>83</v>
      </c>
      <c r="C27" s="76">
        <v>70</v>
      </c>
      <c r="D27" s="76"/>
      <c r="E27" s="77">
        <f t="shared" si="0"/>
        <v>298.69999999999982</v>
      </c>
    </row>
    <row r="28" spans="1:15" ht="15.6" customHeight="1" x14ac:dyDescent="0.25">
      <c r="A28" s="74">
        <v>43123</v>
      </c>
      <c r="B28" s="75" t="s">
        <v>84</v>
      </c>
      <c r="C28" s="76">
        <v>300</v>
      </c>
      <c r="D28" s="76"/>
      <c r="E28" s="77">
        <f t="shared" si="0"/>
        <v>598.69999999999982</v>
      </c>
    </row>
    <row r="29" spans="1:15" ht="15.6" customHeight="1" x14ac:dyDescent="0.25">
      <c r="A29" s="74">
        <v>43125</v>
      </c>
      <c r="B29" s="75" t="s">
        <v>85</v>
      </c>
      <c r="C29" s="76">
        <v>2500</v>
      </c>
      <c r="D29" s="76"/>
      <c r="E29" s="77">
        <f t="shared" si="0"/>
        <v>3098.7</v>
      </c>
    </row>
    <row r="30" spans="1:15" ht="15.6" customHeight="1" x14ac:dyDescent="0.25">
      <c r="A30" s="74">
        <v>43125</v>
      </c>
      <c r="B30" s="75" t="s">
        <v>86</v>
      </c>
      <c r="C30" s="76"/>
      <c r="D30" s="76">
        <v>3000</v>
      </c>
      <c r="E30" s="77">
        <f>SUM(E29+C30-D30)</f>
        <v>98.699999999999818</v>
      </c>
    </row>
    <row r="31" spans="1:15" ht="15.6" customHeight="1" x14ac:dyDescent="0.25">
      <c r="A31" s="74">
        <v>43126</v>
      </c>
      <c r="B31" s="75" t="s">
        <v>87</v>
      </c>
      <c r="C31" s="76"/>
      <c r="D31" s="76">
        <v>12.9</v>
      </c>
      <c r="E31" s="77">
        <f t="shared" si="0"/>
        <v>85.799999999999812</v>
      </c>
    </row>
    <row r="32" spans="1:15" ht="15.6" customHeight="1" x14ac:dyDescent="0.25">
      <c r="A32" s="74">
        <v>43126</v>
      </c>
      <c r="B32" s="75" t="s">
        <v>80</v>
      </c>
      <c r="C32" s="76">
        <v>500</v>
      </c>
      <c r="D32" s="76"/>
      <c r="E32" s="77">
        <f t="shared" si="0"/>
        <v>585.79999999999984</v>
      </c>
    </row>
    <row r="33" spans="1:5" ht="15.6" customHeight="1" x14ac:dyDescent="0.25">
      <c r="A33" s="74">
        <v>43127</v>
      </c>
      <c r="B33" s="75" t="s">
        <v>75</v>
      </c>
      <c r="C33" s="76"/>
      <c r="D33" s="76">
        <v>54.5</v>
      </c>
      <c r="E33" s="77">
        <f t="shared" si="0"/>
        <v>531.29999999999984</v>
      </c>
    </row>
    <row r="34" spans="1:5" ht="15.6" customHeight="1" x14ac:dyDescent="0.25">
      <c r="A34" s="74">
        <v>43128</v>
      </c>
      <c r="B34" s="75" t="s">
        <v>88</v>
      </c>
      <c r="C34" s="76">
        <v>4400</v>
      </c>
      <c r="D34" s="76"/>
      <c r="E34" s="77">
        <f t="shared" si="0"/>
        <v>4931.3</v>
      </c>
    </row>
    <row r="35" spans="1:5" ht="15.6" customHeight="1" x14ac:dyDescent="0.25">
      <c r="A35" s="74">
        <v>43130</v>
      </c>
      <c r="B35" s="75" t="s">
        <v>89</v>
      </c>
      <c r="C35" s="76"/>
      <c r="D35" s="76">
        <v>4400</v>
      </c>
      <c r="E35" s="77">
        <f t="shared" si="0"/>
        <v>531.30000000000018</v>
      </c>
    </row>
    <row r="36" spans="1:5" ht="15.6" customHeight="1" x14ac:dyDescent="0.25">
      <c r="A36" s="74">
        <v>43130</v>
      </c>
      <c r="B36" s="75" t="s">
        <v>90</v>
      </c>
      <c r="C36" s="76"/>
      <c r="D36" s="76">
        <v>9</v>
      </c>
      <c r="E36" s="77">
        <f t="shared" si="0"/>
        <v>522.30000000000018</v>
      </c>
    </row>
    <row r="37" spans="1:5" ht="15.6" customHeight="1" x14ac:dyDescent="0.25">
      <c r="A37" s="74">
        <v>43131</v>
      </c>
      <c r="B37" s="75" t="s">
        <v>91</v>
      </c>
      <c r="C37" s="76">
        <v>600</v>
      </c>
      <c r="D37" s="76"/>
      <c r="E37" s="77">
        <f>SUM(E36+C37-D37)</f>
        <v>1122.3000000000002</v>
      </c>
    </row>
    <row r="38" spans="1:5" ht="15.6" customHeight="1" x14ac:dyDescent="0.25">
      <c r="A38" s="74">
        <v>43131</v>
      </c>
      <c r="B38" s="75" t="s">
        <v>92</v>
      </c>
      <c r="C38" s="76"/>
      <c r="D38" s="76">
        <v>600</v>
      </c>
      <c r="E38" s="77">
        <f>SUM(E37+C38-D38)</f>
        <v>522.30000000000018</v>
      </c>
    </row>
    <row r="39" spans="1:5" ht="15.6" customHeight="1" x14ac:dyDescent="0.25">
      <c r="A39" s="74">
        <v>43131</v>
      </c>
      <c r="B39" s="75" t="s">
        <v>93</v>
      </c>
      <c r="C39" s="76">
        <v>63</v>
      </c>
      <c r="D39" s="76"/>
      <c r="E39" s="77">
        <f t="shared" si="0"/>
        <v>585.30000000000018</v>
      </c>
    </row>
    <row r="40" spans="1:5" ht="15.6" customHeight="1" x14ac:dyDescent="0.25">
      <c r="A40" s="74">
        <v>43131</v>
      </c>
      <c r="B40" s="75" t="s">
        <v>94</v>
      </c>
      <c r="C40" s="76">
        <v>70</v>
      </c>
      <c r="D40" s="76"/>
      <c r="E40" s="77">
        <f t="shared" si="0"/>
        <v>655.30000000000018</v>
      </c>
    </row>
    <row r="41" spans="1:5" ht="15.6" customHeight="1" x14ac:dyDescent="0.25">
      <c r="A41" s="74"/>
      <c r="B41" s="75"/>
      <c r="C41" s="76"/>
      <c r="D41" s="76"/>
      <c r="E41" s="77">
        <f>SUM(E40+C41-D41)</f>
        <v>655.30000000000018</v>
      </c>
    </row>
    <row r="42" spans="1:5" ht="15.6" customHeight="1" x14ac:dyDescent="0.25">
      <c r="A42" s="74"/>
      <c r="B42" s="75"/>
      <c r="C42" s="76"/>
      <c r="D42" s="76"/>
      <c r="E42" s="77">
        <f t="shared" si="0"/>
        <v>655.30000000000018</v>
      </c>
    </row>
    <row r="43" spans="1:5" ht="15.6" customHeight="1" x14ac:dyDescent="0.25">
      <c r="A43" s="74"/>
      <c r="B43" s="75"/>
      <c r="C43" s="76"/>
      <c r="D43" s="76"/>
      <c r="E43" s="77">
        <f t="shared" si="0"/>
        <v>655.30000000000018</v>
      </c>
    </row>
    <row r="44" spans="1:5" ht="15.6" customHeight="1" x14ac:dyDescent="0.25">
      <c r="A44" s="74"/>
      <c r="B44" s="75"/>
      <c r="C44" s="76"/>
      <c r="D44" s="76"/>
      <c r="E44" s="77">
        <f t="shared" si="0"/>
        <v>655.30000000000018</v>
      </c>
    </row>
    <row r="45" spans="1:5" ht="15.6" customHeight="1" x14ac:dyDescent="0.25">
      <c r="A45" s="74"/>
      <c r="B45" s="75"/>
      <c r="C45" s="76"/>
      <c r="D45" s="76"/>
      <c r="E45" s="77">
        <f>SUM(E44+C45-D45)</f>
        <v>655.30000000000018</v>
      </c>
    </row>
    <row r="46" spans="1:5" ht="15.6" customHeight="1" x14ac:dyDescent="0.25">
      <c r="A46" s="89"/>
      <c r="B46" s="90"/>
      <c r="C46" s="91"/>
      <c r="D46" s="91"/>
      <c r="E46" s="77">
        <f t="shared" si="0"/>
        <v>655.30000000000018</v>
      </c>
    </row>
    <row r="47" spans="1:5" ht="17.100000000000001" customHeight="1" x14ac:dyDescent="0.25">
      <c r="A47" s="89"/>
      <c r="B47" s="92" t="s">
        <v>95</v>
      </c>
      <c r="C47" s="93">
        <f>SUM(C8:C46)</f>
        <v>21796</v>
      </c>
      <c r="D47" s="93">
        <f>SUM(D8:D46)</f>
        <v>21161.4</v>
      </c>
      <c r="E47" s="94"/>
    </row>
    <row r="48" spans="1:5" ht="17.100000000000001" customHeight="1" x14ac:dyDescent="0.25">
      <c r="A48" s="95"/>
      <c r="B48" s="96" t="s">
        <v>96</v>
      </c>
      <c r="C48" s="97"/>
      <c r="D48" s="97">
        <f>SUM(C47-D47)</f>
        <v>634.59999999999854</v>
      </c>
      <c r="E48" s="94"/>
    </row>
    <row r="49" spans="1:18" ht="17.100000000000001" customHeight="1" thickBot="1" x14ac:dyDescent="0.3">
      <c r="A49" s="98"/>
      <c r="B49" s="99" t="s">
        <v>97</v>
      </c>
      <c r="C49" s="100">
        <f>SUM(C47:C48)</f>
        <v>21796</v>
      </c>
      <c r="D49" s="100">
        <f>SUM(D47:D48)</f>
        <v>21796</v>
      </c>
      <c r="E49" s="101"/>
    </row>
    <row r="50" spans="1:18" ht="42" customHeight="1" x14ac:dyDescent="0.25"/>
    <row r="51" spans="1:18" s="56" customFormat="1" x14ac:dyDescent="0.25"/>
    <row r="52" spans="1:18" ht="13.5" thickBot="1" x14ac:dyDescent="0.3"/>
    <row r="53" spans="1:18" ht="14.25" thickTop="1" thickBot="1" x14ac:dyDescent="0.3">
      <c r="A53" s="102"/>
      <c r="B53" s="102"/>
    </row>
    <row r="54" spans="1:18" ht="13.5" thickTop="1" x14ac:dyDescent="0.25">
      <c r="A54" s="63" t="s">
        <v>98</v>
      </c>
      <c r="B54" s="103" t="s">
        <v>99</v>
      </c>
      <c r="C54" s="103" t="s">
        <v>100</v>
      </c>
      <c r="D54" s="104" t="s">
        <v>101</v>
      </c>
      <c r="E54" s="105" t="s">
        <v>102</v>
      </c>
      <c r="F54" s="105" t="s">
        <v>103</v>
      </c>
      <c r="G54" s="105" t="s">
        <v>104</v>
      </c>
      <c r="H54" s="105" t="s">
        <v>105</v>
      </c>
      <c r="I54" s="105" t="s">
        <v>106</v>
      </c>
      <c r="J54" s="105" t="s">
        <v>107</v>
      </c>
      <c r="K54" s="105" t="s">
        <v>108</v>
      </c>
      <c r="L54" s="105" t="s">
        <v>109</v>
      </c>
      <c r="M54" s="106" t="s">
        <v>110</v>
      </c>
      <c r="N54" s="105" t="s">
        <v>111</v>
      </c>
      <c r="O54" s="105" t="s">
        <v>112</v>
      </c>
      <c r="P54" s="107" t="s">
        <v>113</v>
      </c>
      <c r="Q54" s="106" t="s">
        <v>114</v>
      </c>
    </row>
    <row r="55" spans="1:18" s="56" customFormat="1" x14ac:dyDescent="0.25">
      <c r="A55" s="66" t="s">
        <v>7</v>
      </c>
      <c r="B55" s="108" t="s">
        <v>8</v>
      </c>
      <c r="C55" s="108" t="s">
        <v>9</v>
      </c>
      <c r="D55" s="108" t="s">
        <v>10</v>
      </c>
      <c r="E55" s="108" t="s">
        <v>11</v>
      </c>
      <c r="F55" s="108" t="s">
        <v>12</v>
      </c>
      <c r="G55" s="108" t="s">
        <v>13</v>
      </c>
      <c r="H55" s="108" t="s">
        <v>14</v>
      </c>
      <c r="I55" s="108" t="s">
        <v>15</v>
      </c>
      <c r="J55" s="108" t="s">
        <v>16</v>
      </c>
      <c r="K55" s="108" t="s">
        <v>17</v>
      </c>
      <c r="L55" s="109" t="s">
        <v>18</v>
      </c>
      <c r="M55" s="108" t="s">
        <v>19</v>
      </c>
      <c r="N55" s="108" t="s">
        <v>20</v>
      </c>
      <c r="O55" s="108" t="s">
        <v>21</v>
      </c>
      <c r="P55" s="110" t="s">
        <v>22</v>
      </c>
      <c r="Q55" s="111" t="s">
        <v>23</v>
      </c>
      <c r="R55" s="60"/>
    </row>
    <row r="56" spans="1:18" x14ac:dyDescent="0.25">
      <c r="A56" s="112"/>
      <c r="B56" s="112"/>
      <c r="C56" s="113"/>
      <c r="D56" s="113" t="s">
        <v>115</v>
      </c>
      <c r="E56" s="113"/>
      <c r="F56" s="113"/>
      <c r="G56" s="113"/>
      <c r="H56" s="113"/>
      <c r="I56" s="113"/>
      <c r="J56" s="113"/>
      <c r="K56" s="113"/>
      <c r="L56" s="114"/>
      <c r="M56" s="108"/>
      <c r="N56" s="108"/>
      <c r="O56" s="108"/>
      <c r="P56" s="113"/>
      <c r="Q56" s="114"/>
    </row>
    <row r="57" spans="1:18" ht="13.5" thickBot="1" x14ac:dyDescent="0.3">
      <c r="A57" s="115"/>
      <c r="B57" s="116"/>
      <c r="C57" s="117"/>
      <c r="D57" s="117" t="s">
        <v>54</v>
      </c>
      <c r="E57" s="117"/>
      <c r="F57" s="117"/>
      <c r="G57" s="117"/>
      <c r="H57" s="117"/>
      <c r="I57" s="117"/>
      <c r="J57" s="117"/>
      <c r="K57" s="117"/>
      <c r="L57" s="118"/>
      <c r="M57" s="119"/>
      <c r="N57" s="119"/>
      <c r="O57" s="119"/>
      <c r="P57" s="117"/>
      <c r="Q57" s="118"/>
    </row>
    <row r="58" spans="1:18" ht="14.25" thickTop="1" thickBot="1" x14ac:dyDescent="0.3">
      <c r="A58" s="65"/>
      <c r="E58" s="55"/>
      <c r="G58" s="55"/>
    </row>
    <row r="59" spans="1:18" s="123" customFormat="1" ht="16.5" thickTop="1" thickBot="1" x14ac:dyDescent="0.3">
      <c r="A59" s="120" t="s">
        <v>7</v>
      </c>
      <c r="B59" s="120" t="s">
        <v>8</v>
      </c>
      <c r="C59" s="120" t="s">
        <v>9</v>
      </c>
      <c r="D59" s="120" t="s">
        <v>10</v>
      </c>
      <c r="E59" s="120" t="s">
        <v>11</v>
      </c>
      <c r="F59" s="120" t="s">
        <v>116</v>
      </c>
      <c r="G59" s="120" t="s">
        <v>13</v>
      </c>
      <c r="H59" s="120" t="s">
        <v>14</v>
      </c>
      <c r="I59" s="120" t="s">
        <v>15</v>
      </c>
      <c r="J59" s="120" t="s">
        <v>16</v>
      </c>
      <c r="K59" s="120" t="s">
        <v>17</v>
      </c>
      <c r="L59" s="120" t="s">
        <v>18</v>
      </c>
      <c r="M59" s="120" t="s">
        <v>19</v>
      </c>
      <c r="N59" s="121" t="s">
        <v>20</v>
      </c>
      <c r="O59" s="121" t="s">
        <v>21</v>
      </c>
      <c r="P59" s="122" t="s">
        <v>22</v>
      </c>
      <c r="Q59" s="122" t="s">
        <v>23</v>
      </c>
    </row>
    <row r="60" spans="1:18" ht="19.5" thickTop="1" x14ac:dyDescent="0.25">
      <c r="A60" s="25">
        <v>43228</v>
      </c>
      <c r="B60" s="26" t="s">
        <v>24</v>
      </c>
      <c r="D60" s="27" t="s">
        <v>25</v>
      </c>
      <c r="E60" s="28">
        <v>10</v>
      </c>
      <c r="F60" s="29">
        <v>0</v>
      </c>
      <c r="G60" s="28">
        <v>10</v>
      </c>
      <c r="H60" s="30">
        <v>1.2380068090374496</v>
      </c>
      <c r="I60" s="30">
        <v>12.380068090374497</v>
      </c>
      <c r="J60" s="31">
        <v>7.6999999999999999E-2</v>
      </c>
      <c r="K60" s="30">
        <v>5.39</v>
      </c>
      <c r="L60" s="30">
        <v>70</v>
      </c>
      <c r="M60" s="30">
        <v>0</v>
      </c>
      <c r="N60" s="32" t="s">
        <v>26</v>
      </c>
      <c r="O60" s="33">
        <v>8</v>
      </c>
      <c r="P60" s="33">
        <v>5</v>
      </c>
      <c r="Q60" s="33">
        <v>2018</v>
      </c>
    </row>
  </sheetData>
  <mergeCells count="6">
    <mergeCell ref="A1:E1"/>
    <mergeCell ref="A3:E3"/>
    <mergeCell ref="A5:A6"/>
    <mergeCell ref="B5:B6"/>
    <mergeCell ref="C5:D5"/>
    <mergeCell ref="E5:E6"/>
  </mergeCells>
  <printOptions horizontalCentered="1"/>
  <pageMargins left="0.59055118110236227" right="0.59055118110236227" top="0.51181102362204722" bottom="0.39370078740157483" header="0.39370078740157483" footer="0.27559055118110237"/>
  <pageSetup paperSize="9" scale="76" orientation="portrait" r:id="rId1"/>
  <headerFooter alignWithMargins="0"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'[1]Produits Articles 2'!#REF!</xm:f>
          </x14:formula1>
          <xm:sqref>I9:J9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Enregistrements</vt:lpstr>
      <vt:lpstr>FILTRE Enregistrements</vt:lpstr>
      <vt:lpstr>Feuil2</vt:lpstr>
      <vt:lpstr>Enregistrements!Criteres</vt:lpstr>
      <vt:lpstr>'FILTRE Enregistrements'!Criteres</vt:lpstr>
      <vt:lpstr>'FILTRE Enregistrements'!Extraire</vt:lpstr>
      <vt:lpstr>'FILTRE Enregistrements'!Impression_des_titres</vt:lpstr>
      <vt:lpstr>'FILTRE Enregistrements'!Zone_d_impression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Audition Sonnenwyl</dc:creator>
  <cp:lastModifiedBy>MONACO Jean-Marc</cp:lastModifiedBy>
  <dcterms:created xsi:type="dcterms:W3CDTF">2018-05-08T14:19:27Z</dcterms:created>
  <dcterms:modified xsi:type="dcterms:W3CDTF">2018-05-09T12:07:55Z</dcterms:modified>
</cp:coreProperties>
</file>