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urbanisme_dossiers\CONTROLE\CONTROLEURS\CONTROLEUR\MV\Excel\"/>
    </mc:Choice>
  </mc:AlternateContent>
  <bookViews>
    <workbookView xWindow="0" yWindow="0" windowWidth="24840" windowHeight="9600"/>
  </bookViews>
  <sheets>
    <sheet name="Résumé" sheetId="1" r:id="rId1"/>
    <sheet name="Congé Annuels" sheetId="2" r:id="rId2"/>
    <sheet name="Récupérations" sheetId="3" r:id="rId3"/>
    <sheet name="congé de circonstances" sheetId="4" r:id="rId4"/>
    <sheet name="Congé de circonstance Mi-temps" sheetId="5" r:id="rId5"/>
    <sheet name="Maladie" sheetId="6" r:id="rId6"/>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G6" i="2"/>
  <c r="H6" i="2" s="1"/>
  <c r="F6" i="1"/>
  <c r="F7" i="1"/>
  <c r="F8" i="1"/>
  <c r="F9" i="1"/>
  <c r="F10" i="1"/>
  <c r="F11" i="1"/>
  <c r="F12" i="1"/>
  <c r="F13" i="1"/>
  <c r="F2" i="1"/>
  <c r="H2" i="2" l="1"/>
  <c r="F5" i="2"/>
  <c r="F5" i="1" s="1"/>
  <c r="F4" i="2"/>
  <c r="F4" i="1" s="1"/>
  <c r="F3" i="2"/>
  <c r="F3" i="1" s="1"/>
  <c r="F2" i="2"/>
  <c r="G2" i="2" s="1"/>
  <c r="G3" i="2" l="1"/>
  <c r="B9" i="1"/>
  <c r="B7" i="1"/>
  <c r="C7" i="6"/>
  <c r="C6" i="6"/>
  <c r="C5" i="6"/>
  <c r="C4" i="6"/>
  <c r="J20" i="5"/>
  <c r="E20" i="5"/>
  <c r="Q19" i="5"/>
  <c r="R19" i="5" s="1"/>
  <c r="J19" i="5"/>
  <c r="E19" i="5"/>
  <c r="J18" i="5"/>
  <c r="E18" i="5"/>
  <c r="J17" i="5"/>
  <c r="K17" i="5" s="1"/>
  <c r="K18" i="5" s="1"/>
  <c r="K19" i="5" s="1"/>
  <c r="K20" i="5" s="1"/>
  <c r="E17" i="5"/>
  <c r="F17" i="5" s="1"/>
  <c r="F18" i="5" s="1"/>
  <c r="F19" i="5" s="1"/>
  <c r="F20" i="5" s="1"/>
  <c r="Q15" i="5"/>
  <c r="R15" i="5" s="1"/>
  <c r="E13" i="5"/>
  <c r="L12" i="5"/>
  <c r="E12" i="5"/>
  <c r="Q11" i="5"/>
  <c r="R11" i="5" s="1"/>
  <c r="L11" i="5"/>
  <c r="M11" i="5" s="1"/>
  <c r="M12" i="5" s="1"/>
  <c r="E11" i="5"/>
  <c r="E10" i="5"/>
  <c r="F10" i="5" s="1"/>
  <c r="F11" i="5" s="1"/>
  <c r="F12" i="5" s="1"/>
  <c r="F13" i="5" s="1"/>
  <c r="Q7" i="5"/>
  <c r="R7" i="5" s="1"/>
  <c r="E6" i="5"/>
  <c r="E5" i="5"/>
  <c r="L4" i="5"/>
  <c r="E4" i="5"/>
  <c r="Q3" i="5"/>
  <c r="R3" i="5" s="1"/>
  <c r="L3" i="5"/>
  <c r="M3" i="5" s="1"/>
  <c r="M4" i="5" s="1"/>
  <c r="E3" i="5"/>
  <c r="F3" i="5" s="1"/>
  <c r="F4" i="5" s="1"/>
  <c r="F5" i="5" s="1"/>
  <c r="F6" i="5" s="1"/>
  <c r="E32" i="4"/>
  <c r="E31" i="4"/>
  <c r="E30" i="4"/>
  <c r="J29" i="4"/>
  <c r="E29" i="4"/>
  <c r="J28" i="4"/>
  <c r="E28" i="4"/>
  <c r="J27" i="4"/>
  <c r="E27" i="4"/>
  <c r="J26" i="4"/>
  <c r="K26" i="4" s="1"/>
  <c r="K27" i="4" s="1"/>
  <c r="K28" i="4" s="1"/>
  <c r="K29" i="4" s="1"/>
  <c r="E26" i="4"/>
  <c r="E25" i="4"/>
  <c r="F25" i="4" s="1"/>
  <c r="F26" i="4" s="1"/>
  <c r="F27" i="4" s="1"/>
  <c r="F28" i="4" s="1"/>
  <c r="F29" i="4" s="1"/>
  <c r="F30" i="4" s="1"/>
  <c r="F31" i="4" s="1"/>
  <c r="F32" i="4" s="1"/>
  <c r="Q21" i="4"/>
  <c r="R21" i="4" s="1"/>
  <c r="E21" i="4"/>
  <c r="E20" i="4"/>
  <c r="E19" i="4"/>
  <c r="E18" i="4"/>
  <c r="Q17" i="4"/>
  <c r="R17" i="4" s="1"/>
  <c r="E17" i="4"/>
  <c r="E16" i="4"/>
  <c r="E15" i="4"/>
  <c r="L14" i="4"/>
  <c r="E14" i="4"/>
  <c r="F14" i="4" s="1"/>
  <c r="F15" i="4" s="1"/>
  <c r="F16" i="4" s="1"/>
  <c r="F17" i="4" s="1"/>
  <c r="F18" i="4" s="1"/>
  <c r="F19" i="4" s="1"/>
  <c r="F20" i="4" s="1"/>
  <c r="F21" i="4" s="1"/>
  <c r="Q13" i="4"/>
  <c r="R13" i="4" s="1"/>
  <c r="L13" i="4"/>
  <c r="L12" i="4"/>
  <c r="L11" i="4"/>
  <c r="M11" i="4" s="1"/>
  <c r="M12" i="4" s="1"/>
  <c r="M13" i="4" s="1"/>
  <c r="M14" i="4" s="1"/>
  <c r="E10" i="4"/>
  <c r="E9" i="4"/>
  <c r="Q8" i="4"/>
  <c r="R8" i="4" s="1"/>
  <c r="E8" i="4"/>
  <c r="E7" i="4"/>
  <c r="L6" i="4"/>
  <c r="E6" i="4"/>
  <c r="L5" i="4"/>
  <c r="E5" i="4"/>
  <c r="L4" i="4"/>
  <c r="E4" i="4"/>
  <c r="Q3" i="4"/>
  <c r="R3" i="4" s="1"/>
  <c r="L3" i="4"/>
  <c r="M3" i="4" s="1"/>
  <c r="M4" i="4" s="1"/>
  <c r="M5" i="4" s="1"/>
  <c r="M6" i="4" s="1"/>
  <c r="E3" i="4"/>
  <c r="F3" i="4" s="1"/>
  <c r="F4" i="4" s="1"/>
  <c r="F5" i="4" s="1"/>
  <c r="F6" i="4" s="1"/>
  <c r="F7" i="4" s="1"/>
  <c r="F8" i="4" s="1"/>
  <c r="F9" i="4" s="1"/>
  <c r="F10" i="4" s="1"/>
  <c r="I13" i="3"/>
  <c r="I12" i="3"/>
  <c r="I11" i="3"/>
  <c r="I10" i="3"/>
  <c r="I9" i="3"/>
  <c r="I8" i="3"/>
  <c r="I7" i="3"/>
  <c r="I6" i="3"/>
  <c r="I5" i="3"/>
  <c r="I4" i="3"/>
  <c r="I3" i="3"/>
  <c r="I2" i="3"/>
  <c r="D3" i="3"/>
  <c r="H3" i="2" l="1"/>
  <c r="B12" i="1"/>
  <c r="G4" i="2"/>
  <c r="H4" i="2" s="1"/>
  <c r="B10" i="1"/>
  <c r="G5" i="2" l="1"/>
  <c r="H5" i="2" l="1"/>
  <c r="B11" i="1"/>
</calcChain>
</file>

<file path=xl/comments1.xml><?xml version="1.0" encoding="utf-8"?>
<comments xmlns="http://schemas.openxmlformats.org/spreadsheetml/2006/main">
  <authors>
    <author>edeleeuw</author>
  </authors>
  <commentList>
    <comment ref="J1" authorId="0" shapeId="0">
      <text>
        <r>
          <rPr>
            <b/>
            <sz val="8"/>
            <color indexed="81"/>
            <rFont val="Tahoma"/>
            <family val="2"/>
          </rPr>
          <t>Nombre de jours ou des heures ont été prises.</t>
        </r>
      </text>
    </comment>
  </commentList>
</comments>
</file>

<file path=xl/comments2.xml><?xml version="1.0" encoding="utf-8"?>
<comments xmlns="http://schemas.openxmlformats.org/spreadsheetml/2006/main">
  <authors>
    <author>edeleeuw</author>
  </authors>
  <commentList>
    <comment ref="A1" authorId="0" shapeId="0">
      <text>
        <r>
          <rPr>
            <b/>
            <sz val="8"/>
            <color indexed="81"/>
            <rFont val="Tahoma"/>
            <family val="2"/>
          </rPr>
          <t>Introduire le chiffre correspondant au jour</t>
        </r>
      </text>
    </comment>
    <comment ref="B1" authorId="0" shapeId="0">
      <text>
        <r>
          <rPr>
            <b/>
            <sz val="8"/>
            <color indexed="81"/>
            <rFont val="Tahoma"/>
            <family val="2"/>
          </rPr>
          <t>Introduire "1" dans la case correspondante</t>
        </r>
      </text>
    </comment>
    <comment ref="C1" authorId="0" shapeId="0">
      <text>
        <r>
          <rPr>
            <b/>
            <sz val="8"/>
            <color indexed="81"/>
            <rFont val="Tahoma"/>
            <family val="2"/>
          </rPr>
          <t>Introduire "1" dans la case correspondante</t>
        </r>
      </text>
    </comment>
    <comment ref="D1" authorId="0" shapeId="0">
      <text>
        <r>
          <rPr>
            <b/>
            <sz val="8"/>
            <color indexed="81"/>
            <rFont val="Tahoma"/>
            <family val="2"/>
          </rPr>
          <t>Introduire "1" dans la case correspondante</t>
        </r>
      </text>
    </comment>
    <comment ref="E1" authorId="0" shapeId="0">
      <text>
        <r>
          <rPr>
            <b/>
            <sz val="8"/>
            <color indexed="81"/>
            <rFont val="Tahoma"/>
            <family val="2"/>
          </rPr>
          <t>Introduire le nombre d'heures</t>
        </r>
      </text>
    </comment>
  </commentList>
</comments>
</file>

<file path=xl/comments3.xml><?xml version="1.0" encoding="utf-8"?>
<comments xmlns="http://schemas.openxmlformats.org/spreadsheetml/2006/main">
  <authors>
    <author>Administrateur</author>
  </authors>
  <commentList>
    <comment ref="A1" authorId="0" shapeId="0">
      <text>
        <r>
          <rPr>
            <b/>
            <sz val="8"/>
            <color indexed="81"/>
            <rFont val="Tahoma"/>
            <family val="2"/>
          </rPr>
          <t>Introduire la date de la prestation ou de la récupération</t>
        </r>
      </text>
    </comment>
    <comment ref="B1" authorId="0" shapeId="0">
      <text>
        <r>
          <rPr>
            <b/>
            <sz val="8"/>
            <color indexed="81"/>
            <rFont val="Tahoma"/>
            <family val="2"/>
          </rPr>
          <t>Introduire le nombre d'heures prestées en plus de l'horaire normal</t>
        </r>
      </text>
    </comment>
    <comment ref="C1" authorId="0" shapeId="0">
      <text>
        <r>
          <rPr>
            <b/>
            <sz val="8"/>
            <color indexed="81"/>
            <rFont val="Tahoma"/>
            <family val="2"/>
          </rPr>
          <t>Introduire le nombre d'heures récupérées</t>
        </r>
      </text>
    </comment>
    <comment ref="E1" authorId="0" shapeId="0">
      <text>
        <r>
          <rPr>
            <b/>
            <sz val="8"/>
            <color indexed="81"/>
            <rFont val="Tahoma"/>
            <family val="2"/>
          </rPr>
          <t>Indiquer la raison de la prestation d'heures supplémentaires</t>
        </r>
      </text>
    </comment>
    <comment ref="D2" authorId="0" shapeId="0">
      <text>
        <r>
          <rPr>
            <b/>
            <sz val="8"/>
            <color indexed="81"/>
            <rFont val="Tahoma"/>
            <family val="2"/>
          </rPr>
          <t>Solde de l'année antérieure à compléter</t>
        </r>
      </text>
    </comment>
  </commentList>
</comments>
</file>

<file path=xl/comments4.xml><?xml version="1.0" encoding="utf-8"?>
<comments xmlns="http://schemas.openxmlformats.org/spreadsheetml/2006/main">
  <authors>
    <author>Administrateur</author>
    <author>edeleeuw</author>
  </authors>
  <commentList>
    <comment ref="A1" authorId="0" shapeId="0">
      <text>
        <r>
          <rPr>
            <b/>
            <sz val="8"/>
            <color indexed="81"/>
            <rFont val="Tahoma"/>
            <family val="2"/>
          </rPr>
          <t xml:space="preserve">Mariage civil du membre du personnel
(la cohabitation légale n’est pas visée par cette disposition)
</t>
        </r>
      </text>
    </comment>
    <comment ref="B1" authorId="0" shapeId="0">
      <text>
        <r>
          <rPr>
            <b/>
            <sz val="8"/>
            <color indexed="81"/>
            <rFont val="Tahoma"/>
            <family val="2"/>
          </rPr>
          <t>A prendre par jour ou demi-jour aux alentours de l’événement et jusqu’à maximum 30 jours à dater de cet événement</t>
        </r>
      </text>
    </comment>
    <comment ref="H1" authorId="0" shapeId="0">
      <text>
        <r>
          <rPr>
            <b/>
            <sz val="8"/>
            <color indexed="81"/>
            <rFont val="Tahoma"/>
            <family val="2"/>
          </rPr>
          <t>Mariage d’un enfant du membre du personnel ou de la personne avec laquelle il vit en couple</t>
        </r>
      </text>
    </comment>
    <comment ref="I1" authorId="0" shapeId="0">
      <text>
        <r>
          <rPr>
            <b/>
            <sz val="8"/>
            <color indexed="81"/>
            <rFont val="Tahoma"/>
            <family val="2"/>
          </rPr>
          <t>A prendre par jour ou demi-jour aux alentours de l’événement et jusqu’à maximum 30 jours à dater de cet événement</t>
        </r>
      </text>
    </comment>
    <comment ref="O1" authorId="0" shapeId="0">
      <text>
        <r>
          <rPr>
            <b/>
            <sz val="8"/>
            <color indexed="81"/>
            <rFont val="Tahoma"/>
            <family val="2"/>
          </rPr>
          <t>Mariage d’un frère, d’une sœur, d’un beau-frère, d’une belle-sœur, du père, de la mère, du beau-père, du second mari de la mère, de la belle-mère, de la seconde femme du père, d’un petit-enfant du membre du personnel</t>
        </r>
      </text>
    </comment>
    <comment ref="P1" authorId="0" shapeId="0">
      <text>
        <r>
          <rPr>
            <b/>
            <sz val="8"/>
            <color indexed="81"/>
            <rFont val="Tahoma"/>
            <family val="2"/>
          </rPr>
          <t>A prendre le jour de l’événement. Si ce jour tombe un weekend, le jour ouvrable qui précède ou qui suit</t>
        </r>
      </text>
    </comment>
    <comment ref="A2" authorId="0" shapeId="0">
      <text>
        <r>
          <rPr>
            <b/>
            <sz val="8"/>
            <color indexed="81"/>
            <rFont val="Tahoma"/>
            <family val="2"/>
          </rPr>
          <t>Introduire la date du congé de circonstance</t>
        </r>
      </text>
    </comment>
    <comment ref="B2" authorId="0" shapeId="0">
      <text>
        <r>
          <rPr>
            <b/>
            <sz val="8"/>
            <color indexed="81"/>
            <rFont val="Tahoma"/>
            <family val="2"/>
          </rPr>
          <t>Introduire "1" dans la case correspondante</t>
        </r>
      </text>
    </comment>
    <comment ref="C2" authorId="1" shapeId="0">
      <text>
        <r>
          <rPr>
            <b/>
            <sz val="8"/>
            <color indexed="81"/>
            <rFont val="Tahoma"/>
            <family val="2"/>
          </rPr>
          <t>Introduire "1" dans la case correspondante</t>
        </r>
      </text>
    </comment>
    <comment ref="D2" authorId="1" shapeId="0">
      <text>
        <r>
          <rPr>
            <b/>
            <sz val="8"/>
            <color indexed="81"/>
            <rFont val="Tahoma"/>
            <family val="2"/>
          </rPr>
          <t>Introduire "1" dans la case correspondante</t>
        </r>
      </text>
    </comment>
    <comment ref="H2" authorId="0" shapeId="0">
      <text>
        <r>
          <rPr>
            <b/>
            <sz val="8"/>
            <color indexed="81"/>
            <rFont val="Tahoma"/>
            <family val="2"/>
          </rPr>
          <t>Introduire la date du congé de circonstance</t>
        </r>
      </text>
    </comment>
    <comment ref="I2" authorId="1" shapeId="0">
      <text>
        <r>
          <rPr>
            <b/>
            <sz val="8"/>
            <color indexed="81"/>
            <rFont val="Tahoma"/>
            <family val="2"/>
          </rPr>
          <t>Introduire "1" dans la case correspondante</t>
        </r>
      </text>
    </comment>
    <comment ref="J2" authorId="1" shapeId="0">
      <text>
        <r>
          <rPr>
            <b/>
            <sz val="8"/>
            <color indexed="81"/>
            <rFont val="Tahoma"/>
            <family val="2"/>
          </rPr>
          <t>Introduire "1" dans la case correspondante</t>
        </r>
      </text>
    </comment>
    <comment ref="K2" authorId="1" shapeId="0">
      <text>
        <r>
          <rPr>
            <b/>
            <sz val="8"/>
            <color indexed="81"/>
            <rFont val="Tahoma"/>
            <family val="2"/>
          </rPr>
          <t>Introduire "1" dans la case correspondante</t>
        </r>
      </text>
    </comment>
    <comment ref="O2" authorId="0" shapeId="0">
      <text>
        <r>
          <rPr>
            <b/>
            <sz val="8"/>
            <color indexed="81"/>
            <rFont val="Tahoma"/>
            <family val="2"/>
          </rPr>
          <t>Introduire la date du congé de circonstance</t>
        </r>
      </text>
    </comment>
    <comment ref="P2" authorId="1" shapeId="0">
      <text>
        <r>
          <rPr>
            <b/>
            <sz val="8"/>
            <color indexed="81"/>
            <rFont val="Tahoma"/>
            <family val="2"/>
          </rPr>
          <t>Introduire "1" dans la case correspondante</t>
        </r>
      </text>
    </comment>
    <comment ref="O6" authorId="0" shapeId="0">
      <text>
        <r>
          <rPr>
            <b/>
            <sz val="8"/>
            <color indexed="81"/>
            <rFont val="Tahoma"/>
            <family val="2"/>
          </rPr>
          <t>Décès d’un parent ou allié au 2ème ou au 3ème degré n’habitant pas sous le même toit que le membre du personnel</t>
        </r>
      </text>
    </comment>
    <comment ref="P6" authorId="0" shapeId="0">
      <text>
        <r>
          <rPr>
            <b/>
            <sz val="8"/>
            <color indexed="81"/>
            <rFont val="Tahoma"/>
            <family val="2"/>
          </rPr>
          <t>A prendre le jour des obsèques. Si ce jour tombe un weekend, le jour ouvrable qui précède ou qui suit</t>
        </r>
      </text>
    </comment>
    <comment ref="O7" authorId="0" shapeId="0">
      <text>
        <r>
          <rPr>
            <b/>
            <sz val="8"/>
            <color indexed="81"/>
            <rFont val="Tahoma"/>
            <family val="2"/>
          </rPr>
          <t>Introduire la date du congé de circonstance</t>
        </r>
      </text>
    </comment>
    <comment ref="P7" authorId="1" shapeId="0">
      <text>
        <r>
          <rPr>
            <b/>
            <sz val="8"/>
            <color indexed="81"/>
            <rFont val="Tahoma"/>
            <family val="2"/>
          </rPr>
          <t>Introduire "1" dans la case correspondante</t>
        </r>
      </text>
    </comment>
    <comment ref="H9" authorId="0" shapeId="0">
      <text>
        <r>
          <rPr>
            <b/>
            <sz val="8"/>
            <color indexed="81"/>
            <rFont val="Tahoma"/>
            <family val="2"/>
          </rPr>
          <t>Décès d’un parent ou allié, à quelque degré que ce soit habitant sous le même toit que le membre du personnel</t>
        </r>
      </text>
    </comment>
    <comment ref="I9" authorId="0" shapeId="0">
      <text>
        <r>
          <rPr>
            <b/>
            <sz val="8"/>
            <color indexed="81"/>
            <rFont val="Tahoma"/>
            <family val="2"/>
          </rPr>
          <t>A prendre par jour ou demi-jour dans les 30 jours à dater de l’événement</t>
        </r>
      </text>
    </comment>
    <comment ref="H10" authorId="0" shapeId="0">
      <text>
        <r>
          <rPr>
            <b/>
            <sz val="8"/>
            <color indexed="81"/>
            <rFont val="Tahoma"/>
            <family val="2"/>
          </rPr>
          <t>Introduire la date du congé de circonstance</t>
        </r>
      </text>
    </comment>
    <comment ref="I10" authorId="1" shapeId="0">
      <text>
        <r>
          <rPr>
            <b/>
            <sz val="8"/>
            <color indexed="81"/>
            <rFont val="Tahoma"/>
            <family val="2"/>
          </rPr>
          <t>Introduire "1" dans la case correspondante</t>
        </r>
      </text>
    </comment>
    <comment ref="J10" authorId="1" shapeId="0">
      <text>
        <r>
          <rPr>
            <b/>
            <sz val="8"/>
            <color indexed="81"/>
            <rFont val="Tahoma"/>
            <family val="2"/>
          </rPr>
          <t>Introduire "1" dans la case correspondante</t>
        </r>
      </text>
    </comment>
    <comment ref="K10" authorId="1" shapeId="0">
      <text>
        <r>
          <rPr>
            <b/>
            <sz val="8"/>
            <color indexed="81"/>
            <rFont val="Tahoma"/>
            <family val="2"/>
          </rPr>
          <t>Introduire "1" dans la case correspondante</t>
        </r>
      </text>
    </comment>
    <comment ref="O11" authorId="0" shapeId="0">
      <text>
        <r>
          <rPr>
            <b/>
            <sz val="8"/>
            <color indexed="81"/>
            <rFont val="Tahoma"/>
            <family val="2"/>
          </rPr>
          <t>Participation à la fête de la jeunesse laïque, la communion solennelle ou tout autre événement similaire d’un culte reconnu d’un enfant du membre du personnel, du conjoint ou de la personne avec laquelle il vit en couple au moment de l’événement</t>
        </r>
      </text>
    </comment>
    <comment ref="P11" authorId="0" shapeId="0">
      <text>
        <r>
          <rPr>
            <b/>
            <sz val="8"/>
            <color indexed="81"/>
            <rFont val="Tahoma"/>
            <family val="2"/>
          </rPr>
          <t>A prendre le jour de l’événement. Si ce jour tombe un weekend, le jour ouvrable qui précède ou qui suit</t>
        </r>
      </text>
    </comment>
    <comment ref="A12" authorId="0" shapeId="0">
      <text>
        <r>
          <rPr>
            <b/>
            <sz val="8"/>
            <color indexed="81"/>
            <rFont val="Tahoma"/>
            <family val="2"/>
          </rPr>
          <t>Décès du conjoint, de la personne avec laquelle le membre du personnel vivait en couple, d’un parent ou allié au premier degré du membre du personnel ou de la personne avec laquelle il vit en couple</t>
        </r>
        <r>
          <rPr>
            <sz val="8"/>
            <color indexed="81"/>
            <rFont val="Tahoma"/>
            <family val="2"/>
          </rPr>
          <t xml:space="preserve">
</t>
        </r>
      </text>
    </comment>
    <comment ref="B12" authorId="0" shapeId="0">
      <text>
        <r>
          <rPr>
            <b/>
            <sz val="8"/>
            <color indexed="81"/>
            <rFont val="Tahoma"/>
            <family val="2"/>
          </rPr>
          <t>A prendre par jour ou demi-jour dans les 30 jours à dater de l’événement</t>
        </r>
      </text>
    </comment>
    <comment ref="O12" authorId="0" shapeId="0">
      <text>
        <r>
          <rPr>
            <b/>
            <sz val="8"/>
            <color indexed="81"/>
            <rFont val="Tahoma"/>
            <family val="2"/>
          </rPr>
          <t>Introduire la date du congé de circonstance</t>
        </r>
      </text>
    </comment>
    <comment ref="P12" authorId="1" shapeId="0">
      <text>
        <r>
          <rPr>
            <b/>
            <sz val="8"/>
            <color indexed="81"/>
            <rFont val="Tahoma"/>
            <family val="2"/>
          </rPr>
          <t>Introduire "1" dans la case correspondante</t>
        </r>
      </text>
    </comment>
    <comment ref="A13" authorId="0" shapeId="0">
      <text>
        <r>
          <rPr>
            <b/>
            <sz val="8"/>
            <color indexed="81"/>
            <rFont val="Tahoma"/>
            <family val="2"/>
          </rPr>
          <t>Introduire la date du congé de circonstance</t>
        </r>
      </text>
    </comment>
    <comment ref="B13" authorId="0" shapeId="0">
      <text>
        <r>
          <rPr>
            <b/>
            <sz val="8"/>
            <color indexed="81"/>
            <rFont val="Tahoma"/>
            <family val="2"/>
          </rPr>
          <t>Introduire "1" dans la case correspondante</t>
        </r>
      </text>
    </comment>
    <comment ref="C13" authorId="1" shapeId="0">
      <text>
        <r>
          <rPr>
            <b/>
            <sz val="8"/>
            <color indexed="81"/>
            <rFont val="Tahoma"/>
            <family val="2"/>
          </rPr>
          <t>Introduire "1" dans la case correspondante</t>
        </r>
      </text>
    </comment>
    <comment ref="D13" authorId="1" shapeId="0">
      <text>
        <r>
          <rPr>
            <b/>
            <sz val="8"/>
            <color indexed="81"/>
            <rFont val="Tahoma"/>
            <family val="2"/>
          </rPr>
          <t>Introduire "1" dans la case correspondante</t>
        </r>
      </text>
    </comment>
    <comment ref="O15" authorId="0" shapeId="0">
      <text>
        <r>
          <rPr>
            <b/>
            <sz val="8"/>
            <color indexed="81"/>
            <rFont val="Tahoma"/>
            <family val="2"/>
          </rPr>
          <t>Changement de résidence d’un membre du personnel venant s’inscrire au registre de la population de Schaerbeek</t>
        </r>
      </text>
    </comment>
    <comment ref="P15" authorId="0" shapeId="0">
      <text>
        <r>
          <rPr>
            <b/>
            <sz val="8"/>
            <color indexed="81"/>
            <rFont val="Tahoma"/>
            <family val="2"/>
          </rPr>
          <t>A prendre le jour du déménagement. Si ce jour tombe un weekend, le jour ouvrable qui précède ou qui suit</t>
        </r>
      </text>
    </comment>
    <comment ref="O16" authorId="0" shapeId="0">
      <text>
        <r>
          <rPr>
            <b/>
            <sz val="8"/>
            <color indexed="81"/>
            <rFont val="Tahoma"/>
            <family val="2"/>
          </rPr>
          <t>Introduire la date du congé de circonstance</t>
        </r>
      </text>
    </comment>
    <comment ref="P16" authorId="1" shapeId="0">
      <text>
        <r>
          <rPr>
            <b/>
            <sz val="8"/>
            <color indexed="81"/>
            <rFont val="Tahoma"/>
            <family val="2"/>
          </rPr>
          <t>Introduire "1" dans la case correspondante</t>
        </r>
      </text>
    </comment>
    <comment ref="O19" authorId="0" shapeId="0">
      <text>
        <r>
          <rPr>
            <b/>
            <sz val="8"/>
            <color indexed="81"/>
            <rFont val="Tahoma"/>
            <family val="2"/>
          </rPr>
          <t>Convocation comme témoin devant une juridiction ou comparution personnelle ordonnée par une juridiction</t>
        </r>
      </text>
    </comment>
    <comment ref="P19" authorId="0" shapeId="0">
      <text>
        <r>
          <rPr>
            <b/>
            <sz val="8"/>
            <color indexed="81"/>
            <rFont val="Tahoma"/>
            <family val="2"/>
          </rPr>
          <t>A prendre le jour de l’événement, limité à une fois par an</t>
        </r>
      </text>
    </comment>
    <comment ref="O20" authorId="0" shapeId="0">
      <text>
        <r>
          <rPr>
            <b/>
            <sz val="8"/>
            <color indexed="81"/>
            <rFont val="Tahoma"/>
            <family val="2"/>
          </rPr>
          <t>Introduire la date du congé de circonstance</t>
        </r>
      </text>
    </comment>
    <comment ref="P20" authorId="1" shapeId="0">
      <text>
        <r>
          <rPr>
            <b/>
            <sz val="8"/>
            <color indexed="81"/>
            <rFont val="Tahoma"/>
            <family val="2"/>
          </rPr>
          <t>Introduire "1" dans la case correspondante</t>
        </r>
      </text>
    </comment>
    <comment ref="A23" authorId="0" shapeId="0">
      <text>
        <r>
          <rPr>
            <b/>
            <sz val="8"/>
            <color indexed="81"/>
            <rFont val="Tahoma"/>
            <family val="2"/>
          </rPr>
          <t xml:space="preserve">Le membre du personnel obtient des congés exceptionnels pour cas de force majeure résultant de la maladie ou d’un accident survenu à son enfant mineur qu’il habite ou non sous le même toit que le membre du personnel, ou à une des personnes suivantes habitant sous le même toit que le membre du personnel: le conjoint, la personne avec laquelle il vit maritalement, un enfant de la personne avec laquelle il vit maritalement, un parent, un allié, une personne accueillie en vue de son adoption ou de l’exercice d’une tutelle officieuse. Une attestation médicale témoigne de la nécessité de la présence du membre du personnel à son foyer ou auprès de la personne malade.
Est également considéré comme cas de force majeure le décès du père ou de la mère d’un enfant mineur du membre du personnel lorsque ce dernier ne vivait pas maritalement avec la personne décédée.
Toute situation rendant impossible l’occupation de la résidence principale d’un membre du personnel peut également être considérée comme cas de force majeure (dégâts liés à une catastrophe naturelle, un incendie, un dégât des eaux, etc.).
</t>
        </r>
      </text>
    </comment>
    <comment ref="B23" authorId="0" shapeId="0">
      <text>
        <r>
          <rPr>
            <b/>
            <sz val="8"/>
            <color indexed="81"/>
            <rFont val="Tahoma"/>
            <family val="2"/>
          </rPr>
          <t>La durée de ces congés ne peut excéder quatre jours ouvrables par an; ils sont assimilés à des périodes d’activité de service.</t>
        </r>
      </text>
    </comment>
    <comment ref="A24" authorId="0" shapeId="0">
      <text>
        <r>
          <rPr>
            <b/>
            <sz val="8"/>
            <color indexed="81"/>
            <rFont val="Tahoma"/>
            <family val="2"/>
          </rPr>
          <t>Introduire la date du congé de circonstance</t>
        </r>
      </text>
    </comment>
    <comment ref="B24" authorId="1" shapeId="0">
      <text>
        <r>
          <rPr>
            <b/>
            <sz val="8"/>
            <color indexed="81"/>
            <rFont val="Tahoma"/>
            <family val="2"/>
          </rPr>
          <t>Introduire "1" dans la case correspondante</t>
        </r>
      </text>
    </comment>
    <comment ref="C24" authorId="1" shapeId="0">
      <text>
        <r>
          <rPr>
            <b/>
            <sz val="8"/>
            <color indexed="81"/>
            <rFont val="Tahoma"/>
            <family val="2"/>
          </rPr>
          <t>Introduire "1" dans la case correspondante</t>
        </r>
      </text>
    </comment>
    <comment ref="D24" authorId="1" shapeId="0">
      <text>
        <r>
          <rPr>
            <b/>
            <sz val="8"/>
            <color indexed="81"/>
            <rFont val="Tahoma"/>
            <family val="2"/>
          </rPr>
          <t>Introduire "1" dans la case correspondante</t>
        </r>
      </text>
    </comment>
    <comment ref="H24" authorId="0" shapeId="0">
      <text>
        <r>
          <rPr>
            <b/>
            <sz val="8"/>
            <color indexed="81"/>
            <rFont val="Tahoma"/>
            <family val="2"/>
          </rPr>
          <t>Le membre du personnel obtient une dispense de service de quatre jours ouvrables au maximum par an pour don de sang ou de plasma. L’intéressé doit fournir la preuve du don de sang ou de plasma en produisant sa carte d’identité de donneur de sang ou de plasma, sur laquelle chaque don est indiqué. La dispense est octroyée, soit le jour du don de sang ou de plasma, soit le lendemain. S’il est octroyé le jour même et si pour l’une ou l’autre raison, le prélèvement n’a pu être effectué, le candidat donneur de sang ou de plasma doit regagner son service sans retard. La dispense est assimilée à une période d’activité de service.</t>
        </r>
      </text>
    </comment>
    <comment ref="I24" authorId="0" shapeId="0">
      <text>
        <r>
          <rPr>
            <b/>
            <sz val="8"/>
            <color indexed="81"/>
            <rFont val="Tahoma"/>
            <family val="2"/>
          </rPr>
          <t>A prendre le jour de l’événement, limité à une fois par an</t>
        </r>
      </text>
    </comment>
    <comment ref="H25" authorId="0" shapeId="0">
      <text>
        <r>
          <rPr>
            <b/>
            <sz val="8"/>
            <color indexed="81"/>
            <rFont val="Tahoma"/>
            <family val="2"/>
          </rPr>
          <t>Introduire la date du congé de circonstance</t>
        </r>
      </text>
    </comment>
    <comment ref="I25" authorId="1" shapeId="0">
      <text>
        <r>
          <rPr>
            <b/>
            <sz val="8"/>
            <color indexed="81"/>
            <rFont val="Tahoma"/>
            <family val="2"/>
          </rPr>
          <t>Introduire "1" dans la case correspondante</t>
        </r>
      </text>
    </comment>
  </commentList>
</comments>
</file>

<file path=xl/comments5.xml><?xml version="1.0" encoding="utf-8"?>
<comments xmlns="http://schemas.openxmlformats.org/spreadsheetml/2006/main">
  <authors>
    <author>Administrateur</author>
    <author>edeleeuw</author>
  </authors>
  <commentList>
    <comment ref="A1" authorId="0" shapeId="0">
      <text>
        <r>
          <rPr>
            <b/>
            <sz val="8"/>
            <color indexed="81"/>
            <rFont val="Tahoma"/>
            <family val="2"/>
          </rPr>
          <t xml:space="preserve">Mariage civil du membre du personnel
(la cohabitation légale n’est pas visée par cette disposition)
</t>
        </r>
      </text>
    </comment>
    <comment ref="B1" authorId="0" shapeId="0">
      <text>
        <r>
          <rPr>
            <b/>
            <sz val="8"/>
            <color indexed="81"/>
            <rFont val="Tahoma"/>
            <family val="2"/>
          </rPr>
          <t>A prendre par jour ou demi-jour aux alentours de l’événement et jusqu’à maximum 30 jours à dater de cet événement</t>
        </r>
      </text>
    </comment>
    <comment ref="H1" authorId="0" shapeId="0">
      <text>
        <r>
          <rPr>
            <b/>
            <sz val="8"/>
            <color indexed="81"/>
            <rFont val="Tahoma"/>
            <family val="2"/>
          </rPr>
          <t>Mariage d’un enfant du membre du personnel ou de la personne avec laquelle il vit en couple</t>
        </r>
      </text>
    </comment>
    <comment ref="I1" authorId="0" shapeId="0">
      <text>
        <r>
          <rPr>
            <b/>
            <sz val="8"/>
            <color indexed="81"/>
            <rFont val="Tahoma"/>
            <family val="2"/>
          </rPr>
          <t>A prendre par jour ou demi-jour aux alentours de l’événement et jusqu’à maximum 30 jours à dater de cet événement</t>
        </r>
      </text>
    </comment>
    <comment ref="O1" authorId="0" shapeId="0">
      <text>
        <r>
          <rPr>
            <b/>
            <sz val="8"/>
            <color indexed="81"/>
            <rFont val="Tahoma"/>
            <family val="2"/>
          </rPr>
          <t>Mariage d’un frère, d’une sœur, d’un beau-frère, d’une belle-sœur, du père, de la mère, du beau-père, du second mari de la mère, de la belle-mère, de la seconde femme du père, d’un petit-enfant du membre du personnel</t>
        </r>
      </text>
    </comment>
    <comment ref="P1" authorId="0" shapeId="0">
      <text>
        <r>
          <rPr>
            <b/>
            <sz val="8"/>
            <color indexed="81"/>
            <rFont val="Tahoma"/>
            <family val="2"/>
          </rPr>
          <t>A prendre le jour de l’événement. Si ce jour tombe un weekend, le jour ouvrable qui précède ou qui suit</t>
        </r>
      </text>
    </comment>
    <comment ref="A2" authorId="0" shapeId="0">
      <text>
        <r>
          <rPr>
            <b/>
            <sz val="8"/>
            <color indexed="81"/>
            <rFont val="Tahoma"/>
            <family val="2"/>
          </rPr>
          <t>Introduire la date du congé de circonstance</t>
        </r>
      </text>
    </comment>
    <comment ref="B2" authorId="1" shapeId="0">
      <text>
        <r>
          <rPr>
            <b/>
            <sz val="8"/>
            <color indexed="81"/>
            <rFont val="Tahoma"/>
            <family val="2"/>
          </rPr>
          <t>Introduire "1" dans la case correspondante</t>
        </r>
      </text>
    </comment>
    <comment ref="C2" authorId="1" shapeId="0">
      <text>
        <r>
          <rPr>
            <b/>
            <sz val="8"/>
            <color indexed="81"/>
            <rFont val="Tahoma"/>
            <family val="2"/>
          </rPr>
          <t>Introduire "1" dans la case correspondante</t>
        </r>
      </text>
    </comment>
    <comment ref="H2" authorId="0" shapeId="0">
      <text>
        <r>
          <rPr>
            <b/>
            <sz val="8"/>
            <color indexed="81"/>
            <rFont val="Tahoma"/>
            <family val="2"/>
          </rPr>
          <t>Introduire la date du congé de circonstance</t>
        </r>
      </text>
    </comment>
    <comment ref="I2" authorId="1" shapeId="0">
      <text>
        <r>
          <rPr>
            <b/>
            <sz val="8"/>
            <color indexed="81"/>
            <rFont val="Tahoma"/>
            <family val="2"/>
          </rPr>
          <t>Introduire "1" dans la case correspondante</t>
        </r>
      </text>
    </comment>
    <comment ref="J2" authorId="1" shapeId="0">
      <text>
        <r>
          <rPr>
            <b/>
            <sz val="8"/>
            <color indexed="81"/>
            <rFont val="Tahoma"/>
            <family val="2"/>
          </rPr>
          <t>Introduire "1" dans la case correspondante</t>
        </r>
      </text>
    </comment>
    <comment ref="O2" authorId="0" shapeId="0">
      <text>
        <r>
          <rPr>
            <b/>
            <sz val="8"/>
            <color indexed="81"/>
            <rFont val="Tahoma"/>
            <family val="2"/>
          </rPr>
          <t>Introduire la date du congé de circonstance</t>
        </r>
      </text>
    </comment>
    <comment ref="P2" authorId="1" shapeId="0">
      <text>
        <r>
          <rPr>
            <b/>
            <sz val="8"/>
            <color indexed="81"/>
            <rFont val="Tahoma"/>
            <family val="2"/>
          </rPr>
          <t>Introduire "1" dans la case correspondante</t>
        </r>
      </text>
    </comment>
    <comment ref="O5" authorId="0" shapeId="0">
      <text>
        <r>
          <rPr>
            <b/>
            <sz val="8"/>
            <color indexed="81"/>
            <rFont val="Tahoma"/>
            <family val="2"/>
          </rPr>
          <t>Décès d’un parent ou allié au 2ème ou au 3ème degré n’habitant pas sous le même toit que le membre du personnel</t>
        </r>
      </text>
    </comment>
    <comment ref="P5" authorId="0" shapeId="0">
      <text>
        <r>
          <rPr>
            <b/>
            <sz val="8"/>
            <color indexed="81"/>
            <rFont val="Tahoma"/>
            <family val="2"/>
          </rPr>
          <t>A prendre le jour des obsèques. Si ce jour tombe un weekend, le jour ouvrable qui précède ou qui suit</t>
        </r>
      </text>
    </comment>
    <comment ref="O6" authorId="0" shapeId="0">
      <text>
        <r>
          <rPr>
            <b/>
            <sz val="8"/>
            <color indexed="81"/>
            <rFont val="Tahoma"/>
            <family val="2"/>
          </rPr>
          <t>Introduire la date du congé de circonstance</t>
        </r>
      </text>
    </comment>
    <comment ref="P6" authorId="1" shapeId="0">
      <text>
        <r>
          <rPr>
            <b/>
            <sz val="8"/>
            <color indexed="81"/>
            <rFont val="Tahoma"/>
            <family val="2"/>
          </rPr>
          <t>Introduire "1" dans la case correspondante</t>
        </r>
      </text>
    </comment>
    <comment ref="A8" authorId="0" shapeId="0">
      <text>
        <r>
          <rPr>
            <b/>
            <sz val="8"/>
            <color indexed="81"/>
            <rFont val="Tahoma"/>
            <family val="2"/>
          </rPr>
          <t>Décès du conjoint, de la personne avec laquelle le membre du personnel vivait en couple, d’un parent ou allié au premier degré du membre du personnel ou de la personne avec laquelle il vit en couple</t>
        </r>
        <r>
          <rPr>
            <sz val="8"/>
            <color indexed="81"/>
            <rFont val="Tahoma"/>
            <family val="2"/>
          </rPr>
          <t xml:space="preserve">
</t>
        </r>
      </text>
    </comment>
    <comment ref="B8" authorId="0" shapeId="0">
      <text>
        <r>
          <rPr>
            <b/>
            <sz val="8"/>
            <color indexed="81"/>
            <rFont val="Tahoma"/>
            <family val="2"/>
          </rPr>
          <t>A prendre par jour ou demi-jour dans les 30 jours à dater de l’événement</t>
        </r>
      </text>
    </comment>
    <comment ref="A9" authorId="0" shapeId="0">
      <text>
        <r>
          <rPr>
            <b/>
            <sz val="8"/>
            <color indexed="81"/>
            <rFont val="Tahoma"/>
            <family val="2"/>
          </rPr>
          <t>Introduire la date du congé de circonstance</t>
        </r>
      </text>
    </comment>
    <comment ref="B9" authorId="1" shapeId="0">
      <text>
        <r>
          <rPr>
            <b/>
            <sz val="8"/>
            <color indexed="81"/>
            <rFont val="Tahoma"/>
            <family val="2"/>
          </rPr>
          <t>Introduire "1" dans la case correspondante</t>
        </r>
      </text>
    </comment>
    <comment ref="C9" authorId="1" shapeId="0">
      <text>
        <r>
          <rPr>
            <b/>
            <sz val="8"/>
            <color indexed="81"/>
            <rFont val="Tahoma"/>
            <family val="2"/>
          </rPr>
          <t>Introduire "1" dans la case correspondante</t>
        </r>
      </text>
    </comment>
    <comment ref="H9" authorId="0" shapeId="0">
      <text>
        <r>
          <rPr>
            <b/>
            <sz val="8"/>
            <color indexed="81"/>
            <rFont val="Tahoma"/>
            <family val="2"/>
          </rPr>
          <t>Décès d’un parent ou allié, à quelque degré que ce soit habitant sous le même toit que le membre du personnel</t>
        </r>
      </text>
    </comment>
    <comment ref="I9" authorId="0" shapeId="0">
      <text>
        <r>
          <rPr>
            <b/>
            <sz val="8"/>
            <color indexed="81"/>
            <rFont val="Tahoma"/>
            <family val="2"/>
          </rPr>
          <t>A prendre par jour ou demi-jour dans les 30 jours à dater de l’événement</t>
        </r>
      </text>
    </comment>
    <comment ref="O9" authorId="0" shapeId="0">
      <text>
        <r>
          <rPr>
            <b/>
            <sz val="8"/>
            <color indexed="81"/>
            <rFont val="Tahoma"/>
            <family val="2"/>
          </rPr>
          <t>Participation à la fête de la jeunesse laïque, la communion solennelle ou tout autre événement similaire d’un culte reconnu d’un enfant du membre du personnel, du conjoint ou de la personne avec laquelle il vit en couple au moment de l’événement</t>
        </r>
      </text>
    </comment>
    <comment ref="P9" authorId="0" shapeId="0">
      <text>
        <r>
          <rPr>
            <b/>
            <sz val="8"/>
            <color indexed="81"/>
            <rFont val="Tahoma"/>
            <family val="2"/>
          </rPr>
          <t>A prendre le jour de l’événement. Si ce jour tombe un weekend, le jour ouvrable qui précède ou qui suit</t>
        </r>
      </text>
    </comment>
    <comment ref="H10" authorId="0" shapeId="0">
      <text>
        <r>
          <rPr>
            <b/>
            <sz val="8"/>
            <color indexed="81"/>
            <rFont val="Tahoma"/>
            <family val="2"/>
          </rPr>
          <t>Introduire la date du congé de circonstance</t>
        </r>
      </text>
    </comment>
    <comment ref="I10" authorId="1" shapeId="0">
      <text>
        <r>
          <rPr>
            <b/>
            <sz val="8"/>
            <color indexed="81"/>
            <rFont val="Tahoma"/>
            <family val="2"/>
          </rPr>
          <t>Introduire "1" dans la case correspondante</t>
        </r>
      </text>
    </comment>
    <comment ref="J10" authorId="1" shapeId="0">
      <text>
        <r>
          <rPr>
            <b/>
            <sz val="8"/>
            <color indexed="81"/>
            <rFont val="Tahoma"/>
            <family val="2"/>
          </rPr>
          <t>Introduire "1" dans la case correspondante</t>
        </r>
      </text>
    </comment>
    <comment ref="O10" authorId="0" shapeId="0">
      <text>
        <r>
          <rPr>
            <b/>
            <sz val="8"/>
            <color indexed="81"/>
            <rFont val="Tahoma"/>
            <family val="2"/>
          </rPr>
          <t>Introduire la date du congé de circonstance</t>
        </r>
      </text>
    </comment>
    <comment ref="P10" authorId="1" shapeId="0">
      <text>
        <r>
          <rPr>
            <b/>
            <sz val="8"/>
            <color indexed="81"/>
            <rFont val="Tahoma"/>
            <family val="2"/>
          </rPr>
          <t>Introduire "1" dans la case correspondante</t>
        </r>
      </text>
    </comment>
    <comment ref="O13" authorId="0" shapeId="0">
      <text>
        <r>
          <rPr>
            <b/>
            <sz val="8"/>
            <color indexed="81"/>
            <rFont val="Tahoma"/>
            <family val="2"/>
          </rPr>
          <t>Changement de résidence d’un membre du personnel venant s’inscrire au registre de la population de Schaerbeek</t>
        </r>
      </text>
    </comment>
    <comment ref="P13" authorId="0" shapeId="0">
      <text>
        <r>
          <rPr>
            <b/>
            <sz val="8"/>
            <color indexed="81"/>
            <rFont val="Tahoma"/>
            <family val="2"/>
          </rPr>
          <t>A prendre le jour du déménagement. Si ce jour tombe un weekend, le jour ouvrable qui précède ou qui suit</t>
        </r>
      </text>
    </comment>
    <comment ref="O14" authorId="0" shapeId="0">
      <text>
        <r>
          <rPr>
            <b/>
            <sz val="8"/>
            <color indexed="81"/>
            <rFont val="Tahoma"/>
            <family val="2"/>
          </rPr>
          <t>Introduire la date du congé de circonstance</t>
        </r>
      </text>
    </comment>
    <comment ref="P14" authorId="1" shapeId="0">
      <text>
        <r>
          <rPr>
            <b/>
            <sz val="8"/>
            <color indexed="81"/>
            <rFont val="Tahoma"/>
            <family val="2"/>
          </rPr>
          <t>Introduire "1" dans la case correspondante</t>
        </r>
      </text>
    </comment>
    <comment ref="A15" authorId="0" shapeId="0">
      <text>
        <r>
          <rPr>
            <b/>
            <sz val="8"/>
            <color indexed="81"/>
            <rFont val="Tahoma"/>
            <family val="2"/>
          </rPr>
          <t xml:space="preserve">Le membre du personnel obtient des congés exceptionnels pour cas de force majeure résultant de la maladie ou d’un accident survenu à son enfant mineur qu’il habite ou non sous le même toit que le membre du personnel, ou à une des personnes suivantes habitant sous le même toit que le membre du personnel: le conjoint, la personne avec laquelle il vit maritalement, un enfant de la personne avec laquelle il vit maritalement, un parent, un allié, une personne accueillie en vue de son adoption ou de l’exercice d’une tutelle officieuse. Une attestation médicale témoigne de la nécessité de la présence du membre du personnel à son foyer ou auprès de la personne malade.
Est également considéré comme cas de force majeure le décès du père ou de la mère d’un enfant mineur du membre du personnel lorsque ce dernier ne vivait pas maritalement avec la personne décédée.
Toute situation rendant impossible l’occupation de la résidence principale d’un membre du personnel peut également être considérée comme cas de force majeure (dégâts liés à une catastrophe naturelle, un incendie, un dégât des eaux, etc.).
</t>
        </r>
      </text>
    </comment>
    <comment ref="B15" authorId="0" shapeId="0">
      <text>
        <r>
          <rPr>
            <b/>
            <sz val="8"/>
            <color indexed="81"/>
            <rFont val="Tahoma"/>
            <family val="2"/>
          </rPr>
          <t>La durée de ces congés ne peut excéder quatre jours ouvrables par an; ils sont assimilés à des périodes d’activité de service.</t>
        </r>
      </text>
    </comment>
    <comment ref="H15" authorId="0" shapeId="0">
      <text>
        <r>
          <rPr>
            <b/>
            <sz val="8"/>
            <color indexed="81"/>
            <rFont val="Tahoma"/>
            <family val="2"/>
          </rPr>
          <t>Le membre du personnel obtient une dispense de service de quatre jours ouvrables au maximum par an pour don de sang ou de plasma. L’intéressé doit fournir la preuve du don de sang ou de plasma en produisant sa carte d’identité de donneur de sang ou de plasma, sur laquelle chaque don est indiqué. La dispense est octroyée, soit le jour du don de sang ou de plasma, soit le lendemain. S’il est octroyé le jour même et si pour l’une ou l’autre raison, le prélèvement n’a pu être effectué, le candidat donneur de sang ou de plasma doit regagner son service sans retard. La dispense est assimilée à une période d’activité de service.</t>
        </r>
      </text>
    </comment>
    <comment ref="I15" authorId="0" shapeId="0">
      <text>
        <r>
          <rPr>
            <b/>
            <sz val="8"/>
            <color indexed="81"/>
            <rFont val="Tahoma"/>
            <family val="2"/>
          </rPr>
          <t>A prendre le jour de l’événement, limité à une fois par an</t>
        </r>
      </text>
    </comment>
    <comment ref="A16" authorId="0" shapeId="0">
      <text>
        <r>
          <rPr>
            <b/>
            <sz val="8"/>
            <color indexed="81"/>
            <rFont val="Tahoma"/>
            <family val="2"/>
          </rPr>
          <t>Introduire la date du congé de circonstance</t>
        </r>
      </text>
    </comment>
    <comment ref="B16" authorId="1" shapeId="0">
      <text>
        <r>
          <rPr>
            <b/>
            <sz val="8"/>
            <color indexed="81"/>
            <rFont val="Tahoma"/>
            <family val="2"/>
          </rPr>
          <t>Introduire "1" dans la case correspondante</t>
        </r>
      </text>
    </comment>
    <comment ref="C16" authorId="1" shapeId="0">
      <text>
        <r>
          <rPr>
            <b/>
            <sz val="8"/>
            <color indexed="81"/>
            <rFont val="Tahoma"/>
            <family val="2"/>
          </rPr>
          <t>Introduire "1" dans la case correspondante</t>
        </r>
      </text>
    </comment>
    <comment ref="H16" authorId="0" shapeId="0">
      <text>
        <r>
          <rPr>
            <b/>
            <sz val="8"/>
            <color indexed="81"/>
            <rFont val="Tahoma"/>
            <family val="2"/>
          </rPr>
          <t>Introduire la date du congé de circonstance</t>
        </r>
      </text>
    </comment>
    <comment ref="I16" authorId="1" shapeId="0">
      <text>
        <r>
          <rPr>
            <b/>
            <sz val="8"/>
            <color indexed="81"/>
            <rFont val="Tahoma"/>
            <family val="2"/>
          </rPr>
          <t>Introduire "1" dans la case correspondante</t>
        </r>
      </text>
    </comment>
    <comment ref="O17" authorId="0" shapeId="0">
      <text>
        <r>
          <rPr>
            <b/>
            <sz val="8"/>
            <color indexed="81"/>
            <rFont val="Tahoma"/>
            <family val="2"/>
          </rPr>
          <t>Convocation comme témoin devant une juridiction ou comparution personnelle ordonnée par une juridiction</t>
        </r>
      </text>
    </comment>
    <comment ref="P17" authorId="0" shapeId="0">
      <text>
        <r>
          <rPr>
            <b/>
            <sz val="8"/>
            <color indexed="81"/>
            <rFont val="Tahoma"/>
            <family val="2"/>
          </rPr>
          <t>A prendre le jour de l’événement, limité à une fois par an</t>
        </r>
      </text>
    </comment>
    <comment ref="O18" authorId="0" shapeId="0">
      <text>
        <r>
          <rPr>
            <b/>
            <sz val="8"/>
            <color indexed="81"/>
            <rFont val="Tahoma"/>
            <family val="2"/>
          </rPr>
          <t>Introduire la date du congé de circonstance</t>
        </r>
      </text>
    </comment>
    <comment ref="P18" authorId="1" shapeId="0">
      <text>
        <r>
          <rPr>
            <b/>
            <sz val="8"/>
            <color indexed="81"/>
            <rFont val="Tahoma"/>
            <family val="2"/>
          </rPr>
          <t>Introduire "1" dans la case correspondante</t>
        </r>
      </text>
    </comment>
  </commentList>
</comments>
</file>

<file path=xl/sharedStrings.xml><?xml version="1.0" encoding="utf-8"?>
<sst xmlns="http://schemas.openxmlformats.org/spreadsheetml/2006/main" count="188" uniqueCount="56">
  <si>
    <t xml:space="preserve">Nom et prénom agent : </t>
  </si>
  <si>
    <t xml:space="preserve">Heures congés légaux : </t>
  </si>
  <si>
    <t>Date</t>
  </si>
  <si>
    <t>Journée</t>
  </si>
  <si>
    <t>AM</t>
  </si>
  <si>
    <t>PM</t>
  </si>
  <si>
    <t>Heures</t>
  </si>
  <si>
    <t>Total</t>
  </si>
  <si>
    <t>Solde</t>
  </si>
  <si>
    <t>Solde N-1</t>
  </si>
  <si>
    <t>Heures congés extra-légaux :</t>
  </si>
  <si>
    <t>Reste 2019 :</t>
  </si>
  <si>
    <t>Heures totales :</t>
  </si>
  <si>
    <t>Nombre de jours complets :</t>
  </si>
  <si>
    <t>Nombre de jours restants :</t>
  </si>
  <si>
    <t>Heures restantes :</t>
  </si>
  <si>
    <t>Récup +</t>
  </si>
  <si>
    <t>Récup -</t>
  </si>
  <si>
    <t>Justificatif</t>
  </si>
  <si>
    <t>Solde 2019</t>
  </si>
  <si>
    <t>Janvier</t>
  </si>
  <si>
    <t>Février</t>
  </si>
  <si>
    <t xml:space="preserve">Mars </t>
  </si>
  <si>
    <t>Avril</t>
  </si>
  <si>
    <t>Mai</t>
  </si>
  <si>
    <t>Juin</t>
  </si>
  <si>
    <t>Juillet</t>
  </si>
  <si>
    <t>Août</t>
  </si>
  <si>
    <t>Septembre</t>
  </si>
  <si>
    <t>Octobre</t>
  </si>
  <si>
    <t>Novembre</t>
  </si>
  <si>
    <t>Décembre</t>
  </si>
  <si>
    <t>Mois</t>
  </si>
  <si>
    <t>Heures prises</t>
  </si>
  <si>
    <t>Mariage</t>
  </si>
  <si>
    <t>Mariage enfant</t>
  </si>
  <si>
    <t>Mariage autre</t>
  </si>
  <si>
    <t>Décès 2 - 3ème degré</t>
  </si>
  <si>
    <t>Décès même toit</t>
  </si>
  <si>
    <t>Communion ou similaire</t>
  </si>
  <si>
    <t>Décès 1er degré</t>
  </si>
  <si>
    <t>Déménag. Schaerbeek</t>
  </si>
  <si>
    <t>Témoin juridiction</t>
  </si>
  <si>
    <t>Force majeure</t>
  </si>
  <si>
    <t>Don sang/plasma</t>
  </si>
  <si>
    <t>Date début</t>
  </si>
  <si>
    <t>Date fin</t>
  </si>
  <si>
    <t>Nombre de jours ouvrables (en théorie)</t>
  </si>
  <si>
    <t xml:space="preserve">Rendez-vous médicaux </t>
  </si>
  <si>
    <t>Total heures de congés</t>
  </si>
  <si>
    <t>Date :</t>
  </si>
  <si>
    <t>Solde :</t>
  </si>
  <si>
    <t>Nbre d'heures prises</t>
  </si>
  <si>
    <t>Journées entières</t>
  </si>
  <si>
    <t>Matinées</t>
  </si>
  <si>
    <t>Après-midis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</si>
</sst>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d/mm/yy;@"/>
  </numFmts>
  <fonts count="8" x14ac:knownFonts="1">
    <font>
      <sz val="11"/>
      <color theme="1"/>
      <name val="Calibri"/>
      <family val="2"/>
      <scheme val="minor"/>
    </font>
    <font>
      <sz val="11"/>
      <color theme="0"/>
      <name val="Calibri"/>
      <family val="2"/>
      <scheme val="minor"/>
    </font>
    <font>
      <sz val="10"/>
      <name val="Arial"/>
      <family val="2"/>
    </font>
    <font>
      <b/>
      <sz val="8"/>
      <color indexed="81"/>
      <name val="Tahoma"/>
      <family val="2"/>
    </font>
    <font>
      <b/>
      <sz val="10"/>
      <name val="Arial"/>
      <family val="2"/>
    </font>
    <font>
      <sz val="8"/>
      <color indexed="81"/>
      <name val="Tahoma"/>
      <family val="2"/>
    </font>
    <font>
      <sz val="11"/>
      <name val="Calibri"/>
      <family val="2"/>
      <scheme val="minor"/>
    </font>
    <font>
      <sz val="10"/>
      <color theme="0"/>
      <name val="Arial"/>
      <family val="2"/>
    </font>
  </fonts>
  <fills count="5">
    <fill>
      <patternFill patternType="none"/>
    </fill>
    <fill>
      <patternFill patternType="gray125"/>
    </fill>
    <fill>
      <patternFill patternType="solid">
        <fgColor indexed="42"/>
        <bgColor indexed="64"/>
      </patternFill>
    </fill>
    <fill>
      <patternFill patternType="solid">
        <fgColor theme="4"/>
        <bgColor indexed="64"/>
      </patternFill>
    </fill>
    <fill>
      <patternFill patternType="solid">
        <fgColor indexed="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38">
    <xf numFmtId="0" fontId="0" fillId="0" borderId="0" xfId="0"/>
    <xf numFmtId="0" fontId="0" fillId="2" borderId="1" xfId="0" applyFill="1" applyBorder="1" applyProtection="1"/>
    <xf numFmtId="0" fontId="0" fillId="0" borderId="1" xfId="0" applyBorder="1" applyProtection="1"/>
    <xf numFmtId="0" fontId="0" fillId="0" borderId="3" xfId="0" applyFill="1" applyBorder="1" applyAlignment="1" applyProtection="1"/>
    <xf numFmtId="0" fontId="0" fillId="0" borderId="1" xfId="0" applyBorder="1"/>
    <xf numFmtId="14" fontId="2" fillId="0" borderId="4" xfId="0" applyNumberFormat="1" applyFont="1" applyBorder="1" applyProtection="1"/>
    <xf numFmtId="0" fontId="0" fillId="0" borderId="6" xfId="0" applyBorder="1"/>
    <xf numFmtId="14" fontId="0" fillId="0" borderId="10" xfId="0" applyNumberFormat="1" applyBorder="1" applyProtection="1"/>
    <xf numFmtId="0" fontId="0" fillId="0" borderId="2" xfId="0" applyBorder="1" applyProtection="1"/>
    <xf numFmtId="0" fontId="0" fillId="0" borderId="11" xfId="0" applyBorder="1"/>
    <xf numFmtId="0" fontId="0" fillId="3" borderId="7" xfId="0" applyFill="1" applyBorder="1" applyProtection="1"/>
    <xf numFmtId="0" fontId="0" fillId="3" borderId="5" xfId="0" applyFill="1" applyBorder="1" applyProtection="1"/>
    <xf numFmtId="0" fontId="0" fillId="3" borderId="8" xfId="0" applyFill="1" applyBorder="1" applyProtection="1"/>
    <xf numFmtId="0" fontId="0" fillId="3" borderId="9" xfId="0" applyFill="1" applyBorder="1" applyProtection="1"/>
    <xf numFmtId="0" fontId="0" fillId="3" borderId="4" xfId="0" applyFill="1" applyBorder="1" applyProtection="1"/>
    <xf numFmtId="0" fontId="0" fillId="0" borderId="4" xfId="0" applyBorder="1" applyProtection="1"/>
    <xf numFmtId="0" fontId="0" fillId="0" borderId="10" xfId="0" applyBorder="1" applyProtection="1"/>
    <xf numFmtId="0" fontId="4" fillId="4" borderId="1" xfId="0" applyFont="1" applyFill="1" applyBorder="1"/>
    <xf numFmtId="0" fontId="0" fillId="2" borderId="1" xfId="0" applyFill="1" applyBorder="1"/>
    <xf numFmtId="16" fontId="0" fillId="0" borderId="1" xfId="0" applyNumberFormat="1" applyBorder="1" applyAlignment="1">
      <alignment horizontal="left"/>
    </xf>
    <xf numFmtId="0" fontId="0" fillId="0" borderId="1" xfId="0" applyBorder="1" applyAlignment="1">
      <alignment horizontal="left"/>
    </xf>
    <xf numFmtId="14" fontId="0" fillId="0" borderId="0" xfId="0" applyNumberFormat="1"/>
    <xf numFmtId="164" fontId="0" fillId="0" borderId="0" xfId="0" applyNumberFormat="1" applyAlignment="1">
      <alignment horizontal="center" vertical="center"/>
    </xf>
    <xf numFmtId="0" fontId="0" fillId="0" borderId="0" xfId="0" applyNumberFormat="1"/>
    <xf numFmtId="0" fontId="0" fillId="0" borderId="0" xfId="0" applyNumberFormat="1" applyAlignment="1">
      <alignment horizontal="center" vertical="center"/>
    </xf>
    <xf numFmtId="0" fontId="0" fillId="0" borderId="0" xfId="0" applyAlignment="1">
      <alignment horizontal="center" vertical="center"/>
    </xf>
    <xf numFmtId="0" fontId="7" fillId="3" borderId="0" xfId="0" applyFont="1" applyFill="1" applyAlignment="1">
      <alignment horizontal="center"/>
    </xf>
    <xf numFmtId="164" fontId="6" fillId="0" borderId="0" xfId="0" applyNumberFormat="1" applyFont="1" applyAlignment="1">
      <alignment horizontal="center"/>
    </xf>
    <xf numFmtId="0" fontId="1" fillId="3" borderId="0" xfId="0" applyFont="1" applyFill="1" applyAlignment="1">
      <alignment horizontal="center"/>
    </xf>
    <xf numFmtId="14" fontId="6" fillId="0" borderId="0" xfId="0" applyNumberFormat="1" applyFont="1" applyAlignment="1">
      <alignment horizontal="center"/>
    </xf>
    <xf numFmtId="2" fontId="0" fillId="0" borderId="0" xfId="0" applyNumberFormat="1"/>
    <xf numFmtId="2" fontId="0" fillId="0" borderId="1" xfId="0" applyNumberFormat="1" applyBorder="1" applyProtection="1"/>
    <xf numFmtId="0" fontId="0" fillId="2" borderId="1" xfId="0" applyFill="1" applyBorder="1" applyAlignment="1" applyProtection="1">
      <alignment wrapText="1"/>
    </xf>
    <xf numFmtId="166" fontId="0" fillId="0" borderId="4" xfId="0" applyNumberFormat="1" applyFill="1" applyBorder="1" applyProtection="1"/>
    <xf numFmtId="165" fontId="0" fillId="0" borderId="12" xfId="0" applyNumberFormat="1" applyBorder="1" applyProtection="1"/>
    <xf numFmtId="166" fontId="0" fillId="0" borderId="10" xfId="0" applyNumberFormat="1" applyFill="1" applyBorder="1" applyProtection="1"/>
    <xf numFmtId="2" fontId="0" fillId="0" borderId="2" xfId="0" applyNumberFormat="1" applyBorder="1" applyProtection="1"/>
    <xf numFmtId="165" fontId="0" fillId="0" borderId="11" xfId="0" applyNumberFormat="1" applyBorder="1" applyProtection="1"/>
  </cellXfs>
  <cellStyles count="1">
    <cellStyle name="Normal" xfId="0" builtinId="0"/>
  </cellStyles>
  <dxfs count="46">
    <dxf>
      <fill>
        <patternFill>
          <bgColor indexed="10"/>
        </patternFill>
      </fill>
    </dxf>
    <dxf>
      <font>
        <condense val="0"/>
        <extend val="0"/>
        <color indexed="12"/>
      </font>
    </dxf>
    <dxf>
      <font>
        <condense val="0"/>
        <extend val="0"/>
        <color indexed="9"/>
      </font>
      <fill>
        <patternFill patternType="none">
          <bgColor indexed="65"/>
        </patternFill>
      </fill>
    </dxf>
    <dxf>
      <fill>
        <patternFill patternType="solid">
          <fgColor indexed="64"/>
          <bgColor theme="4"/>
        </patternFill>
      </fill>
      <border diagonalUp="0" diagonalDown="0" outline="0">
        <left style="thin">
          <color indexed="64"/>
        </left>
        <right style="thin">
          <color indexed="64"/>
        </right>
        <top/>
        <bottom/>
      </border>
      <protection locked="1"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1" hidden="0"/>
    </dxf>
    <dxf>
      <numFmt numFmtId="165" formatCode="0.0"/>
      <border diagonalUp="0" diagonalDown="0">
        <left style="thin">
          <color indexed="64"/>
        </left>
        <right/>
        <top style="thin">
          <color indexed="64"/>
        </top>
        <bottom style="thin">
          <color indexed="64"/>
        </bottom>
        <vertical/>
        <horizontal/>
      </border>
      <protection locked="1" hidden="0"/>
    </dxf>
    <dxf>
      <numFmt numFmtId="2" formatCode="0.0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numFmt numFmtId="166" formatCode="d/mm/yy;@"/>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1"/>
        <color auto="1"/>
        <name val="Calibri"/>
        <scheme val="minor"/>
      </font>
      <numFmt numFmtId="164" formatCode="0;\-0;;@"/>
      <alignment horizontal="center" vertical="bottom" textRotation="0" wrapText="0" indent="0" justifyLastLine="0" shrinkToFit="0" readingOrder="0"/>
    </dxf>
    <dxf>
      <font>
        <strike val="0"/>
        <outline val="0"/>
        <shadow val="0"/>
        <u val="none"/>
        <vertAlign val="baseline"/>
        <sz val="11"/>
        <color auto="1"/>
        <name val="Calibri"/>
        <scheme val="minor"/>
      </font>
      <numFmt numFmtId="19" formatCode="dd/mm/yyyy"/>
      <alignment horizontal="center" vertical="bottom" textRotation="0" wrapText="0" indent="0" justifyLastLine="0" shrinkToFit="0" readingOrder="0"/>
    </dxf>
    <dxf>
      <font>
        <strike val="0"/>
        <outline val="0"/>
        <shadow val="0"/>
        <u val="none"/>
        <vertAlign val="baseline"/>
        <sz val="11"/>
        <color auto="1"/>
        <name val="Calibri"/>
        <scheme val="minor"/>
      </font>
      <numFmt numFmtId="19" formatCode="dd/mm/yyyy"/>
      <alignment horizontal="center" vertical="bottom" textRotation="0" wrapText="0" indent="0" justifyLastLine="0" shrinkToFit="0" readingOrder="0"/>
    </dxf>
    <dxf>
      <font>
        <strike val="0"/>
        <outline val="0"/>
        <shadow val="0"/>
        <u val="none"/>
        <vertAlign val="baseline"/>
        <sz val="11"/>
        <color auto="1"/>
        <name val="Calibri"/>
        <scheme val="minor"/>
      </font>
      <alignment horizontal="center" vertical="bottom" textRotation="0" wrapText="0" indent="0" justifyLastLine="0" shrinkToFit="0" readingOrder="0"/>
    </dxf>
    <dxf>
      <font>
        <strike val="0"/>
        <outline val="0"/>
        <shadow val="0"/>
        <u val="none"/>
        <vertAlign val="baseline"/>
        <color theme="0"/>
      </font>
      <fill>
        <patternFill patternType="solid">
          <fgColor indexed="64"/>
          <bgColor theme="4"/>
        </patternFill>
      </fill>
      <alignment horizontal="center" vertical="bottom" textRotation="0" wrapText="0" indent="0" justifyLastLine="0" shrinkToFit="0" readingOrder="0"/>
    </dxf>
    <dxf>
      <font>
        <condense val="0"/>
        <extend val="0"/>
        <color indexed="9"/>
      </font>
      <fill>
        <patternFill>
          <bgColor indexed="53"/>
        </patternFill>
      </fill>
    </dxf>
    <dxf>
      <font>
        <condense val="0"/>
        <extend val="0"/>
        <color indexed="9"/>
      </font>
      <fill>
        <patternFill>
          <bgColor indexed="10"/>
        </patternFill>
      </fill>
    </dxf>
    <dxf>
      <font>
        <condense val="0"/>
        <extend val="0"/>
        <color indexed="9"/>
      </font>
      <fill>
        <patternFill>
          <bgColor indexed="53"/>
        </patternFill>
      </fill>
    </dxf>
    <dxf>
      <font>
        <condense val="0"/>
        <extend val="0"/>
        <color indexed="9"/>
      </font>
      <fill>
        <patternFill>
          <bgColor indexed="10"/>
        </patternFill>
      </fill>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protection locked="1" hidden="0"/>
    </dxf>
    <dxf>
      <border outline="0">
        <left style="thin">
          <color indexed="64"/>
        </left>
        <bottom style="thin">
          <color indexed="64"/>
        </bottom>
      </border>
    </dxf>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numFmt numFmtId="19" formatCode="dd/mm/yyyy"/>
      <border diagonalUp="0" diagonalDown="0">
        <left/>
        <right style="thin">
          <color indexed="64"/>
        </right>
        <top style="thin">
          <color indexed="64"/>
        </top>
        <bottom style="thin">
          <color indexed="64"/>
        </bottom>
        <vertical/>
        <horizontal/>
      </border>
      <protection locked="1" hidden="0"/>
    </dxf>
    <dxf>
      <border outline="0">
        <left style="thin">
          <color indexed="64"/>
        </left>
        <right style="thin">
          <color indexed="64"/>
        </right>
        <top style="thin">
          <color indexed="64"/>
        </top>
        <bottom style="thin">
          <color indexed="64"/>
        </bottom>
      </border>
    </dxf>
    <dxf>
      <protection locked="1" hidden="0"/>
    </dxf>
    <dxf>
      <fill>
        <patternFill patternType="solid">
          <fgColor indexed="64"/>
          <bgColor theme="4"/>
        </patternFill>
      </fill>
      <border diagonalUp="0" diagonalDown="0">
        <left style="thin">
          <color indexed="64"/>
        </left>
        <right style="thin">
          <color indexed="64"/>
        </right>
        <top/>
        <bottom/>
      </border>
      <protection locked="1" hidden="0"/>
    </dxf>
    <dxf>
      <font>
        <condense val="0"/>
        <extend val="0"/>
        <color indexed="9"/>
      </font>
      <fill>
        <patternFill>
          <bgColor indexed="17"/>
        </patternFill>
      </fill>
    </dxf>
    <dxf>
      <font>
        <condense val="0"/>
        <extend val="0"/>
        <color indexed="9"/>
      </font>
      <fill>
        <patternFill>
          <bgColor indexed="53"/>
        </patternFill>
      </fill>
    </dxf>
    <dxf>
      <font>
        <condense val="0"/>
        <extend val="0"/>
        <color indexed="9"/>
      </font>
      <fill>
        <patternFill>
          <bgColor indexed="10"/>
        </patternFill>
      </fill>
    </dxf>
    <dxf>
      <fill>
        <patternFill>
          <bgColor indexed="48"/>
        </patternFill>
      </fill>
    </dxf>
    <dxf>
      <fill>
        <patternFill>
          <bgColor indexed="10"/>
        </patternFill>
      </fill>
    </dxf>
    <dxf>
      <font>
        <condense val="0"/>
        <extend val="0"/>
        <color indexed="12"/>
      </font>
    </dxf>
    <dxf>
      <font>
        <condense val="0"/>
        <extend val="0"/>
        <color indexed="9"/>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5" name="Tableau5" displayName="Tableau5" ref="A1:H6" totalsRowShown="0" headerRowDxfId="3" dataDxfId="7" headerRowBorderDxfId="5" tableBorderDxfId="6" totalsRowBorderDxfId="4">
  <autoFilter ref="A1:H6"/>
  <tableColumns count="8">
    <tableColumn id="1" name="Date :" dataDxfId="15"/>
    <tableColumn id="2" name="Journée" dataDxfId="14"/>
    <tableColumn id="3" name="AM" dataDxfId="13"/>
    <tableColumn id="4" name="PM" dataDxfId="12"/>
    <tableColumn id="5" name="Heures" dataDxfId="11"/>
    <tableColumn id="6" name="Total" dataDxfId="10">
      <calculatedColumnFormula>IF(( B2*7.5)+(C2*4)+(D2*3.5)+E2=0,"0",( B2*7.5)+(C2*4)+(D2*3.5)+E2)</calculatedColumnFormula>
    </tableColumn>
    <tableColumn id="7" name="Solde :" dataDxfId="9">
      <calculatedColumnFormula>G1-F2</calculatedColumnFormula>
    </tableColumn>
    <tableColumn id="8" name="Solde N-1" dataDxfId="8">
      <calculatedColumnFormula>IF((G2-Résumé!B$8)&gt;0,G2-Résumé!B$8,0)</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E3" totalsRowShown="0" headerRowDxfId="38" dataDxfId="37" tableBorderDxfId="36">
  <autoFilter ref="A1:E3"/>
  <tableColumns count="5">
    <tableColumn id="1" name="Date" dataDxfId="35"/>
    <tableColumn id="2" name="Récup +" dataDxfId="34"/>
    <tableColumn id="3" name="Récup -" dataDxfId="33"/>
    <tableColumn id="4" name="Solde" dataDxfId="32">
      <calculatedColumnFormula>D1+B2-C2</calculatedColumnFormula>
    </tableColumn>
    <tableColumn id="5" name="Justificatif" dataDxfId="31"/>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1:I13" totalsRowShown="0" tableBorderDxfId="30">
  <autoFilter ref="H1:I13"/>
  <tableColumns count="2">
    <tableColumn id="1" name="Mois" dataDxfId="29"/>
    <tableColumn id="2" name="Heures prises" dataDxfId="28"/>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A1:C2" totalsRowShown="0" headerRowDxfId="23" dataDxfId="22">
  <autoFilter ref="A1:C2"/>
  <tableColumns count="3">
    <tableColumn id="1" name="Date début" dataDxfId="21"/>
    <tableColumn id="2" name="Date fin" dataDxfId="20"/>
    <tableColumn id="3" name="Nombre de jours ouvrables (en théorie)" dataDxfId="19"/>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F1:F2" totalsRowShown="0" headerRowDxfId="18" dataDxfId="17">
  <autoFilter ref="F1:F2"/>
  <tableColumns count="1">
    <tableColumn id="1" name="Rendez-vous médicaux " dataDxfId="16"/>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printerSettings" Target="../printerSettings/printerSettings2.bin"/><Relationship Id="rId5" Type="http://schemas.openxmlformats.org/officeDocument/2006/relationships/comments" Target="../comments3.xml"/><Relationship Id="rId4" Type="http://schemas.openxmlformats.org/officeDocument/2006/relationships/table" Target="../tables/table3.x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13"/>
  <sheetViews>
    <sheetView tabSelected="1" workbookViewId="0">
      <selection activeCell="F5" sqref="F5"/>
    </sheetView>
  </sheetViews>
  <sheetFormatPr baseColWidth="10" defaultRowHeight="15" x14ac:dyDescent="0.25"/>
  <cols>
    <col min="1" max="1" width="29.28515625" customWidth="1"/>
    <col min="2" max="2" width="21.42578125" customWidth="1"/>
  </cols>
  <sheetData>
    <row r="1" spans="1:10" ht="45" x14ac:dyDescent="0.25">
      <c r="A1" t="s">
        <v>0</v>
      </c>
      <c r="E1" s="1"/>
      <c r="F1" s="32" t="s">
        <v>52</v>
      </c>
      <c r="G1" s="32" t="s">
        <v>53</v>
      </c>
      <c r="H1" s="32" t="s">
        <v>54</v>
      </c>
      <c r="I1" s="32" t="s">
        <v>55</v>
      </c>
      <c r="J1" s="32" t="s">
        <v>6</v>
      </c>
    </row>
    <row r="2" spans="1:10" x14ac:dyDescent="0.25">
      <c r="E2" s="2" t="s">
        <v>20</v>
      </c>
      <c r="F2" s="2">
        <f>IF(MONTH(Tableau5[[#This Row],[Date :]]=1),Tableau5[[#This Row],[Total]],0)</f>
        <v>7.5</v>
      </c>
      <c r="G2" s="2"/>
      <c r="H2" s="2"/>
      <c r="I2" s="2"/>
      <c r="J2" s="2"/>
    </row>
    <row r="3" spans="1:10" x14ac:dyDescent="0.25">
      <c r="E3" s="2" t="s">
        <v>21</v>
      </c>
      <c r="F3" s="2">
        <f>IF(MONTH(Tableau5[[#This Row],[Date :]]=1),Tableau5[[#This Row],[Total]],0)</f>
        <v>15</v>
      </c>
      <c r="G3" s="2"/>
      <c r="H3" s="2"/>
      <c r="I3" s="2"/>
      <c r="J3" s="2"/>
    </row>
    <row r="4" spans="1:10" x14ac:dyDescent="0.25">
      <c r="E4" s="2" t="s">
        <v>22</v>
      </c>
      <c r="F4" s="2">
        <f>IF(MONTH(Tableau5[[#This Row],[Date :]]=1),Tableau5[[#This Row],[Total]],0)</f>
        <v>18</v>
      </c>
      <c r="G4" s="2"/>
      <c r="H4" s="2"/>
      <c r="I4" s="2"/>
      <c r="J4" s="2"/>
    </row>
    <row r="5" spans="1:10" x14ac:dyDescent="0.25">
      <c r="A5" t="s">
        <v>1</v>
      </c>
      <c r="B5">
        <v>10</v>
      </c>
      <c r="E5" s="2" t="s">
        <v>23</v>
      </c>
      <c r="F5" s="2">
        <f>IF(MONTH(Tableau5[[#This Row],[Date :]]=1),Tableau5[[#This Row],[Total]],0)</f>
        <v>12</v>
      </c>
      <c r="G5" s="2"/>
      <c r="H5" s="2"/>
      <c r="I5" s="2"/>
      <c r="J5" s="2"/>
    </row>
    <row r="6" spans="1:10" x14ac:dyDescent="0.25">
      <c r="A6" t="s">
        <v>10</v>
      </c>
      <c r="B6">
        <v>25</v>
      </c>
      <c r="E6" s="2" t="s">
        <v>24</v>
      </c>
      <c r="F6" s="2" t="e">
        <f>IF(MONTH(Tableau5[[#This Row],[Date :]]=1),Tableau5[[#This Row],[Total]],0)</f>
        <v>#VALUE!</v>
      </c>
      <c r="G6" s="2"/>
      <c r="H6" s="2"/>
      <c r="I6" s="2"/>
      <c r="J6" s="2"/>
    </row>
    <row r="7" spans="1:10" x14ac:dyDescent="0.25">
      <c r="A7" t="s">
        <v>49</v>
      </c>
      <c r="B7" s="30">
        <f>B5+B6</f>
        <v>35</v>
      </c>
      <c r="E7" s="2" t="s">
        <v>25</v>
      </c>
      <c r="F7" s="2" t="e">
        <f>IF(MONTH(Tableau5[[#This Row],[Date :]]=1),Tableau5[[#This Row],[Total]],0)</f>
        <v>#VALUE!</v>
      </c>
      <c r="G7" s="2"/>
      <c r="H7" s="2"/>
      <c r="I7" s="2"/>
      <c r="J7" s="2"/>
    </row>
    <row r="8" spans="1:10" x14ac:dyDescent="0.25">
      <c r="A8" t="s">
        <v>11</v>
      </c>
      <c r="B8" s="30">
        <v>25</v>
      </c>
      <c r="E8" s="2" t="s">
        <v>26</v>
      </c>
      <c r="F8" s="2" t="e">
        <f>IF(MONTH(Tableau5[[#This Row],[Date :]]=1),Tableau5[[#This Row],[Total]],0)</f>
        <v>#VALUE!</v>
      </c>
      <c r="G8" s="2"/>
      <c r="H8" s="2"/>
      <c r="I8" s="2"/>
      <c r="J8" s="2"/>
    </row>
    <row r="9" spans="1:10" x14ac:dyDescent="0.25">
      <c r="A9" t="s">
        <v>12</v>
      </c>
      <c r="B9" s="30">
        <f>B7+B8</f>
        <v>60</v>
      </c>
      <c r="E9" s="2" t="s">
        <v>27</v>
      </c>
      <c r="F9" s="2" t="e">
        <f>IF(MONTH(Tableau5[[#This Row],[Date :]]=1),Tableau5[[#This Row],[Total]],0)</f>
        <v>#VALUE!</v>
      </c>
      <c r="G9" s="2"/>
      <c r="H9" s="2"/>
      <c r="I9" s="2"/>
      <c r="J9" s="2"/>
    </row>
    <row r="10" spans="1:10" x14ac:dyDescent="0.25">
      <c r="A10" t="s">
        <v>13</v>
      </c>
      <c r="B10" s="30">
        <f>(B8+B9)/7.5</f>
        <v>11.333333333333334</v>
      </c>
      <c r="E10" s="2" t="s">
        <v>28</v>
      </c>
      <c r="F10" s="2" t="e">
        <f>IF(MONTH(Tableau5[[#This Row],[Date :]]=1),Tableau5[[#This Row],[Total]],0)</f>
        <v>#VALUE!</v>
      </c>
      <c r="G10" s="2"/>
      <c r="H10" s="2"/>
      <c r="I10" s="2"/>
      <c r="J10" s="2"/>
    </row>
    <row r="11" spans="1:10" x14ac:dyDescent="0.25">
      <c r="A11" t="s">
        <v>14</v>
      </c>
      <c r="B11" s="30">
        <f>('Congé Annuels'!G5/7.5)</f>
        <v>1</v>
      </c>
      <c r="E11" s="2" t="s">
        <v>29</v>
      </c>
      <c r="F11" s="2" t="e">
        <f>IF(MONTH(Tableau5[[#This Row],[Date :]]=1),Tableau5[[#This Row],[Total]],0)</f>
        <v>#VALUE!</v>
      </c>
      <c r="G11" s="2"/>
      <c r="H11" s="2"/>
      <c r="I11" s="2"/>
      <c r="J11" s="2"/>
    </row>
    <row r="12" spans="1:10" x14ac:dyDescent="0.25">
      <c r="A12" t="s">
        <v>15</v>
      </c>
      <c r="B12" s="30">
        <f>'Congé Annuels'!G3</f>
        <v>37.5</v>
      </c>
      <c r="E12" s="2" t="s">
        <v>30</v>
      </c>
      <c r="F12" s="2" t="e">
        <f>IF(MONTH(Tableau5[[#This Row],[Date :]]=1),Tableau5[[#This Row],[Total]],0)</f>
        <v>#VALUE!</v>
      </c>
      <c r="G12" s="2"/>
      <c r="H12" s="2"/>
      <c r="I12" s="2"/>
      <c r="J12" s="2"/>
    </row>
    <row r="13" spans="1:10" x14ac:dyDescent="0.25">
      <c r="E13" s="2" t="s">
        <v>31</v>
      </c>
      <c r="F13" s="2" t="e">
        <f>IF(MONTH(Tableau5[[#This Row],[Date :]]=1),Tableau5[[#This Row],[Total]],0)</f>
        <v>#VALUE!</v>
      </c>
      <c r="G13" s="2"/>
      <c r="H13" s="2"/>
      <c r="I13" s="2"/>
      <c r="J13" s="2"/>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6"/>
  <sheetViews>
    <sheetView workbookViewId="0">
      <selection activeCell="E7" sqref="E7"/>
    </sheetView>
  </sheetViews>
  <sheetFormatPr baseColWidth="10" defaultRowHeight="15" x14ac:dyDescent="0.25"/>
  <cols>
    <col min="7" max="8" width="11.7109375" customWidth="1"/>
  </cols>
  <sheetData>
    <row r="1" spans="1:8" x14ac:dyDescent="0.25">
      <c r="A1" s="10" t="s">
        <v>50</v>
      </c>
      <c r="B1" s="11" t="s">
        <v>3</v>
      </c>
      <c r="C1" s="11" t="s">
        <v>4</v>
      </c>
      <c r="D1" s="11" t="s">
        <v>5</v>
      </c>
      <c r="E1" s="11" t="s">
        <v>6</v>
      </c>
      <c r="F1" s="11" t="s">
        <v>7</v>
      </c>
      <c r="G1" s="11" t="s">
        <v>51</v>
      </c>
      <c r="H1" s="13" t="s">
        <v>9</v>
      </c>
    </row>
    <row r="2" spans="1:8" x14ac:dyDescent="0.25">
      <c r="A2" s="33">
        <v>43567</v>
      </c>
      <c r="B2" s="2">
        <v>1</v>
      </c>
      <c r="C2" s="2"/>
      <c r="D2" s="2"/>
      <c r="E2" s="2"/>
      <c r="F2" s="2">
        <f>IF(( B2*7.5)+(C2*4)+(D2*3.5)+E2=0,"0",( B2*7.5)+(C2*4)+(D2*3.5)+E2)</f>
        <v>7.5</v>
      </c>
      <c r="G2" s="31">
        <f>Résumé!B8+Résumé!B7-'Congé Annuels'!F2</f>
        <v>52.5</v>
      </c>
      <c r="H2" s="34">
        <f>IF((G2-Résumé!B$8)&gt;0,G2-Résumé!B$8,0)</f>
        <v>27.5</v>
      </c>
    </row>
    <row r="3" spans="1:8" x14ac:dyDescent="0.25">
      <c r="A3" s="33"/>
      <c r="B3" s="2"/>
      <c r="C3" s="2"/>
      <c r="D3" s="2"/>
      <c r="E3" s="2">
        <v>15</v>
      </c>
      <c r="F3" s="2">
        <f t="shared" ref="F3:F5" si="0">IF(( B3*7.5)+(C3*4)+(D3*3.5)+E3=0,"0",( B3*7.5)+(C3*4)+(D3*3.5)+E3)</f>
        <v>15</v>
      </c>
      <c r="G3" s="31">
        <f>G2-F3</f>
        <v>37.5</v>
      </c>
      <c r="H3" s="34">
        <f>IF((G3-Résumé!B$8)&gt;0,G3-Résumé!B$8,0)</f>
        <v>12.5</v>
      </c>
    </row>
    <row r="4" spans="1:8" x14ac:dyDescent="0.25">
      <c r="A4" s="33"/>
      <c r="B4" s="2"/>
      <c r="C4" s="2"/>
      <c r="D4" s="2"/>
      <c r="E4" s="2">
        <v>18</v>
      </c>
      <c r="F4" s="2">
        <f t="shared" si="0"/>
        <v>18</v>
      </c>
      <c r="G4" s="31">
        <f t="shared" ref="G4:G5" si="1">G3-F4</f>
        <v>19.5</v>
      </c>
      <c r="H4" s="34">
        <f>IF((G4-Résumé!B$8)&gt;0,G4-Résumé!B$8,0)</f>
        <v>0</v>
      </c>
    </row>
    <row r="5" spans="1:8" x14ac:dyDescent="0.25">
      <c r="A5" s="35"/>
      <c r="B5" s="8"/>
      <c r="C5" s="8"/>
      <c r="D5" s="8"/>
      <c r="E5" s="8">
        <v>12</v>
      </c>
      <c r="F5" s="8">
        <f t="shared" si="0"/>
        <v>12</v>
      </c>
      <c r="G5" s="36">
        <f t="shared" si="1"/>
        <v>7.5</v>
      </c>
      <c r="H5" s="37">
        <f>IF((G5-Résumé!B$8)&gt;0,G5-Résumé!B$8,0)</f>
        <v>0</v>
      </c>
    </row>
    <row r="6" spans="1:8" x14ac:dyDescent="0.25">
      <c r="A6" s="35"/>
      <c r="B6" s="8"/>
      <c r="C6" s="8"/>
      <c r="D6" s="8"/>
      <c r="E6" s="8">
        <v>10</v>
      </c>
      <c r="F6" s="8">
        <f>IF(( B6*7.5)+(C6*4)+(D6*3.5)+E6=0,"0",( B6*7.5)+(C6*4)+(D6*3.5)+E6)</f>
        <v>10</v>
      </c>
      <c r="G6" s="36">
        <f>G5-F6</f>
        <v>-2.5</v>
      </c>
      <c r="H6" s="37">
        <f>IF((G6-Résumé!B$8)&gt;0,G6-Résumé!B$8,0)</f>
        <v>0</v>
      </c>
    </row>
  </sheetData>
  <conditionalFormatting sqref="H2:H6">
    <cfRule type="cellIs" dxfId="45" priority="1" stopIfTrue="1" operator="lessThan">
      <formula>0</formula>
    </cfRule>
  </conditionalFormatting>
  <conditionalFormatting sqref="G2:G6">
    <cfRule type="cellIs" dxfId="44" priority="2" stopIfTrue="1" operator="greaterThan">
      <formula>$B$9</formula>
    </cfRule>
    <cfRule type="cellIs" dxfId="43" priority="3" stopIfTrue="1" operator="equal">
      <formula>0</formula>
    </cfRule>
  </conditionalFormatting>
  <pageMargins left="0.7" right="0.7" top="0.75" bottom="0.75" header="0.3" footer="0.3"/>
  <pageSetup paperSize="9" orientation="portrait"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13"/>
  <sheetViews>
    <sheetView workbookViewId="0">
      <selection activeCell="A3" sqref="A3:E3"/>
    </sheetView>
  </sheetViews>
  <sheetFormatPr baseColWidth="10" defaultRowHeight="15" x14ac:dyDescent="0.25"/>
  <cols>
    <col min="5" max="5" width="15.140625" customWidth="1"/>
    <col min="9" max="9" width="15.140625" customWidth="1"/>
  </cols>
  <sheetData>
    <row r="1" spans="1:9" ht="15.75" thickBot="1" x14ac:dyDescent="0.3">
      <c r="A1" s="10" t="s">
        <v>2</v>
      </c>
      <c r="B1" s="11" t="s">
        <v>16</v>
      </c>
      <c r="C1" s="11" t="s">
        <v>17</v>
      </c>
      <c r="D1" s="12" t="s">
        <v>8</v>
      </c>
      <c r="E1" s="13" t="s">
        <v>18</v>
      </c>
      <c r="H1" s="14" t="s">
        <v>32</v>
      </c>
      <c r="I1" t="s">
        <v>33</v>
      </c>
    </row>
    <row r="2" spans="1:9" x14ac:dyDescent="0.25">
      <c r="A2" s="5" t="s">
        <v>19</v>
      </c>
      <c r="B2" s="2"/>
      <c r="C2" s="2"/>
      <c r="D2" s="3">
        <v>0</v>
      </c>
      <c r="E2" s="6"/>
      <c r="H2" s="15" t="s">
        <v>20</v>
      </c>
      <c r="I2" s="4">
        <f>SUMIFS($C$3:$C$179, $A$3:$A$179,"&gt;=1/01/2020", $A$3:$A$179, "&lt;=31/01/2020")</f>
        <v>0</v>
      </c>
    </row>
    <row r="3" spans="1:9" x14ac:dyDescent="0.25">
      <c r="A3" s="7"/>
      <c r="B3" s="8"/>
      <c r="C3" s="8"/>
      <c r="D3" s="8">
        <f>D2+B3-C3</f>
        <v>0</v>
      </c>
      <c r="E3" s="9"/>
      <c r="H3" s="15" t="s">
        <v>21</v>
      </c>
      <c r="I3" s="4">
        <f>SUMIFS($C$3:$C$179, $A$3:$A$179,"&gt;=1/02/2020", $A$3:$A$179, "&lt;=29/02/2020")</f>
        <v>0</v>
      </c>
    </row>
    <row r="4" spans="1:9" x14ac:dyDescent="0.25">
      <c r="H4" s="15" t="s">
        <v>22</v>
      </c>
      <c r="I4" s="4">
        <f>SUMIFS($C$3:$C$179, $A$3:$A$179,"&gt;=1/03/2020", $A$3:$A$179, "&lt;=31/03/2020")</f>
        <v>0</v>
      </c>
    </row>
    <row r="5" spans="1:9" x14ac:dyDescent="0.25">
      <c r="H5" s="15" t="s">
        <v>23</v>
      </c>
      <c r="I5" s="4">
        <f>SUMIFS($C$3:$C$179, $A$3:$A$179,"&gt;=1/04/2020", $A$3:$A$179, "&lt;=30/04/2020")</f>
        <v>0</v>
      </c>
    </row>
    <row r="6" spans="1:9" x14ac:dyDescent="0.25">
      <c r="H6" s="15" t="s">
        <v>24</v>
      </c>
      <c r="I6" s="4">
        <f>SUMIFS($C$3:$C$179, $A$3:$A$179,"&gt;=1/05/2020", $A$3:$A$179, "&lt;=31/05/2020")</f>
        <v>0</v>
      </c>
    </row>
    <row r="7" spans="1:9" x14ac:dyDescent="0.25">
      <c r="H7" s="15" t="s">
        <v>25</v>
      </c>
      <c r="I7" s="4">
        <f>SUMIFS($C$3:$C$179, $A$3:$A$179,"&gt;=1/06/2020", $A$3:$A$179, "&lt;=30/06/2020")</f>
        <v>0</v>
      </c>
    </row>
    <row r="8" spans="1:9" x14ac:dyDescent="0.25">
      <c r="H8" s="15" t="s">
        <v>26</v>
      </c>
      <c r="I8" s="4">
        <f>SUMIFS($C$3:$C$179, $A$3:$A$179,"&gt;=1/07/2020", $A$3:$A$179, "&lt;=31/07/2020")</f>
        <v>0</v>
      </c>
    </row>
    <row r="9" spans="1:9" x14ac:dyDescent="0.25">
      <c r="H9" s="15" t="s">
        <v>27</v>
      </c>
      <c r="I9" s="4">
        <f>SUMIFS($C$3:$C$179, $A$3:$A$179,"&gt;=1/08/2020", $A$3:$A$179, "&lt;=31/08/2020")</f>
        <v>0</v>
      </c>
    </row>
    <row r="10" spans="1:9" x14ac:dyDescent="0.25">
      <c r="H10" s="15" t="s">
        <v>28</v>
      </c>
      <c r="I10" s="4">
        <f>SUMIFS($C$3:$C$179, $A$3:$A$179,"&gt;=1/09/2020", $A$3:$A$179, "&lt;=30/09/2020")</f>
        <v>0</v>
      </c>
    </row>
    <row r="11" spans="1:9" x14ac:dyDescent="0.25">
      <c r="H11" s="15" t="s">
        <v>29</v>
      </c>
      <c r="I11" s="4">
        <f>SUMIFS($C$3:$C$179, $A$3:$A$179,"&gt;=1/10/2020", $A$3:$A$179, "&lt;=31/10/2020")</f>
        <v>0</v>
      </c>
    </row>
    <row r="12" spans="1:9" x14ac:dyDescent="0.25">
      <c r="H12" s="15" t="s">
        <v>30</v>
      </c>
      <c r="I12" s="4">
        <f>SUMIFS($C$3:$C$179, $A$3:$A$179,"&gt;=1/11/2020", $A$3:$A$179, "&lt;=30/11/2020")</f>
        <v>0</v>
      </c>
    </row>
    <row r="13" spans="1:9" x14ac:dyDescent="0.25">
      <c r="H13" s="16" t="s">
        <v>31</v>
      </c>
      <c r="I13" s="4">
        <f>SUMIFS($C$3:$C$179, $A$3:$A$179,"&gt;=1/12/2020", $A$3:$A$179, "&lt;=31/12/2020")</f>
        <v>0</v>
      </c>
    </row>
  </sheetData>
  <conditionalFormatting sqref="D2:D3">
    <cfRule type="cellIs" dxfId="42" priority="8" stopIfTrue="1" operator="equal">
      <formula>ISBLANK(Cell)</formula>
    </cfRule>
  </conditionalFormatting>
  <conditionalFormatting sqref="I2:I13">
    <cfRule type="cellIs" dxfId="41" priority="1" stopIfTrue="1" operator="greaterThan">
      <formula>7.5</formula>
    </cfRule>
    <cfRule type="cellIs" dxfId="40" priority="2" stopIfTrue="1" operator="equal">
      <formula>7.5</formula>
    </cfRule>
    <cfRule type="cellIs" dxfId="39" priority="3" stopIfTrue="1" operator="greaterThan">
      <formula>0</formula>
    </cfRule>
  </conditionalFormatting>
  <pageMargins left="0.7" right="0.7" top="0.75" bottom="0.75" header="0.3" footer="0.3"/>
  <pageSetup paperSize="9" orientation="portrait" r:id="rId1"/>
  <legacyDrawing r:id="rId2"/>
  <tableParts count="2">
    <tablePart r:id="rId3"/>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32"/>
  <sheetViews>
    <sheetView workbookViewId="0">
      <selection sqref="A1:R32"/>
    </sheetView>
  </sheetViews>
  <sheetFormatPr baseColWidth="10" defaultRowHeight="15" x14ac:dyDescent="0.25"/>
  <sheetData>
    <row r="1" spans="1:18" x14ac:dyDescent="0.25">
      <c r="A1" s="17" t="s">
        <v>34</v>
      </c>
      <c r="B1" s="4">
        <v>30</v>
      </c>
      <c r="H1" s="17" t="s">
        <v>35</v>
      </c>
      <c r="I1" s="4">
        <v>15</v>
      </c>
      <c r="O1" s="17" t="s">
        <v>36</v>
      </c>
      <c r="P1" s="4">
        <v>7.5</v>
      </c>
    </row>
    <row r="2" spans="1:18" x14ac:dyDescent="0.25">
      <c r="A2" s="18" t="s">
        <v>2</v>
      </c>
      <c r="B2" s="1" t="s">
        <v>3</v>
      </c>
      <c r="C2" s="1" t="s">
        <v>4</v>
      </c>
      <c r="D2" s="18" t="s">
        <v>5</v>
      </c>
      <c r="E2" s="18" t="s">
        <v>7</v>
      </c>
      <c r="F2" s="1" t="s">
        <v>8</v>
      </c>
      <c r="H2" s="18" t="s">
        <v>2</v>
      </c>
      <c r="I2" s="1" t="s">
        <v>3</v>
      </c>
      <c r="J2" s="1" t="s">
        <v>4</v>
      </c>
      <c r="K2" s="18" t="s">
        <v>5</v>
      </c>
      <c r="L2" s="18" t="s">
        <v>7</v>
      </c>
      <c r="M2" s="1" t="s">
        <v>8</v>
      </c>
      <c r="O2" s="18" t="s">
        <v>2</v>
      </c>
      <c r="P2" s="1" t="s">
        <v>3</v>
      </c>
      <c r="Q2" s="1" t="s">
        <v>7</v>
      </c>
      <c r="R2" s="18" t="s">
        <v>8</v>
      </c>
    </row>
    <row r="3" spans="1:18" x14ac:dyDescent="0.25">
      <c r="A3" s="4"/>
      <c r="B3" s="4"/>
      <c r="C3" s="4"/>
      <c r="D3" s="4"/>
      <c r="E3" s="4" t="str">
        <f t="shared" ref="E3:E10" si="0">IF(( B3*7.5)+(C3*4)+(D3*3.5)=0,"0",( B3*7.5)+(C3*4)+(D3*3.5))</f>
        <v>0</v>
      </c>
      <c r="F3" s="4">
        <f>B1-E3</f>
        <v>30</v>
      </c>
      <c r="H3" s="4"/>
      <c r="I3" s="4"/>
      <c r="J3" s="4"/>
      <c r="K3" s="4"/>
      <c r="L3" s="4" t="str">
        <f>IF(( I3*7.5)+(J3*4)+(K3*3.5)=0,"0",( I3*7.5)+(J3*4)+(K3*3.5))</f>
        <v>0</v>
      </c>
      <c r="M3" s="4">
        <f>I1-L3</f>
        <v>15</v>
      </c>
      <c r="O3" s="4"/>
      <c r="P3" s="4"/>
      <c r="Q3" s="4" t="str">
        <f>IF(( P3*7.5)=0,"0",( P3*7.5))</f>
        <v>0</v>
      </c>
      <c r="R3" s="4">
        <f>P1-Q3</f>
        <v>7.5</v>
      </c>
    </row>
    <row r="4" spans="1:18" x14ac:dyDescent="0.25">
      <c r="A4" s="4"/>
      <c r="B4" s="4"/>
      <c r="C4" s="4"/>
      <c r="D4" s="4"/>
      <c r="E4" s="4" t="str">
        <f t="shared" si="0"/>
        <v>0</v>
      </c>
      <c r="F4" s="4">
        <f>F3-E4</f>
        <v>30</v>
      </c>
      <c r="H4" s="4"/>
      <c r="I4" s="4"/>
      <c r="J4" s="4"/>
      <c r="K4" s="4"/>
      <c r="L4" s="4" t="str">
        <f>IF(( I4*7.5)+(J4*4)+(K4*3.5)=0,"0",( I4*7.5)+(J4*4)+(K4*3.5))</f>
        <v>0</v>
      </c>
      <c r="M4" s="4">
        <f>M3-L4</f>
        <v>15</v>
      </c>
    </row>
    <row r="5" spans="1:18" x14ac:dyDescent="0.25">
      <c r="A5" s="4"/>
      <c r="B5" s="4"/>
      <c r="C5" s="4"/>
      <c r="D5" s="4"/>
      <c r="E5" s="4" t="str">
        <f t="shared" si="0"/>
        <v>0</v>
      </c>
      <c r="F5" s="4">
        <f t="shared" ref="F5:F10" si="1">F4-E5</f>
        <v>30</v>
      </c>
      <c r="H5" s="4"/>
      <c r="I5" s="4"/>
      <c r="J5" s="4"/>
      <c r="K5" s="4"/>
      <c r="L5" s="4" t="str">
        <f>IF(( I5*7.5)+(J5*4)+(K5*3.5)=0,"0",( I5*7.5)+(J5*4)+(K5*3.5))</f>
        <v>0</v>
      </c>
      <c r="M5" s="4">
        <f>M4-L5</f>
        <v>15</v>
      </c>
    </row>
    <row r="6" spans="1:18" x14ac:dyDescent="0.25">
      <c r="A6" s="4"/>
      <c r="B6" s="4"/>
      <c r="C6" s="4"/>
      <c r="D6" s="4"/>
      <c r="E6" s="4" t="str">
        <f t="shared" si="0"/>
        <v>0</v>
      </c>
      <c r="F6" s="4">
        <f t="shared" si="1"/>
        <v>30</v>
      </c>
      <c r="H6" s="4"/>
      <c r="I6" s="4"/>
      <c r="J6" s="4"/>
      <c r="K6" s="4"/>
      <c r="L6" s="4" t="str">
        <f>IF(( I6*7.5)+(J6*4)+(K6*3.5)=0,"0",( I6*7.5)+(J6*4)+(K6*3.5))</f>
        <v>0</v>
      </c>
      <c r="M6" s="4">
        <f>M5-L6</f>
        <v>15</v>
      </c>
      <c r="O6" s="17" t="s">
        <v>37</v>
      </c>
      <c r="P6" s="4">
        <v>7.5</v>
      </c>
    </row>
    <row r="7" spans="1:18" x14ac:dyDescent="0.25">
      <c r="A7" s="4"/>
      <c r="B7" s="4"/>
      <c r="C7" s="4"/>
      <c r="D7" s="4"/>
      <c r="E7" s="4" t="str">
        <f t="shared" si="0"/>
        <v>0</v>
      </c>
      <c r="F7" s="4">
        <f t="shared" si="1"/>
        <v>30</v>
      </c>
      <c r="O7" s="18" t="s">
        <v>2</v>
      </c>
      <c r="P7" s="1" t="s">
        <v>3</v>
      </c>
      <c r="Q7" s="1" t="s">
        <v>7</v>
      </c>
      <c r="R7" s="18" t="s">
        <v>8</v>
      </c>
    </row>
    <row r="8" spans="1:18" x14ac:dyDescent="0.25">
      <c r="A8" s="4"/>
      <c r="B8" s="4"/>
      <c r="C8" s="4"/>
      <c r="D8" s="4"/>
      <c r="E8" s="4" t="str">
        <f t="shared" si="0"/>
        <v>0</v>
      </c>
      <c r="F8" s="4">
        <f t="shared" si="1"/>
        <v>30</v>
      </c>
      <c r="O8" s="4"/>
      <c r="P8" s="4"/>
      <c r="Q8" s="4" t="str">
        <f>IF(( P8*7.5)=0,"0",( P8*7.5))</f>
        <v>0</v>
      </c>
      <c r="R8" s="4">
        <f>P6-Q8</f>
        <v>7.5</v>
      </c>
    </row>
    <row r="9" spans="1:18" x14ac:dyDescent="0.25">
      <c r="A9" s="4"/>
      <c r="B9" s="4"/>
      <c r="C9" s="4"/>
      <c r="D9" s="4"/>
      <c r="E9" s="4" t="str">
        <f t="shared" si="0"/>
        <v>0</v>
      </c>
      <c r="F9" s="4">
        <f t="shared" si="1"/>
        <v>30</v>
      </c>
      <c r="H9" s="17" t="s">
        <v>38</v>
      </c>
      <c r="I9" s="4">
        <v>15</v>
      </c>
    </row>
    <row r="10" spans="1:18" x14ac:dyDescent="0.25">
      <c r="A10" s="4"/>
      <c r="B10" s="4"/>
      <c r="C10" s="4"/>
      <c r="D10" s="4"/>
      <c r="E10" s="4" t="str">
        <f t="shared" si="0"/>
        <v>0</v>
      </c>
      <c r="F10" s="4">
        <f t="shared" si="1"/>
        <v>30</v>
      </c>
      <c r="H10" s="18" t="s">
        <v>2</v>
      </c>
      <c r="I10" s="1" t="s">
        <v>3</v>
      </c>
      <c r="J10" s="1" t="s">
        <v>4</v>
      </c>
      <c r="K10" s="18" t="s">
        <v>5</v>
      </c>
      <c r="L10" s="18" t="s">
        <v>7</v>
      </c>
      <c r="M10" s="1" t="s">
        <v>8</v>
      </c>
    </row>
    <row r="11" spans="1:18" x14ac:dyDescent="0.25">
      <c r="H11" s="4"/>
      <c r="I11" s="4"/>
      <c r="J11" s="4"/>
      <c r="K11" s="4"/>
      <c r="L11" s="4" t="str">
        <f>IF(( I11*7.5)+(J11*4)+(K11*3.5)=0,"0",( I11*7.5)+(J11*4)+(K11*3.5))</f>
        <v>0</v>
      </c>
      <c r="M11" s="4">
        <f>I9-L11</f>
        <v>15</v>
      </c>
      <c r="O11" s="17" t="s">
        <v>39</v>
      </c>
      <c r="P11" s="4">
        <v>7.5</v>
      </c>
    </row>
    <row r="12" spans="1:18" x14ac:dyDescent="0.25">
      <c r="A12" s="17" t="s">
        <v>40</v>
      </c>
      <c r="B12" s="4">
        <v>30</v>
      </c>
      <c r="H12" s="4"/>
      <c r="I12" s="4"/>
      <c r="J12" s="4"/>
      <c r="K12" s="4"/>
      <c r="L12" s="4" t="str">
        <f>IF(( I12*7.5)+(J12*4)+(K12*3.5)=0,"0",( I12*7.5)+(J12*4)+(K12*3.5))</f>
        <v>0</v>
      </c>
      <c r="M12" s="4">
        <f>M11-L12</f>
        <v>15</v>
      </c>
      <c r="O12" s="18" t="s">
        <v>2</v>
      </c>
      <c r="P12" s="1" t="s">
        <v>3</v>
      </c>
      <c r="Q12" s="1" t="s">
        <v>7</v>
      </c>
      <c r="R12" s="18" t="s">
        <v>8</v>
      </c>
    </row>
    <row r="13" spans="1:18" x14ac:dyDescent="0.25">
      <c r="A13" s="18" t="s">
        <v>2</v>
      </c>
      <c r="B13" s="1" t="s">
        <v>3</v>
      </c>
      <c r="C13" s="1" t="s">
        <v>4</v>
      </c>
      <c r="D13" s="18" t="s">
        <v>5</v>
      </c>
      <c r="E13" s="18" t="s">
        <v>7</v>
      </c>
      <c r="F13" s="1" t="s">
        <v>8</v>
      </c>
      <c r="H13" s="4"/>
      <c r="I13" s="4"/>
      <c r="J13" s="4"/>
      <c r="K13" s="4"/>
      <c r="L13" s="4" t="str">
        <f>IF(( I13*7.5)+(J13*4)+(K13*3.5)=0,"0",( I13*7.5)+(J13*4)+(K13*3.5))</f>
        <v>0</v>
      </c>
      <c r="M13" s="4">
        <f>M12-L13</f>
        <v>15</v>
      </c>
      <c r="O13" s="4"/>
      <c r="P13" s="4"/>
      <c r="Q13" s="4" t="str">
        <f>IF(( P13*7.5)=0,"0",( P13*7.5))</f>
        <v>0</v>
      </c>
      <c r="R13" s="4">
        <f>P11-Q13</f>
        <v>7.5</v>
      </c>
    </row>
    <row r="14" spans="1:18" x14ac:dyDescent="0.25">
      <c r="A14" s="4"/>
      <c r="B14" s="4"/>
      <c r="C14" s="4"/>
      <c r="D14" s="4"/>
      <c r="E14" s="4" t="str">
        <f t="shared" ref="E14:E21" si="2">IF(( B14*7.5)+(C14*4)+(D14*3.5)=0,"0",( B14*7.5)+(C14*4)+(D14*3.5))</f>
        <v>0</v>
      </c>
      <c r="F14" s="4">
        <f>B12-E14</f>
        <v>30</v>
      </c>
      <c r="H14" s="4"/>
      <c r="I14" s="4"/>
      <c r="J14" s="4"/>
      <c r="K14" s="4"/>
      <c r="L14" s="4" t="str">
        <f>IF(( I14*7.5)+(J14*4)+(K14*3.5)=0,"0",( I14*7.5)+(J14*4)+(K14*3.5))</f>
        <v>0</v>
      </c>
      <c r="M14" s="4">
        <f>M13-L14</f>
        <v>15</v>
      </c>
    </row>
    <row r="15" spans="1:18" x14ac:dyDescent="0.25">
      <c r="A15" s="4"/>
      <c r="B15" s="4"/>
      <c r="C15" s="4"/>
      <c r="D15" s="4"/>
      <c r="E15" s="4" t="str">
        <f t="shared" si="2"/>
        <v>0</v>
      </c>
      <c r="F15" s="4">
        <f>F14-E15</f>
        <v>30</v>
      </c>
      <c r="O15" s="17" t="s">
        <v>41</v>
      </c>
      <c r="P15" s="4">
        <v>7.5</v>
      </c>
    </row>
    <row r="16" spans="1:18" x14ac:dyDescent="0.25">
      <c r="A16" s="4"/>
      <c r="B16" s="4"/>
      <c r="C16" s="4"/>
      <c r="D16" s="4"/>
      <c r="E16" s="4" t="str">
        <f t="shared" si="2"/>
        <v>0</v>
      </c>
      <c r="F16" s="4">
        <f t="shared" ref="F16:F21" si="3">F15-E16</f>
        <v>30</v>
      </c>
      <c r="O16" s="18" t="s">
        <v>2</v>
      </c>
      <c r="P16" s="1" t="s">
        <v>3</v>
      </c>
      <c r="Q16" s="1" t="s">
        <v>7</v>
      </c>
      <c r="R16" s="18" t="s">
        <v>8</v>
      </c>
    </row>
    <row r="17" spans="1:18" x14ac:dyDescent="0.25">
      <c r="A17" s="4"/>
      <c r="B17" s="4"/>
      <c r="C17" s="4"/>
      <c r="D17" s="4"/>
      <c r="E17" s="4" t="str">
        <f t="shared" si="2"/>
        <v>0</v>
      </c>
      <c r="F17" s="4">
        <f t="shared" si="3"/>
        <v>30</v>
      </c>
      <c r="O17" s="4"/>
      <c r="P17" s="4"/>
      <c r="Q17" s="4" t="str">
        <f>IF(( P17*7.5)=0,"0",( P17*7.5))</f>
        <v>0</v>
      </c>
      <c r="R17" s="4">
        <f>P15-Q17</f>
        <v>7.5</v>
      </c>
    </row>
    <row r="18" spans="1:18" x14ac:dyDescent="0.25">
      <c r="A18" s="4"/>
      <c r="B18" s="4"/>
      <c r="C18" s="4"/>
      <c r="D18" s="4"/>
      <c r="E18" s="4" t="str">
        <f t="shared" si="2"/>
        <v>0</v>
      </c>
      <c r="F18" s="4">
        <f t="shared" si="3"/>
        <v>30</v>
      </c>
    </row>
    <row r="19" spans="1:18" x14ac:dyDescent="0.25">
      <c r="A19" s="4"/>
      <c r="B19" s="4"/>
      <c r="C19" s="4"/>
      <c r="D19" s="4"/>
      <c r="E19" s="4" t="str">
        <f t="shared" si="2"/>
        <v>0</v>
      </c>
      <c r="F19" s="4">
        <f t="shared" si="3"/>
        <v>30</v>
      </c>
      <c r="O19" s="17" t="s">
        <v>42</v>
      </c>
      <c r="P19" s="4">
        <v>7.5</v>
      </c>
    </row>
    <row r="20" spans="1:18" x14ac:dyDescent="0.25">
      <c r="A20" s="4"/>
      <c r="B20" s="4"/>
      <c r="C20" s="4"/>
      <c r="D20" s="4"/>
      <c r="E20" s="4" t="str">
        <f t="shared" si="2"/>
        <v>0</v>
      </c>
      <c r="F20" s="4">
        <f t="shared" si="3"/>
        <v>30</v>
      </c>
      <c r="O20" s="18" t="s">
        <v>2</v>
      </c>
      <c r="P20" s="1" t="s">
        <v>3</v>
      </c>
      <c r="Q20" s="1" t="s">
        <v>7</v>
      </c>
      <c r="R20" s="18" t="s">
        <v>8</v>
      </c>
    </row>
    <row r="21" spans="1:18" x14ac:dyDescent="0.25">
      <c r="A21" s="4"/>
      <c r="B21" s="4"/>
      <c r="C21" s="4"/>
      <c r="D21" s="4"/>
      <c r="E21" s="4" t="str">
        <f t="shared" si="2"/>
        <v>0</v>
      </c>
      <c r="F21" s="4">
        <f t="shared" si="3"/>
        <v>30</v>
      </c>
      <c r="O21" s="4"/>
      <c r="P21" s="4"/>
      <c r="Q21" s="4" t="str">
        <f>IF(( P21*7.5)=0,"0",( P21*7.5))</f>
        <v>0</v>
      </c>
      <c r="R21" s="4">
        <f>P19-Q21</f>
        <v>7.5</v>
      </c>
    </row>
    <row r="23" spans="1:18" x14ac:dyDescent="0.25">
      <c r="A23" s="17" t="s">
        <v>43</v>
      </c>
      <c r="B23" s="4">
        <v>30</v>
      </c>
    </row>
    <row r="24" spans="1:18" x14ac:dyDescent="0.25">
      <c r="A24" s="18" t="s">
        <v>2</v>
      </c>
      <c r="B24" s="1" t="s">
        <v>3</v>
      </c>
      <c r="C24" s="1" t="s">
        <v>4</v>
      </c>
      <c r="D24" s="18" t="s">
        <v>5</v>
      </c>
      <c r="E24" s="18" t="s">
        <v>7</v>
      </c>
      <c r="F24" s="1" t="s">
        <v>8</v>
      </c>
      <c r="H24" s="17" t="s">
        <v>44</v>
      </c>
      <c r="I24" s="4">
        <v>30</v>
      </c>
    </row>
    <row r="25" spans="1:18" x14ac:dyDescent="0.25">
      <c r="A25" s="19"/>
      <c r="B25" s="4"/>
      <c r="C25" s="4"/>
      <c r="D25" s="4"/>
      <c r="E25" s="4" t="str">
        <f t="shared" ref="E25:E32" si="4">IF(( B25*7.5)+(C25*4)+(D25*3.5)=0,"0",( B25*7.5)+(C25*4)+(D25*3.5))</f>
        <v>0</v>
      </c>
      <c r="F25" s="4">
        <f>B23-E25</f>
        <v>30</v>
      </c>
      <c r="H25" s="18" t="s">
        <v>2</v>
      </c>
      <c r="I25" s="1" t="s">
        <v>3</v>
      </c>
      <c r="J25" s="1" t="s">
        <v>7</v>
      </c>
      <c r="K25" s="18" t="s">
        <v>8</v>
      </c>
    </row>
    <row r="26" spans="1:18" x14ac:dyDescent="0.25">
      <c r="A26" s="19"/>
      <c r="B26" s="4"/>
      <c r="C26" s="4"/>
      <c r="D26" s="4"/>
      <c r="E26" s="4" t="str">
        <f t="shared" si="4"/>
        <v>0</v>
      </c>
      <c r="F26" s="4">
        <f>F25-E26</f>
        <v>30</v>
      </c>
      <c r="H26" s="4"/>
      <c r="I26" s="4"/>
      <c r="J26" s="4" t="str">
        <f>IF(( I26*7.5)=0,"0",( I26*7.5))</f>
        <v>0</v>
      </c>
      <c r="K26" s="4">
        <f>I24-J26</f>
        <v>30</v>
      </c>
    </row>
    <row r="27" spans="1:18" x14ac:dyDescent="0.25">
      <c r="A27" s="20"/>
      <c r="B27" s="4"/>
      <c r="C27" s="4"/>
      <c r="D27" s="4"/>
      <c r="E27" s="4" t="str">
        <f t="shared" si="4"/>
        <v>0</v>
      </c>
      <c r="F27" s="4">
        <f t="shared" ref="F27:F32" si="5">F26-E27</f>
        <v>30</v>
      </c>
      <c r="H27" s="4"/>
      <c r="I27" s="4"/>
      <c r="J27" s="4" t="str">
        <f>IF(( I27*7.5)=0,"0",( I27*7.5))</f>
        <v>0</v>
      </c>
      <c r="K27" s="4">
        <f>K26-J27</f>
        <v>30</v>
      </c>
    </row>
    <row r="28" spans="1:18" x14ac:dyDescent="0.25">
      <c r="A28" s="20"/>
      <c r="B28" s="4"/>
      <c r="C28" s="4"/>
      <c r="D28" s="4"/>
      <c r="E28" s="4" t="str">
        <f t="shared" si="4"/>
        <v>0</v>
      </c>
      <c r="F28" s="4">
        <f t="shared" si="5"/>
        <v>30</v>
      </c>
      <c r="H28" s="4"/>
      <c r="I28" s="4"/>
      <c r="J28" s="4" t="str">
        <f>IF(( I28*7.5)=0,"0",( I28*7.5))</f>
        <v>0</v>
      </c>
      <c r="K28" s="4">
        <f>K27-J28</f>
        <v>30</v>
      </c>
    </row>
    <row r="29" spans="1:18" x14ac:dyDescent="0.25">
      <c r="A29" s="20"/>
      <c r="B29" s="4"/>
      <c r="C29" s="4"/>
      <c r="D29" s="4"/>
      <c r="E29" s="4" t="str">
        <f t="shared" si="4"/>
        <v>0</v>
      </c>
      <c r="F29" s="4">
        <f t="shared" si="5"/>
        <v>30</v>
      </c>
      <c r="H29" s="4"/>
      <c r="I29" s="4"/>
      <c r="J29" s="4" t="str">
        <f>IF(( I29*7.5)=0,"0",( I29*7.5))</f>
        <v>0</v>
      </c>
      <c r="K29" s="4">
        <f>K28-J29</f>
        <v>30</v>
      </c>
    </row>
    <row r="30" spans="1:18" x14ac:dyDescent="0.25">
      <c r="A30" s="4"/>
      <c r="B30" s="4"/>
      <c r="C30" s="4"/>
      <c r="D30" s="4"/>
      <c r="E30" s="4" t="str">
        <f t="shared" si="4"/>
        <v>0</v>
      </c>
      <c r="F30" s="4">
        <f t="shared" si="5"/>
        <v>30</v>
      </c>
    </row>
    <row r="31" spans="1:18" x14ac:dyDescent="0.25">
      <c r="A31" s="4"/>
      <c r="B31" s="4"/>
      <c r="C31" s="4"/>
      <c r="D31" s="4"/>
      <c r="E31" s="4" t="str">
        <f t="shared" si="4"/>
        <v>0</v>
      </c>
      <c r="F31" s="4">
        <f t="shared" si="5"/>
        <v>30</v>
      </c>
    </row>
    <row r="32" spans="1:18" x14ac:dyDescent="0.25">
      <c r="A32" s="4"/>
      <c r="B32" s="4"/>
      <c r="C32" s="4"/>
      <c r="D32" s="4"/>
      <c r="E32" s="4" t="str">
        <f t="shared" si="4"/>
        <v>0</v>
      </c>
      <c r="F32" s="4">
        <f t="shared" si="5"/>
        <v>30</v>
      </c>
    </row>
  </sheetData>
  <conditionalFormatting sqref="K26:K29 M11:M14 F25:F32 F14:F21 F3:F10 M3:M6 R3 R8 R13 R17 R21">
    <cfRule type="cellIs" dxfId="27" priority="1" stopIfTrue="1" operator="lessThan">
      <formula>0</formula>
    </cfRule>
    <cfRule type="cellIs" dxfId="26" priority="2" stopIfTrue="1" operator="equal">
      <formula>0</formula>
    </cfRule>
  </conditionalFormatting>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20"/>
  <sheetViews>
    <sheetView workbookViewId="0">
      <selection activeCell="A17" sqref="A17"/>
    </sheetView>
  </sheetViews>
  <sheetFormatPr baseColWidth="10" defaultRowHeight="15" x14ac:dyDescent="0.25"/>
  <sheetData>
    <row r="1" spans="1:18" x14ac:dyDescent="0.25">
      <c r="A1" s="17" t="s">
        <v>34</v>
      </c>
      <c r="B1" s="4">
        <v>15</v>
      </c>
      <c r="H1" s="17" t="s">
        <v>35</v>
      </c>
      <c r="I1" s="4">
        <v>7.5</v>
      </c>
      <c r="O1" s="17" t="s">
        <v>36</v>
      </c>
      <c r="P1" s="4">
        <v>7.5</v>
      </c>
    </row>
    <row r="2" spans="1:18" x14ac:dyDescent="0.25">
      <c r="A2" s="18" t="s">
        <v>2</v>
      </c>
      <c r="B2" s="1" t="s">
        <v>3</v>
      </c>
      <c r="C2" s="1" t="s">
        <v>4</v>
      </c>
      <c r="D2" s="18" t="s">
        <v>5</v>
      </c>
      <c r="E2" s="18" t="s">
        <v>7</v>
      </c>
      <c r="F2" s="18" t="s">
        <v>8</v>
      </c>
      <c r="H2" s="18" t="s">
        <v>2</v>
      </c>
      <c r="I2" s="1" t="s">
        <v>3</v>
      </c>
      <c r="J2" s="1" t="s">
        <v>4</v>
      </c>
      <c r="K2" s="18" t="s">
        <v>5</v>
      </c>
      <c r="L2" s="18" t="s">
        <v>7</v>
      </c>
      <c r="M2" s="18" t="s">
        <v>8</v>
      </c>
      <c r="O2" s="18" t="s">
        <v>2</v>
      </c>
      <c r="P2" s="1" t="s">
        <v>3</v>
      </c>
      <c r="Q2" s="1" t="s">
        <v>7</v>
      </c>
      <c r="R2" s="18" t="s">
        <v>8</v>
      </c>
    </row>
    <row r="3" spans="1:18" x14ac:dyDescent="0.25">
      <c r="A3" s="4"/>
      <c r="B3" s="4"/>
      <c r="C3" s="4"/>
      <c r="D3" s="4"/>
      <c r="E3" s="4" t="str">
        <f>IF(( B3*7.5)+(C3*4)+(D3*3.5)=0,"0",( B3*7.5)+(C3*4)+(D3*3.5))</f>
        <v>0</v>
      </c>
      <c r="F3" s="4">
        <f>B1-E3</f>
        <v>15</v>
      </c>
      <c r="H3" s="4"/>
      <c r="I3" s="4"/>
      <c r="J3" s="4"/>
      <c r="K3" s="4"/>
      <c r="L3" s="4" t="str">
        <f>IF(( I3*7.5)+(J3*4)+(K3*3.5)=0,"0",( I3*7.5)+(J3*4)+(K3*3.5))</f>
        <v>0</v>
      </c>
      <c r="M3" s="4">
        <f>I1-L3</f>
        <v>7.5</v>
      </c>
      <c r="O3" s="4"/>
      <c r="P3" s="4"/>
      <c r="Q3" s="4" t="str">
        <f>IF(( P3*7.5)=0,"0",( P3*7.5))</f>
        <v>0</v>
      </c>
      <c r="R3" s="4">
        <f>P1-Q3</f>
        <v>7.5</v>
      </c>
    </row>
    <row r="4" spans="1:18" x14ac:dyDescent="0.25">
      <c r="A4" s="4"/>
      <c r="B4" s="4"/>
      <c r="C4" s="4"/>
      <c r="D4" s="4"/>
      <c r="E4" s="4" t="str">
        <f>IF(( B4*7.5)+(C4*4)+(D4*3.5)=0,"0",( B4*7.5)+(C4*4)+(D4*3.5))</f>
        <v>0</v>
      </c>
      <c r="F4" s="4">
        <f>F3-E4</f>
        <v>15</v>
      </c>
      <c r="H4" s="4"/>
      <c r="I4" s="4"/>
      <c r="J4" s="4"/>
      <c r="K4" s="4"/>
      <c r="L4" s="4" t="str">
        <f>IF(( I4*7.5)+(J4*4)+(K4*3.5)=0,"0",( I4*7.5)+(J4*4)+(K4*3.5))</f>
        <v>0</v>
      </c>
      <c r="M4" s="4">
        <f>M3-L4</f>
        <v>7.5</v>
      </c>
    </row>
    <row r="5" spans="1:18" x14ac:dyDescent="0.25">
      <c r="A5" s="4"/>
      <c r="B5" s="4"/>
      <c r="C5" s="4"/>
      <c r="D5" s="4"/>
      <c r="E5" s="4" t="str">
        <f>IF(( B5*7.5)+(C5*4)+(D5*3.5)=0,"0",( B5*7.5)+(C5*4)+(D5*3.5))</f>
        <v>0</v>
      </c>
      <c r="F5" s="4">
        <f>F4-E5</f>
        <v>15</v>
      </c>
      <c r="O5" s="17" t="s">
        <v>37</v>
      </c>
      <c r="P5" s="4">
        <v>7.5</v>
      </c>
    </row>
    <row r="6" spans="1:18" x14ac:dyDescent="0.25">
      <c r="A6" s="4"/>
      <c r="B6" s="4"/>
      <c r="C6" s="4"/>
      <c r="D6" s="4"/>
      <c r="E6" s="4" t="str">
        <f>IF(( B6*7.5)+(C6*4)+(D6*3.5)=0,"0",( B6*7.5)+(C6*4)+(D6*3.5))</f>
        <v>0</v>
      </c>
      <c r="F6" s="4">
        <f>F5-E6</f>
        <v>15</v>
      </c>
      <c r="O6" s="18" t="s">
        <v>2</v>
      </c>
      <c r="P6" s="1" t="s">
        <v>3</v>
      </c>
      <c r="Q6" s="1" t="s">
        <v>7</v>
      </c>
      <c r="R6" s="18" t="s">
        <v>8</v>
      </c>
    </row>
    <row r="7" spans="1:18" x14ac:dyDescent="0.25">
      <c r="O7" s="4"/>
      <c r="P7" s="4"/>
      <c r="Q7" s="4" t="str">
        <f>IF(( P7*7.5)=0,"0",( P7*7.5))</f>
        <v>0</v>
      </c>
      <c r="R7" s="4">
        <f>P5-Q7</f>
        <v>7.5</v>
      </c>
    </row>
    <row r="8" spans="1:18" x14ac:dyDescent="0.25">
      <c r="A8" s="17" t="s">
        <v>40</v>
      </c>
      <c r="B8" s="4">
        <v>15</v>
      </c>
    </row>
    <row r="9" spans="1:18" x14ac:dyDescent="0.25">
      <c r="A9" s="18" t="s">
        <v>2</v>
      </c>
      <c r="B9" s="1" t="s">
        <v>3</v>
      </c>
      <c r="C9" s="1" t="s">
        <v>4</v>
      </c>
      <c r="D9" s="18" t="s">
        <v>5</v>
      </c>
      <c r="E9" s="18" t="s">
        <v>7</v>
      </c>
      <c r="F9" s="18" t="s">
        <v>8</v>
      </c>
      <c r="H9" s="17" t="s">
        <v>38</v>
      </c>
      <c r="I9" s="4">
        <v>7.5</v>
      </c>
      <c r="O9" s="17" t="s">
        <v>39</v>
      </c>
      <c r="P9" s="4">
        <v>7.5</v>
      </c>
    </row>
    <row r="10" spans="1:18" x14ac:dyDescent="0.25">
      <c r="A10" s="4"/>
      <c r="B10" s="4"/>
      <c r="C10" s="4"/>
      <c r="D10" s="4"/>
      <c r="E10" s="4" t="str">
        <f>IF(( B10*7.5)+(C10*4)+(D10*3.5)=0,"0",( B10*7.5)+(C10*4)+(D10*3.5))</f>
        <v>0</v>
      </c>
      <c r="F10" s="4">
        <f>B8-E10</f>
        <v>15</v>
      </c>
      <c r="H10" s="18" t="s">
        <v>2</v>
      </c>
      <c r="I10" s="1" t="s">
        <v>3</v>
      </c>
      <c r="J10" s="1" t="s">
        <v>4</v>
      </c>
      <c r="K10" s="18" t="s">
        <v>5</v>
      </c>
      <c r="L10" s="18" t="s">
        <v>7</v>
      </c>
      <c r="M10" s="18" t="s">
        <v>8</v>
      </c>
      <c r="O10" s="18" t="s">
        <v>2</v>
      </c>
      <c r="P10" s="1" t="s">
        <v>3</v>
      </c>
      <c r="Q10" s="1" t="s">
        <v>7</v>
      </c>
      <c r="R10" s="18" t="s">
        <v>8</v>
      </c>
    </row>
    <row r="11" spans="1:18" x14ac:dyDescent="0.25">
      <c r="A11" s="4"/>
      <c r="B11" s="4"/>
      <c r="C11" s="4"/>
      <c r="D11" s="4"/>
      <c r="E11" s="4" t="str">
        <f>IF(( B11*7.5)+(C11*4)+(D11*3.5)=0,"0",( B11*7.5)+(C11*4)+(D11*3.5))</f>
        <v>0</v>
      </c>
      <c r="F11" s="4">
        <f>F10-E11</f>
        <v>15</v>
      </c>
      <c r="H11" s="4"/>
      <c r="I11" s="4"/>
      <c r="J11" s="4"/>
      <c r="K11" s="4"/>
      <c r="L11" s="4" t="str">
        <f>IF(( I11*7.5)+(J11*4)+(K11*3.5)=0,"0",( I11*7.5)+(J11*4)+(K11*3.5))</f>
        <v>0</v>
      </c>
      <c r="M11" s="4">
        <f>I9-L11</f>
        <v>7.5</v>
      </c>
      <c r="O11" s="4"/>
      <c r="P11" s="4"/>
      <c r="Q11" s="4" t="str">
        <f>IF(( P11*7.5)=0,"0",( P11*7.5))</f>
        <v>0</v>
      </c>
      <c r="R11" s="4">
        <f>P9-Q11</f>
        <v>7.5</v>
      </c>
    </row>
    <row r="12" spans="1:18" x14ac:dyDescent="0.25">
      <c r="A12" s="4"/>
      <c r="B12" s="4"/>
      <c r="C12" s="4"/>
      <c r="D12" s="4"/>
      <c r="E12" s="4" t="str">
        <f>IF(( B12*7.5)+(C12*4)+(D12*3.5)=0,"0",( B12*7.5)+(C12*4)+(D12*3.5))</f>
        <v>0</v>
      </c>
      <c r="F12" s="4">
        <f>F11-E12</f>
        <v>15</v>
      </c>
      <c r="H12" s="4"/>
      <c r="I12" s="4"/>
      <c r="J12" s="4"/>
      <c r="K12" s="4"/>
      <c r="L12" s="4" t="str">
        <f>IF(( I12*7.5)+(J12*4)+(K12*3.5)=0,"0",( I12*7.5)+(J12*4)+(K12*3.5))</f>
        <v>0</v>
      </c>
      <c r="M12" s="4">
        <f>M11-L12</f>
        <v>7.5</v>
      </c>
    </row>
    <row r="13" spans="1:18" x14ac:dyDescent="0.25">
      <c r="A13" s="4"/>
      <c r="B13" s="4"/>
      <c r="C13" s="4"/>
      <c r="D13" s="4"/>
      <c r="E13" s="4" t="str">
        <f>IF(( B13*7.5)+(C13*4)+(D13*3.5)=0,"0",( B13*7.5)+(C13*4)+(D13*3.5))</f>
        <v>0</v>
      </c>
      <c r="F13" s="4">
        <f>F12-E13</f>
        <v>15</v>
      </c>
      <c r="O13" s="17" t="s">
        <v>41</v>
      </c>
      <c r="P13" s="4">
        <v>7.5</v>
      </c>
    </row>
    <row r="14" spans="1:18" x14ac:dyDescent="0.25">
      <c r="O14" s="18" t="s">
        <v>2</v>
      </c>
      <c r="P14" s="1" t="s">
        <v>3</v>
      </c>
      <c r="Q14" s="1" t="s">
        <v>7</v>
      </c>
      <c r="R14" s="18" t="s">
        <v>8</v>
      </c>
    </row>
    <row r="15" spans="1:18" x14ac:dyDescent="0.25">
      <c r="A15" s="17" t="s">
        <v>43</v>
      </c>
      <c r="B15" s="4">
        <v>15</v>
      </c>
      <c r="H15" s="17" t="s">
        <v>44</v>
      </c>
      <c r="I15" s="4">
        <v>30</v>
      </c>
      <c r="O15" s="4"/>
      <c r="P15" s="4"/>
      <c r="Q15" s="4" t="str">
        <f>IF(( P15*7.5)=0,"0",( P15*7.5))</f>
        <v>0</v>
      </c>
      <c r="R15" s="4">
        <f>P13-Q15</f>
        <v>7.5</v>
      </c>
    </row>
    <row r="16" spans="1:18" x14ac:dyDescent="0.25">
      <c r="A16" s="18" t="s">
        <v>2</v>
      </c>
      <c r="B16" s="1" t="s">
        <v>3</v>
      </c>
      <c r="C16" s="1" t="s">
        <v>4</v>
      </c>
      <c r="D16" s="18" t="s">
        <v>5</v>
      </c>
      <c r="E16" s="18" t="s">
        <v>7</v>
      </c>
      <c r="F16" s="18" t="s">
        <v>8</v>
      </c>
      <c r="H16" s="18" t="s">
        <v>2</v>
      </c>
      <c r="I16" s="1" t="s">
        <v>3</v>
      </c>
      <c r="J16" s="1" t="s">
        <v>7</v>
      </c>
      <c r="K16" s="18" t="s">
        <v>8</v>
      </c>
    </row>
    <row r="17" spans="1:18" x14ac:dyDescent="0.25">
      <c r="A17" s="4"/>
      <c r="B17" s="4"/>
      <c r="C17" s="4"/>
      <c r="D17" s="4"/>
      <c r="E17" s="4" t="str">
        <f>IF(( B17*7.5)+(C17*4)+(D17*3.5)=0,"0",( B17*7.5)+(C17*4)+(D17*3.5))</f>
        <v>0</v>
      </c>
      <c r="F17" s="4">
        <f>B15-E17</f>
        <v>15</v>
      </c>
      <c r="H17" s="4"/>
      <c r="I17" s="4"/>
      <c r="J17" s="4" t="str">
        <f>IF(( I17*7.5)=0,"0",( I17*7.5))</f>
        <v>0</v>
      </c>
      <c r="K17" s="4">
        <f>I15-J17</f>
        <v>30</v>
      </c>
      <c r="O17" s="17" t="s">
        <v>42</v>
      </c>
      <c r="P17" s="4">
        <v>7.5</v>
      </c>
    </row>
    <row r="18" spans="1:18" x14ac:dyDescent="0.25">
      <c r="A18" s="4"/>
      <c r="B18" s="4"/>
      <c r="C18" s="4"/>
      <c r="D18" s="4"/>
      <c r="E18" s="4" t="str">
        <f>IF(( B18*7.5)+(C18*4)+(D18*3.5)=0,"0",( B18*7.5)+(C18*4)+(D18*3.5))</f>
        <v>0</v>
      </c>
      <c r="F18" s="4">
        <f>F17-E18</f>
        <v>15</v>
      </c>
      <c r="H18" s="4"/>
      <c r="I18" s="4"/>
      <c r="J18" s="4" t="str">
        <f>IF(( I18*7.5)=0,"0",( I18*7.5))</f>
        <v>0</v>
      </c>
      <c r="K18" s="4">
        <f>K17-J18</f>
        <v>30</v>
      </c>
      <c r="O18" s="18" t="s">
        <v>2</v>
      </c>
      <c r="P18" s="1" t="s">
        <v>3</v>
      </c>
      <c r="Q18" s="1" t="s">
        <v>7</v>
      </c>
      <c r="R18" s="18" t="s">
        <v>8</v>
      </c>
    </row>
    <row r="19" spans="1:18" x14ac:dyDescent="0.25">
      <c r="A19" s="4"/>
      <c r="B19" s="4"/>
      <c r="C19" s="4"/>
      <c r="D19" s="4"/>
      <c r="E19" s="4" t="str">
        <f>IF(( B19*7.5)+(C19*4)+(D19*3.5)=0,"0",( B19*7.5)+(C19*4)+(D19*3.5))</f>
        <v>0</v>
      </c>
      <c r="F19" s="4">
        <f>F18-E19</f>
        <v>15</v>
      </c>
      <c r="H19" s="4"/>
      <c r="I19" s="4"/>
      <c r="J19" s="4" t="str">
        <f>IF(( I19*7.5)=0,"0",( I19*7.5))</f>
        <v>0</v>
      </c>
      <c r="K19" s="4">
        <f>K18-J19</f>
        <v>30</v>
      </c>
      <c r="O19" s="4"/>
      <c r="P19" s="4"/>
      <c r="Q19" s="4" t="str">
        <f>IF(( P19*7.5)=0,"0",( P19*7.5))</f>
        <v>0</v>
      </c>
      <c r="R19" s="4">
        <f>P17-Q19</f>
        <v>7.5</v>
      </c>
    </row>
    <row r="20" spans="1:18" x14ac:dyDescent="0.25">
      <c r="A20" s="4"/>
      <c r="B20" s="4"/>
      <c r="C20" s="4"/>
      <c r="D20" s="4"/>
      <c r="E20" s="4" t="str">
        <f>IF(( B20*7.5)+(C20*4)+(D20*3.5)=0,"0",( B20*7.5)+(C20*4)+(D20*3.5))</f>
        <v>0</v>
      </c>
      <c r="F20" s="4">
        <f>F19-E20</f>
        <v>15</v>
      </c>
      <c r="H20" s="4"/>
      <c r="I20" s="4"/>
      <c r="J20" s="4" t="str">
        <f>IF(( I20*7.5)=0,"0",( I20*7.5))</f>
        <v>0</v>
      </c>
      <c r="K20" s="4">
        <f>K19-J20</f>
        <v>30</v>
      </c>
    </row>
  </sheetData>
  <conditionalFormatting sqref="R15 R11 R19 R7 K17:K20 F3:F6 F10:F13 F17:F20 M3:M4 M11:M12 R3">
    <cfRule type="cellIs" dxfId="25" priority="1" stopIfTrue="1" operator="lessThan">
      <formula>0</formula>
    </cfRule>
    <cfRule type="cellIs" dxfId="24" priority="2" stopIfTrue="1" operator="equal">
      <formula>0</formula>
    </cfRule>
  </conditionalFormatting>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workbookViewId="0">
      <selection activeCell="A2" sqref="A2"/>
    </sheetView>
  </sheetViews>
  <sheetFormatPr baseColWidth="10" defaultRowHeight="15" x14ac:dyDescent="0.25"/>
  <cols>
    <col min="1" max="2" width="15.7109375" customWidth="1"/>
    <col min="3" max="3" width="41.7109375" bestFit="1" customWidth="1"/>
    <col min="6" max="6" width="31.28515625" customWidth="1"/>
  </cols>
  <sheetData>
    <row r="1" spans="1:6" x14ac:dyDescent="0.25">
      <c r="A1" s="28" t="s">
        <v>45</v>
      </c>
      <c r="B1" s="28" t="s">
        <v>46</v>
      </c>
      <c r="C1" s="26" t="s">
        <v>47</v>
      </c>
      <c r="F1" s="25" t="s">
        <v>48</v>
      </c>
    </row>
    <row r="2" spans="1:6" x14ac:dyDescent="0.25">
      <c r="A2" s="29"/>
      <c r="B2" s="29"/>
      <c r="C2" s="27"/>
      <c r="F2" s="24"/>
    </row>
    <row r="3" spans="1:6" x14ac:dyDescent="0.25">
      <c r="A3" s="21"/>
      <c r="B3" s="21"/>
      <c r="C3" s="22"/>
      <c r="F3" s="23"/>
    </row>
    <row r="4" spans="1:6" x14ac:dyDescent="0.25">
      <c r="A4" s="21"/>
      <c r="B4" s="21"/>
      <c r="C4" s="22">
        <f t="shared" ref="C4:C7" si="0">NETWORKDAYS(A4,B4)</f>
        <v>0</v>
      </c>
      <c r="F4" s="23"/>
    </row>
    <row r="5" spans="1:6" x14ac:dyDescent="0.25">
      <c r="A5" s="21"/>
      <c r="B5" s="21"/>
      <c r="C5" s="22">
        <f t="shared" si="0"/>
        <v>0</v>
      </c>
      <c r="F5" s="23"/>
    </row>
    <row r="6" spans="1:6" x14ac:dyDescent="0.25">
      <c r="A6" s="21"/>
      <c r="B6" s="21"/>
      <c r="C6" s="22">
        <f t="shared" si="0"/>
        <v>0</v>
      </c>
      <c r="F6" s="23"/>
    </row>
    <row r="7" spans="1:6" x14ac:dyDescent="0.25">
      <c r="A7" s="21"/>
      <c r="B7" s="21"/>
      <c r="C7" s="22">
        <f t="shared" si="0"/>
        <v>0</v>
      </c>
      <c r="F7" s="23"/>
    </row>
  </sheetData>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6</vt:i4>
      </vt:variant>
    </vt:vector>
  </HeadingPairs>
  <TitlesOfParts>
    <vt:vector size="6" baseType="lpstr">
      <vt:lpstr>Résumé</vt:lpstr>
      <vt:lpstr>Congé Annuels</vt:lpstr>
      <vt:lpstr>Récupérations</vt:lpstr>
      <vt:lpstr>congé de circonstances</vt:lpstr>
      <vt:lpstr>Congé de circonstance Mi-temps</vt:lpstr>
      <vt:lpstr>Maladie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2019-12-26T13:36:03Z</dcterms:created>
  <dcterms:modified xsi:type="dcterms:W3CDTF">2019-12-27T12:51:48Z</dcterms:modified>
</cp:coreProperties>
</file>