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510" activeTab="1"/>
  </bookViews>
  <sheets>
    <sheet name="Problème 2" sheetId="5" r:id="rId1"/>
    <sheet name="Test" sheetId="4" r:id="rId2"/>
  </sheets>
  <definedNames>
    <definedName name="Plg_D">OFFSET(Plg_P,,-2)</definedName>
    <definedName name="Plg_Dates">OFFSET(Plg_Prod,,-1)</definedName>
    <definedName name="Plg_P">OFFSET(Test!$L$2,MATCH(Test!$B$20,Test!$L$3:$L$16,0),,COUNTIF(Test!$L$3:$L$16,Test!$L$2))</definedName>
    <definedName name="Plg_Prod">OFFSET('Problème 2'!$F$1,MATCH('Problème 2'!$K$1,'Problème 2'!$F$2:$F$7,0),,COUNTIF('Problème 2'!$F$2:$F$7,'Problème 2'!$K$1))</definedName>
    <definedName name="Plg_V">OFFSET(Plg_P,,2)</definedName>
    <definedName name="Plg_Ventes">OFFSET(Plg_Prod,,1)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" i="5" l="1"/>
  <c r="F24" i="4" a="1"/>
  <c r="B24" i="4" a="1"/>
  <c r="K4" i="5" a="1"/>
  <c r="F24" i="4" l="1"/>
  <c r="B24" i="4"/>
  <c r="K4" i="5"/>
  <c r="F20" i="4"/>
  <c r="E22" i="4"/>
  <c r="M32" i="4" a="1"/>
  <c r="M33" i="4" a="1"/>
  <c r="M30" i="4" a="1"/>
  <c r="M34" i="4" a="1"/>
  <c r="M35" i="4" a="1"/>
  <c r="M38" i="4" a="1"/>
  <c r="M31" i="4" a="1"/>
  <c r="M36" i="4" a="1"/>
  <c r="M37" i="4" a="1"/>
  <c r="M41" i="4" a="1"/>
  <c r="M40" i="4" a="1"/>
  <c r="M39" i="4" a="1"/>
  <c r="M39" i="4" l="1"/>
  <c r="M31" i="4"/>
  <c r="M38" i="4"/>
  <c r="M34" i="4"/>
  <c r="M37" i="4"/>
  <c r="M41" i="4"/>
  <c r="M33" i="4"/>
  <c r="M32" i="4"/>
  <c r="M40" i="4"/>
  <c r="M36" i="4"/>
  <c r="M35" i="4"/>
  <c r="M30" i="4"/>
  <c r="E21" i="4"/>
  <c r="E20" i="4"/>
  <c r="F41" i="4" a="1"/>
  <c r="F41" i="4" l="1"/>
  <c r="E41" i="4" a="1"/>
  <c r="E41" i="4" s="1"/>
  <c r="E40" i="4" a="1"/>
  <c r="E40" i="4" s="1"/>
  <c r="E39" i="4" a="1"/>
  <c r="E39" i="4" s="1"/>
  <c r="E38" i="4" a="1"/>
  <c r="E38" i="4" s="1"/>
  <c r="E37" i="4" a="1"/>
  <c r="E37" i="4" s="1"/>
  <c r="E36" i="4" a="1"/>
  <c r="E36" i="4" s="1"/>
  <c r="E35" i="4" a="1"/>
  <c r="E35" i="4" s="1"/>
  <c r="E34" i="4" a="1"/>
  <c r="E34" i="4" s="1"/>
  <c r="E33" i="4" a="1"/>
  <c r="E33" i="4" s="1"/>
  <c r="E32" i="4" a="1"/>
  <c r="E32" i="4" s="1"/>
  <c r="E31" i="4" a="1"/>
  <c r="E31" i="4" s="1"/>
  <c r="E30" i="4" a="1"/>
  <c r="E30" i="4" s="1"/>
  <c r="F15" i="4"/>
  <c r="L31" i="4" a="1"/>
  <c r="L31" i="4" s="1"/>
  <c r="L32" i="4" a="1"/>
  <c r="L32" i="4" s="1"/>
  <c r="L33" i="4" a="1"/>
  <c r="L33" i="4" s="1"/>
  <c r="L34" i="4" a="1"/>
  <c r="L34" i="4" s="1"/>
  <c r="L35" i="4" a="1"/>
  <c r="L35" i="4" s="1"/>
  <c r="L36" i="4" a="1"/>
  <c r="L36" i="4" s="1"/>
  <c r="L37" i="4" a="1"/>
  <c r="L37" i="4" s="1"/>
  <c r="L38" i="4" a="1"/>
  <c r="L38" i="4" s="1"/>
  <c r="L39" i="4" a="1"/>
  <c r="L39" i="4" s="1"/>
  <c r="L40" i="4" a="1"/>
  <c r="L40" i="4" s="1"/>
  <c r="L41" i="4" a="1"/>
  <c r="L41" i="4" s="1"/>
  <c r="L30" i="4" a="1"/>
  <c r="L30" i="4" s="1"/>
  <c r="N18" i="4"/>
  <c r="F34" i="4" a="1"/>
  <c r="F39" i="4" a="1"/>
  <c r="F31" i="4" a="1"/>
  <c r="F38" i="4" a="1"/>
  <c r="F35" i="4" a="1"/>
  <c r="F33" i="4" a="1"/>
  <c r="F40" i="4" a="1"/>
  <c r="F30" i="4" a="1"/>
  <c r="F32" i="4" a="1"/>
  <c r="F37" i="4" a="1"/>
  <c r="F36" i="4" a="1"/>
  <c r="F30" i="4" l="1"/>
  <c r="F33" i="4"/>
  <c r="F36" i="4"/>
  <c r="F31" i="4"/>
  <c r="F39" i="4"/>
  <c r="F34" i="4"/>
  <c r="F37" i="4"/>
  <c r="F32" i="4"/>
  <c r="F40" i="4"/>
  <c r="F35" i="4"/>
  <c r="F38" i="4"/>
</calcChain>
</file>

<file path=xl/sharedStrings.xml><?xml version="1.0" encoding="utf-8"?>
<sst xmlns="http://schemas.openxmlformats.org/spreadsheetml/2006/main" count="158" uniqueCount="52">
  <si>
    <t>Apport</t>
  </si>
  <si>
    <t>Vente</t>
  </si>
  <si>
    <t>pomme</t>
  </si>
  <si>
    <t>poire</t>
  </si>
  <si>
    <t>Pomme</t>
  </si>
  <si>
    <t>Date de fin apport</t>
  </si>
  <si>
    <t>Date de vente</t>
  </si>
  <si>
    <t>Produit</t>
  </si>
  <si>
    <t>Nombre</t>
  </si>
  <si>
    <t>Type</t>
  </si>
  <si>
    <t>rouge</t>
  </si>
  <si>
    <t>jaune</t>
  </si>
  <si>
    <t>blanche</t>
  </si>
  <si>
    <t>Rouge</t>
  </si>
  <si>
    <t>N° Lot</t>
  </si>
  <si>
    <t>N°lot</t>
  </si>
  <si>
    <t>Plg_Dates</t>
  </si>
  <si>
    <t>Plg_Prod</t>
  </si>
  <si>
    <t>Plg_Ventes</t>
  </si>
  <si>
    <t>Date</t>
  </si>
  <si>
    <t>date</t>
  </si>
  <si>
    <t>Producteur</t>
  </si>
  <si>
    <t>Quantité</t>
  </si>
  <si>
    <t>N° Bon</t>
  </si>
  <si>
    <t>A</t>
  </si>
  <si>
    <t>B</t>
  </si>
  <si>
    <t>D</t>
  </si>
  <si>
    <t>C</t>
  </si>
  <si>
    <t>total</t>
  </si>
  <si>
    <t>Calcul date de vente</t>
  </si>
  <si>
    <t>Champs Dynamiques</t>
  </si>
  <si>
    <t>Recupération des n° de lot d'apport</t>
  </si>
  <si>
    <t>Recupération des n° de lot de vente</t>
  </si>
  <si>
    <t>N°Bon</t>
  </si>
  <si>
    <t>Nb. Artciles (apport):</t>
  </si>
  <si>
    <t>Nb. Articles (vente) :</t>
  </si>
  <si>
    <t>Stock :</t>
  </si>
  <si>
    <t>Type de produit</t>
  </si>
  <si>
    <t>Nb. Artciles vendus :</t>
  </si>
  <si>
    <t>champs dynamiques, voir Gestionnaire de noms</t>
  </si>
  <si>
    <t>=DECALER(Plg_Prod;;-1)</t>
  </si>
  <si>
    <t>=DECALER('Problème 2'!$F$1;EQUIV('Problème 2'!$K$1;'Problème 2'!$F$2:$F$7;0);;NB.SI('Problème 2'!$F$2:$F$7;'Problème 2'!$K$1))</t>
  </si>
  <si>
    <t>=DECALER(Plg_Prod;;1)</t>
  </si>
  <si>
    <t>Plg_D</t>
  </si>
  <si>
    <t>Plg_P</t>
  </si>
  <si>
    <t>Plg_V</t>
  </si>
  <si>
    <t>=DECALER(Plg_P;;-2)</t>
  </si>
  <si>
    <t>=DECALER(Plg_P;;2)</t>
  </si>
  <si>
    <t>=DECALER($L$2;EQUIV($B$20;$L$3:$L$16;0);;NB.SI($L$3:$L$16;$L$2))</t>
  </si>
  <si>
    <t>Test avec comme variable Produit et date comme dans le problème 2</t>
  </si>
  <si>
    <t>echec je ne sais pas pk ?</t>
  </si>
  <si>
    <t>a realiser pour ttes ces variables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</si>
</sst>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9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i/>
      <sz val="8"/>
      <color theme="9"/>
      <name val="Calibri"/>
      <family val="2"/>
      <scheme val="minor"/>
    </font>
    <font>
      <i/>
      <sz val="8"/>
      <color theme="7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0" fillId="0" borderId="0" xfId="0" applyFill="1" applyBorder="1"/>
    <xf numFmtId="14" fontId="0" fillId="0" borderId="0" xfId="0" applyNumberFormat="1" applyFill="1" applyBorder="1"/>
    <xf numFmtId="0" fontId="0" fillId="0" borderId="0" xfId="0" applyNumberFormat="1" applyBorder="1"/>
    <xf numFmtId="0" fontId="0" fillId="2" borderId="0" xfId="0" applyFill="1"/>
    <xf numFmtId="0" fontId="0" fillId="3" borderId="0" xfId="0" applyFill="1"/>
    <xf numFmtId="0" fontId="0" fillId="0" borderId="1" xfId="0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5" borderId="0" xfId="0" applyFill="1" applyAlignment="1">
      <alignment horizontal="center" vertical="center"/>
    </xf>
    <xf numFmtId="16" fontId="0" fillId="4" borderId="1" xfId="0" applyNumberFormat="1" applyFill="1" applyBorder="1" applyAlignment="1">
      <alignment horizontal="center" vertical="center"/>
    </xf>
    <xf numFmtId="0" fontId="1" fillId="0" borderId="0" xfId="0" applyFont="1"/>
    <xf numFmtId="164" fontId="0" fillId="0" borderId="0" xfId="0" applyNumberFormat="1"/>
    <xf numFmtId="164" fontId="0" fillId="0" borderId="0" xfId="0" applyNumberFormat="1" applyBorder="1"/>
    <xf numFmtId="164" fontId="0" fillId="0" borderId="0" xfId="0" applyNumberFormat="1" applyFill="1" applyBorder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1" xfId="0" applyFont="1" applyBorder="1"/>
    <xf numFmtId="0" fontId="1" fillId="0" borderId="0" xfId="0" applyFont="1" applyFill="1" applyBorder="1" applyAlignment="1">
      <alignment horizontal="left"/>
    </xf>
    <xf numFmtId="0" fontId="2" fillId="0" borderId="0" xfId="0" quotePrefix="1" applyFont="1" applyFill="1" applyBorder="1"/>
    <xf numFmtId="0" fontId="2" fillId="0" borderId="0" xfId="0" applyFont="1" applyFill="1" applyBorder="1" applyAlignment="1">
      <alignment horizontal="left"/>
    </xf>
    <xf numFmtId="0" fontId="1" fillId="0" borderId="0" xfId="0" applyFont="1" applyAlignment="1"/>
    <xf numFmtId="0" fontId="3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5" xfId="0" applyFont="1" applyBorder="1"/>
    <xf numFmtId="164" fontId="2" fillId="0" borderId="0" xfId="0" applyNumberFormat="1" applyFont="1" applyBorder="1"/>
    <xf numFmtId="0" fontId="2" fillId="0" borderId="0" xfId="0" applyFont="1" applyBorder="1"/>
    <xf numFmtId="0" fontId="2" fillId="0" borderId="6" xfId="0" applyFont="1" applyBorder="1"/>
    <xf numFmtId="0" fontId="0" fillId="0" borderId="5" xfId="0" applyNumberFormat="1" applyBorder="1"/>
    <xf numFmtId="0" fontId="0" fillId="0" borderId="6" xfId="0" applyBorder="1"/>
    <xf numFmtId="0" fontId="0" fillId="0" borderId="6" xfId="0" applyFill="1" applyBorder="1"/>
    <xf numFmtId="0" fontId="0" fillId="0" borderId="5" xfId="0" applyBorder="1"/>
    <xf numFmtId="0" fontId="0" fillId="0" borderId="7" xfId="0" applyBorder="1"/>
    <xf numFmtId="164" fontId="0" fillId="0" borderId="8" xfId="0" applyNumberFormat="1" applyBorder="1"/>
    <xf numFmtId="0" fontId="0" fillId="0" borderId="8" xfId="0" applyBorder="1"/>
    <xf numFmtId="0" fontId="2" fillId="0" borderId="8" xfId="0" applyFont="1" applyBorder="1" applyAlignment="1">
      <alignment horizontal="right"/>
    </xf>
    <xf numFmtId="0" fontId="2" fillId="0" borderId="9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5" borderId="0" xfId="0" applyFill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/>
    <xf numFmtId="14" fontId="0" fillId="2" borderId="0" xfId="0" applyNumberFormat="1" applyFill="1" applyBorder="1"/>
    <xf numFmtId="0" fontId="0" fillId="2" borderId="0" xfId="0" applyFill="1" applyBorder="1"/>
    <xf numFmtId="14" fontId="0" fillId="2" borderId="0" xfId="0" applyNumberFormat="1" applyFill="1"/>
    <xf numFmtId="0" fontId="6" fillId="0" borderId="0" xfId="0" applyFont="1"/>
    <xf numFmtId="0" fontId="1" fillId="6" borderId="10" xfId="0" applyFont="1" applyFill="1" applyBorder="1" applyAlignment="1">
      <alignment horizontal="left"/>
    </xf>
    <xf numFmtId="0" fontId="0" fillId="6" borderId="11" xfId="0" applyFill="1" applyBorder="1"/>
    <xf numFmtId="0" fontId="0" fillId="6" borderId="12" xfId="0" applyFill="1" applyBorder="1"/>
    <xf numFmtId="0" fontId="2" fillId="6" borderId="13" xfId="0" applyFont="1" applyFill="1" applyBorder="1" applyAlignment="1">
      <alignment horizontal="right"/>
    </xf>
    <xf numFmtId="0" fontId="2" fillId="6" borderId="0" xfId="0" quotePrefix="1" applyFont="1" applyFill="1" applyBorder="1"/>
    <xf numFmtId="0" fontId="0" fillId="6" borderId="0" xfId="0" applyFill="1" applyBorder="1"/>
    <xf numFmtId="0" fontId="0" fillId="6" borderId="14" xfId="0" applyFill="1" applyBorder="1"/>
    <xf numFmtId="0" fontId="2" fillId="6" borderId="15" xfId="0" applyFont="1" applyFill="1" applyBorder="1" applyAlignment="1">
      <alignment horizontal="right"/>
    </xf>
    <xf numFmtId="0" fontId="2" fillId="6" borderId="16" xfId="0" quotePrefix="1" applyFont="1" applyFill="1" applyBorder="1"/>
    <xf numFmtId="0" fontId="0" fillId="6" borderId="16" xfId="0" applyFill="1" applyBorder="1"/>
    <xf numFmtId="0" fontId="0" fillId="6" borderId="17" xfId="0" applyFill="1" applyBorder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7" borderId="0" xfId="0" applyFill="1"/>
    <xf numFmtId="16" fontId="0" fillId="7" borderId="1" xfId="0" applyNumberFormat="1" applyFill="1" applyBorder="1" applyAlignment="1">
      <alignment horizontal="center" vertical="center"/>
    </xf>
    <xf numFmtId="0" fontId="7" fillId="0" borderId="11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</cellXfs>
  <cellStyles count="1">
    <cellStyle name="Normal" xfId="0" builtinId="0"/>
  </cellStyles>
  <dxfs count="7">
    <dxf>
      <fill>
        <patternFill patternType="none">
          <fgColor indexed="64"/>
          <bgColor indexed="65"/>
        </patternFill>
      </fill>
    </dxf>
    <dxf>
      <numFmt numFmtId="19" formatCode="dd/mm/yyyy"/>
    </dxf>
    <dxf>
      <numFmt numFmtId="164" formatCode="[$-40C]d\-mmm;@"/>
      <fill>
        <patternFill patternType="none">
          <fgColor indexed="64"/>
          <bgColor indexed="65"/>
        </patternFill>
      </fill>
    </dxf>
    <dxf>
      <numFmt numFmtId="164" formatCode="[$-40C]d\-mmm;@"/>
      <fill>
        <patternFill patternType="none">
          <fgColor indexed="64"/>
          <bgColor indexed="65"/>
        </patternFill>
      </fill>
    </dxf>
    <dxf>
      <numFmt numFmtId="0" formatCode="General"/>
    </dxf>
    <dxf>
      <border outline="0">
        <left style="medium">
          <color indexed="64"/>
        </left>
        <right style="medium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28575</xdr:colOff>
      <xdr:row>0</xdr:row>
      <xdr:rowOff>95250</xdr:rowOff>
    </xdr:from>
    <xdr:to>
      <xdr:col>12</xdr:col>
      <xdr:colOff>9525</xdr:colOff>
      <xdr:row>0</xdr:row>
      <xdr:rowOff>95250</xdr:rowOff>
    </xdr:to>
    <xdr:cxnSp macro="">
      <xdr:nvCxnSpPr>
        <xdr:cNvPr id="2" name="Connecteur droit avec flèche 1"/>
        <xdr:cNvCxnSpPr/>
      </xdr:nvCxnSpPr>
      <xdr:spPr>
        <a:xfrm>
          <a:off x="7540625" y="95250"/>
          <a:ext cx="7429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19</xdr:row>
      <xdr:rowOff>95250</xdr:rowOff>
    </xdr:from>
    <xdr:to>
      <xdr:col>2</xdr:col>
      <xdr:colOff>747889</xdr:colOff>
      <xdr:row>19</xdr:row>
      <xdr:rowOff>176389</xdr:rowOff>
    </xdr:to>
    <xdr:cxnSp macro="">
      <xdr:nvCxnSpPr>
        <xdr:cNvPr id="2" name="Connecteur droit avec flèche 1"/>
        <xdr:cNvCxnSpPr/>
      </xdr:nvCxnSpPr>
      <xdr:spPr>
        <a:xfrm>
          <a:off x="1912408" y="3608917"/>
          <a:ext cx="719314" cy="8113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20</xdr:row>
      <xdr:rowOff>28222</xdr:rowOff>
    </xdr:from>
    <xdr:to>
      <xdr:col>2</xdr:col>
      <xdr:colOff>733778</xdr:colOff>
      <xdr:row>20</xdr:row>
      <xdr:rowOff>101600</xdr:rowOff>
    </xdr:to>
    <xdr:cxnSp macro="">
      <xdr:nvCxnSpPr>
        <xdr:cNvPr id="3" name="Connecteur droit avec flèche 2"/>
        <xdr:cNvCxnSpPr/>
      </xdr:nvCxnSpPr>
      <xdr:spPr>
        <a:xfrm flipV="1">
          <a:off x="1893358" y="3725333"/>
          <a:ext cx="724253" cy="7337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25400</xdr:colOff>
      <xdr:row>18</xdr:row>
      <xdr:rowOff>88900</xdr:rowOff>
    </xdr:from>
    <xdr:to>
      <xdr:col>2</xdr:col>
      <xdr:colOff>726723</xdr:colOff>
      <xdr:row>19</xdr:row>
      <xdr:rowOff>162277</xdr:rowOff>
    </xdr:to>
    <xdr:cxnSp macro="">
      <xdr:nvCxnSpPr>
        <xdr:cNvPr id="5" name="Connecteur droit avec flèche 4"/>
        <xdr:cNvCxnSpPr/>
      </xdr:nvCxnSpPr>
      <xdr:spPr>
        <a:xfrm>
          <a:off x="1909233" y="3405011"/>
          <a:ext cx="701323" cy="27093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I2:N16" totalsRowShown="0" headerRowDxfId="6" tableBorderDxfId="5">
  <sortState ref="I3:N16">
    <sortCondition ref="L3:L16"/>
    <sortCondition ref="J3:J16"/>
  </sortState>
  <tableColumns count="6">
    <tableColumn id="1" name="N° Lot" dataDxfId="4"/>
    <tableColumn id="2" name="date" dataDxfId="3"/>
    <tableColumn id="3" name="Producteur" dataDxfId="2"/>
    <tableColumn id="4" name="Produit" dataDxfId="1"/>
    <tableColumn id="5" name="Type"/>
    <tableColumn id="6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K19" sqref="K19"/>
    </sheetView>
  </sheetViews>
  <sheetFormatPr baseColWidth="10" defaultRowHeight="14.5" x14ac:dyDescent="0.35"/>
  <cols>
    <col min="4" max="4" width="2.54296875" customWidth="1"/>
    <col min="8" max="8" width="2.81640625" customWidth="1"/>
    <col min="9" max="9" width="3" customWidth="1"/>
    <col min="10" max="10" width="21.453125" customWidth="1"/>
    <col min="11" max="11" width="12.26953125" customWidth="1"/>
    <col min="13" max="13" width="19.26953125" bestFit="1" customWidth="1"/>
  </cols>
  <sheetData>
    <row r="1" spans="1:21" x14ac:dyDescent="0.35">
      <c r="A1" s="47" t="s">
        <v>0</v>
      </c>
      <c r="B1" s="47"/>
      <c r="C1" s="47"/>
      <c r="D1" s="1"/>
      <c r="E1" s="47" t="s">
        <v>1</v>
      </c>
      <c r="F1" s="47"/>
      <c r="G1" s="47"/>
      <c r="J1" s="48" t="s">
        <v>37</v>
      </c>
      <c r="K1" s="8" t="s">
        <v>2</v>
      </c>
      <c r="M1" s="10" t="s">
        <v>38</v>
      </c>
      <c r="N1" s="11">
        <f>SUMIFS(C2:C6,A2:A6,"&lt;="&amp;K2,B2:B6,K1)</f>
        <v>25</v>
      </c>
    </row>
    <row r="2" spans="1:21" x14ac:dyDescent="0.35">
      <c r="A2" s="2">
        <v>43466</v>
      </c>
      <c r="B2" s="2" t="s">
        <v>2</v>
      </c>
      <c r="C2" s="1">
        <v>10</v>
      </c>
      <c r="D2" s="1"/>
      <c r="E2" s="49">
        <v>43469</v>
      </c>
      <c r="F2" s="49" t="s">
        <v>3</v>
      </c>
      <c r="G2" s="50">
        <v>10</v>
      </c>
      <c r="J2" s="48" t="s">
        <v>5</v>
      </c>
      <c r="K2" s="9">
        <v>43467</v>
      </c>
    </row>
    <row r="3" spans="1:21" x14ac:dyDescent="0.35">
      <c r="A3" s="2">
        <v>43467</v>
      </c>
      <c r="B3" s="2" t="s">
        <v>2</v>
      </c>
      <c r="C3" s="1">
        <v>15</v>
      </c>
      <c r="D3" s="1"/>
      <c r="E3" s="49">
        <v>43471</v>
      </c>
      <c r="F3" s="49" t="s">
        <v>3</v>
      </c>
      <c r="G3" s="50">
        <v>6</v>
      </c>
    </row>
    <row r="4" spans="1:21" ht="14.5" customHeight="1" x14ac:dyDescent="0.35">
      <c r="A4" s="2">
        <v>43468</v>
      </c>
      <c r="B4" s="2" t="s">
        <v>3</v>
      </c>
      <c r="C4" s="1">
        <v>12</v>
      </c>
      <c r="D4" s="1"/>
      <c r="E4" s="51">
        <v>43472</v>
      </c>
      <c r="F4" s="49" t="s">
        <v>3</v>
      </c>
      <c r="G4" s="50">
        <v>6</v>
      </c>
      <c r="J4" t="s">
        <v>6</v>
      </c>
      <c r="K4" s="12">
        <f t="array" aca="1" ref="K4" ca="1">IFERROR(INDEX(Plg_Dates,MATCH(TRUE,N1&lt;=SUBTOTAL(9,OFFSET(Plg_Ventes,,,ROW(INDIRECT("1:"&amp;ROWS(Plg_Dates))))),0)),"")</f>
        <v>43470</v>
      </c>
    </row>
    <row r="5" spans="1:21" x14ac:dyDescent="0.35">
      <c r="A5" s="2">
        <v>43469</v>
      </c>
      <c r="B5" s="2" t="s">
        <v>2</v>
      </c>
      <c r="C5" s="3">
        <v>15</v>
      </c>
      <c r="D5" s="1"/>
      <c r="E5" s="49">
        <v>43467</v>
      </c>
      <c r="F5" s="49" t="s">
        <v>2</v>
      </c>
      <c r="G5" s="50">
        <v>10</v>
      </c>
      <c r="J5" s="65"/>
    </row>
    <row r="6" spans="1:21" x14ac:dyDescent="0.35">
      <c r="A6" s="2">
        <v>43470</v>
      </c>
      <c r="B6" s="2" t="s">
        <v>3</v>
      </c>
      <c r="C6" s="3">
        <v>14</v>
      </c>
      <c r="D6" s="1"/>
      <c r="E6" s="49">
        <v>43468</v>
      </c>
      <c r="F6" s="49" t="s">
        <v>2</v>
      </c>
      <c r="G6" s="50">
        <v>7</v>
      </c>
      <c r="J6" s="65"/>
    </row>
    <row r="7" spans="1:21" x14ac:dyDescent="0.35">
      <c r="E7" s="49">
        <v>43470</v>
      </c>
      <c r="F7" s="49" t="s">
        <v>2</v>
      </c>
      <c r="G7" s="50">
        <v>12</v>
      </c>
      <c r="J7" s="65"/>
      <c r="M7" s="13"/>
    </row>
    <row r="8" spans="1:21" x14ac:dyDescent="0.35">
      <c r="M8" s="52"/>
    </row>
    <row r="10" spans="1:21" x14ac:dyDescent="0.35">
      <c r="J10" s="53" t="s">
        <v>39</v>
      </c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5"/>
    </row>
    <row r="11" spans="1:21" x14ac:dyDescent="0.35">
      <c r="J11" s="56" t="s">
        <v>16</v>
      </c>
      <c r="K11" s="57" t="s">
        <v>40</v>
      </c>
      <c r="L11" s="58"/>
      <c r="M11" s="58"/>
      <c r="N11" s="58"/>
      <c r="O11" s="58"/>
      <c r="P11" s="58"/>
      <c r="Q11" s="58"/>
      <c r="R11" s="58"/>
      <c r="S11" s="58"/>
      <c r="T11" s="58"/>
      <c r="U11" s="59"/>
    </row>
    <row r="12" spans="1:21" x14ac:dyDescent="0.35">
      <c r="J12" s="56" t="s">
        <v>17</v>
      </c>
      <c r="K12" s="57" t="s">
        <v>41</v>
      </c>
      <c r="L12" s="58"/>
      <c r="M12" s="58"/>
      <c r="N12" s="58"/>
      <c r="O12" s="58"/>
      <c r="P12" s="58"/>
      <c r="Q12" s="58"/>
      <c r="R12" s="58"/>
      <c r="S12" s="58"/>
      <c r="T12" s="58"/>
      <c r="U12" s="59"/>
    </row>
    <row r="13" spans="1:21" x14ac:dyDescent="0.35">
      <c r="J13" s="60" t="s">
        <v>18</v>
      </c>
      <c r="K13" s="61" t="s">
        <v>42</v>
      </c>
      <c r="L13" s="62"/>
      <c r="M13" s="62"/>
      <c r="N13" s="62"/>
      <c r="O13" s="62"/>
      <c r="P13" s="62"/>
      <c r="Q13" s="62"/>
      <c r="R13" s="62"/>
      <c r="S13" s="62"/>
      <c r="T13" s="62"/>
      <c r="U13" s="63"/>
    </row>
    <row r="14" spans="1:21" x14ac:dyDescent="0.35">
      <c r="J14" s="64"/>
      <c r="K14" s="64"/>
    </row>
    <row r="15" spans="1:21" x14ac:dyDescent="0.35">
      <c r="J15" s="66"/>
      <c r="K15" s="66"/>
    </row>
    <row r="16" spans="1:21" x14ac:dyDescent="0.35">
      <c r="J16" s="66"/>
      <c r="K16" s="66"/>
    </row>
    <row r="17" spans="10:11" x14ac:dyDescent="0.35">
      <c r="J17" s="66"/>
      <c r="K17" s="66"/>
    </row>
    <row r="18" spans="10:11" x14ac:dyDescent="0.35">
      <c r="J18" s="66"/>
      <c r="K18" s="66"/>
    </row>
  </sheetData>
  <mergeCells count="3">
    <mergeCell ref="A1:C1"/>
    <mergeCell ref="E1:G1"/>
    <mergeCell ref="J14:K14"/>
  </mergeCells>
  <dataValidations count="2">
    <dataValidation type="list" allowBlank="1" showInputMessage="1" showErrorMessage="1" sqref="K1">
      <formula1>"pomme,poire"</formula1>
    </dataValidation>
    <dataValidation type="list" allowBlank="1" showInputMessage="1" showErrorMessage="1" sqref="K2">
      <formula1>$A$2:$A$6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abSelected="1" zoomScale="90" zoomScaleNormal="90" zoomScalePageLayoutView="54" workbookViewId="0">
      <selection activeCell="D24" sqref="D24"/>
    </sheetView>
  </sheetViews>
  <sheetFormatPr baseColWidth="10" defaultRowHeight="14.5" x14ac:dyDescent="0.35"/>
  <cols>
    <col min="1" max="1" width="16.08984375" bestFit="1" customWidth="1"/>
    <col min="2" max="3" width="10.90625" style="14"/>
    <col min="4" max="4" width="17.81640625" bestFit="1" customWidth="1"/>
    <col min="6" max="6" width="11.7265625" customWidth="1"/>
    <col min="7" max="7" width="10.90625" style="25"/>
    <col min="10" max="10" width="10.90625" style="14"/>
    <col min="11" max="11" width="12.26953125" style="14" customWidth="1"/>
  </cols>
  <sheetData>
    <row r="1" spans="1:14" x14ac:dyDescent="0.35">
      <c r="A1" s="44" t="s">
        <v>0</v>
      </c>
      <c r="B1" s="45"/>
      <c r="C1" s="45"/>
      <c r="D1" s="45"/>
      <c r="E1" s="45"/>
      <c r="F1" s="46"/>
      <c r="H1" s="13"/>
      <c r="I1" s="44" t="s">
        <v>1</v>
      </c>
      <c r="J1" s="45"/>
      <c r="K1" s="45"/>
      <c r="L1" s="45"/>
      <c r="M1" s="45"/>
      <c r="N1" s="46"/>
    </row>
    <row r="2" spans="1:14" x14ac:dyDescent="0.35">
      <c r="A2" s="28" t="s">
        <v>23</v>
      </c>
      <c r="B2" s="29" t="s">
        <v>20</v>
      </c>
      <c r="C2" s="29" t="s">
        <v>21</v>
      </c>
      <c r="D2" s="30" t="s">
        <v>7</v>
      </c>
      <c r="E2" s="30" t="s">
        <v>9</v>
      </c>
      <c r="F2" s="31" t="s">
        <v>22</v>
      </c>
      <c r="H2" s="17"/>
      <c r="I2" s="30" t="s">
        <v>14</v>
      </c>
      <c r="J2" s="29" t="s">
        <v>20</v>
      </c>
      <c r="K2" s="29" t="s">
        <v>21</v>
      </c>
      <c r="L2" s="30" t="s">
        <v>7</v>
      </c>
      <c r="M2" s="30" t="s">
        <v>9</v>
      </c>
      <c r="N2" s="30" t="s">
        <v>22</v>
      </c>
    </row>
    <row r="3" spans="1:14" x14ac:dyDescent="0.35">
      <c r="A3" s="32">
        <v>1</v>
      </c>
      <c r="B3" s="15">
        <v>1</v>
      </c>
      <c r="C3" s="15" t="s">
        <v>24</v>
      </c>
      <c r="D3" s="2" t="s">
        <v>2</v>
      </c>
      <c r="E3" s="1" t="s">
        <v>10</v>
      </c>
      <c r="F3" s="33">
        <v>10</v>
      </c>
      <c r="I3" s="5">
        <v>3</v>
      </c>
      <c r="J3" s="15">
        <v>3</v>
      </c>
      <c r="K3" s="15" t="s">
        <v>25</v>
      </c>
      <c r="L3" s="2" t="s">
        <v>3</v>
      </c>
      <c r="M3" s="1" t="s">
        <v>12</v>
      </c>
      <c r="N3" s="1">
        <v>6</v>
      </c>
    </row>
    <row r="4" spans="1:14" x14ac:dyDescent="0.35">
      <c r="A4" s="32">
        <v>2</v>
      </c>
      <c r="B4" s="15">
        <v>1</v>
      </c>
      <c r="C4" s="15" t="s">
        <v>24</v>
      </c>
      <c r="D4" s="2" t="s">
        <v>2</v>
      </c>
      <c r="E4" s="1" t="s">
        <v>11</v>
      </c>
      <c r="F4" s="33">
        <v>15</v>
      </c>
      <c r="I4" s="5">
        <v>5</v>
      </c>
      <c r="J4" s="16">
        <v>4</v>
      </c>
      <c r="K4" s="16" t="s">
        <v>24</v>
      </c>
      <c r="L4" s="2" t="s">
        <v>3</v>
      </c>
      <c r="M4" s="1" t="s">
        <v>11</v>
      </c>
      <c r="N4" s="3">
        <v>7</v>
      </c>
    </row>
    <row r="5" spans="1:14" x14ac:dyDescent="0.35">
      <c r="A5" s="32">
        <v>3</v>
      </c>
      <c r="B5" s="15">
        <v>2</v>
      </c>
      <c r="C5" s="15" t="s">
        <v>25</v>
      </c>
      <c r="D5" s="2" t="s">
        <v>3</v>
      </c>
      <c r="E5" s="1" t="s">
        <v>12</v>
      </c>
      <c r="F5" s="33">
        <v>12</v>
      </c>
      <c r="I5" s="5">
        <v>8</v>
      </c>
      <c r="J5" s="16">
        <v>7</v>
      </c>
      <c r="K5" s="16" t="s">
        <v>25</v>
      </c>
      <c r="L5" s="2" t="s">
        <v>3</v>
      </c>
      <c r="M5" s="1" t="s">
        <v>12</v>
      </c>
      <c r="N5" s="3">
        <v>6</v>
      </c>
    </row>
    <row r="6" spans="1:14" x14ac:dyDescent="0.35">
      <c r="A6" s="32">
        <v>4</v>
      </c>
      <c r="B6" s="16">
        <v>3</v>
      </c>
      <c r="C6" s="16" t="s">
        <v>27</v>
      </c>
      <c r="D6" s="2" t="s">
        <v>2</v>
      </c>
      <c r="E6" s="1" t="s">
        <v>10</v>
      </c>
      <c r="F6" s="34">
        <v>15</v>
      </c>
      <c r="I6" s="5">
        <v>9</v>
      </c>
      <c r="J6" s="15">
        <v>7</v>
      </c>
      <c r="K6" s="15" t="s">
        <v>25</v>
      </c>
      <c r="L6" s="2" t="s">
        <v>3</v>
      </c>
      <c r="M6" s="1" t="s">
        <v>12</v>
      </c>
      <c r="N6" s="3">
        <v>12</v>
      </c>
    </row>
    <row r="7" spans="1:14" x14ac:dyDescent="0.35">
      <c r="A7" s="32">
        <v>5</v>
      </c>
      <c r="B7" s="16">
        <v>3</v>
      </c>
      <c r="C7" s="16" t="s">
        <v>24</v>
      </c>
      <c r="D7" s="2" t="s">
        <v>3</v>
      </c>
      <c r="E7" s="1" t="s">
        <v>11</v>
      </c>
      <c r="F7" s="34">
        <v>14</v>
      </c>
      <c r="I7" s="5">
        <v>11</v>
      </c>
      <c r="J7" s="16">
        <v>8</v>
      </c>
      <c r="K7" s="16" t="s">
        <v>24</v>
      </c>
      <c r="L7" s="2" t="s">
        <v>3</v>
      </c>
      <c r="M7" s="1" t="s">
        <v>11</v>
      </c>
      <c r="N7" s="3">
        <v>7</v>
      </c>
    </row>
    <row r="8" spans="1:14" x14ac:dyDescent="0.35">
      <c r="A8" s="32">
        <v>6</v>
      </c>
      <c r="B8" s="16">
        <v>5</v>
      </c>
      <c r="C8" s="16" t="s">
        <v>26</v>
      </c>
      <c r="D8" s="2" t="s">
        <v>2</v>
      </c>
      <c r="E8" s="1" t="s">
        <v>10</v>
      </c>
      <c r="F8" s="34">
        <v>10</v>
      </c>
      <c r="I8" s="5">
        <v>12</v>
      </c>
      <c r="J8" s="16">
        <v>8</v>
      </c>
      <c r="K8" s="16" t="s">
        <v>27</v>
      </c>
      <c r="L8" s="2" t="s">
        <v>3</v>
      </c>
      <c r="M8" s="1" t="s">
        <v>11</v>
      </c>
      <c r="N8" s="3">
        <v>15</v>
      </c>
    </row>
    <row r="9" spans="1:14" x14ac:dyDescent="0.35">
      <c r="A9" s="32">
        <v>7</v>
      </c>
      <c r="B9" s="16">
        <v>5</v>
      </c>
      <c r="C9" s="16" t="s">
        <v>24</v>
      </c>
      <c r="D9" s="2" t="s">
        <v>2</v>
      </c>
      <c r="E9" s="1" t="s">
        <v>11</v>
      </c>
      <c r="F9" s="34">
        <v>15</v>
      </c>
      <c r="I9" s="5">
        <v>1</v>
      </c>
      <c r="J9" s="15">
        <v>2</v>
      </c>
      <c r="K9" s="15" t="s">
        <v>24</v>
      </c>
      <c r="L9" s="2" t="s">
        <v>2</v>
      </c>
      <c r="M9" s="1" t="s">
        <v>10</v>
      </c>
      <c r="N9" s="1">
        <v>5</v>
      </c>
    </row>
    <row r="10" spans="1:14" x14ac:dyDescent="0.35">
      <c r="A10" s="32">
        <v>8</v>
      </c>
      <c r="B10" s="16">
        <v>6</v>
      </c>
      <c r="C10" s="16" t="s">
        <v>25</v>
      </c>
      <c r="D10" s="2" t="s">
        <v>3</v>
      </c>
      <c r="E10" s="1" t="s">
        <v>12</v>
      </c>
      <c r="F10" s="34">
        <v>12</v>
      </c>
      <c r="I10" s="5">
        <v>2</v>
      </c>
      <c r="J10" s="15">
        <v>2</v>
      </c>
      <c r="K10" s="15" t="s">
        <v>24</v>
      </c>
      <c r="L10" s="2" t="s">
        <v>2</v>
      </c>
      <c r="M10" s="1" t="s">
        <v>10</v>
      </c>
      <c r="N10" s="1">
        <v>5</v>
      </c>
    </row>
    <row r="11" spans="1:14" x14ac:dyDescent="0.35">
      <c r="A11" s="32">
        <v>9</v>
      </c>
      <c r="B11" s="16">
        <v>7</v>
      </c>
      <c r="C11" s="16" t="s">
        <v>25</v>
      </c>
      <c r="D11" s="2" t="s">
        <v>2</v>
      </c>
      <c r="E11" s="1" t="s">
        <v>10</v>
      </c>
      <c r="F11" s="34">
        <v>17</v>
      </c>
      <c r="I11" s="5">
        <v>4</v>
      </c>
      <c r="J11" s="16">
        <v>3</v>
      </c>
      <c r="K11" s="16" t="s">
        <v>24</v>
      </c>
      <c r="L11" s="2" t="s">
        <v>2</v>
      </c>
      <c r="M11" s="1" t="s">
        <v>11</v>
      </c>
      <c r="N11" s="3">
        <v>15</v>
      </c>
    </row>
    <row r="12" spans="1:14" x14ac:dyDescent="0.35">
      <c r="A12" s="32">
        <v>10</v>
      </c>
      <c r="B12" s="16">
        <v>8</v>
      </c>
      <c r="C12" s="16" t="s">
        <v>27</v>
      </c>
      <c r="D12" s="2" t="s">
        <v>3</v>
      </c>
      <c r="E12" s="1" t="s">
        <v>11</v>
      </c>
      <c r="F12" s="34">
        <v>15</v>
      </c>
      <c r="I12" s="5">
        <v>7</v>
      </c>
      <c r="J12" s="16">
        <v>5</v>
      </c>
      <c r="K12" s="16" t="s">
        <v>24</v>
      </c>
      <c r="L12" s="2" t="s">
        <v>2</v>
      </c>
      <c r="M12" s="1" t="s">
        <v>11</v>
      </c>
      <c r="N12" s="3">
        <v>15</v>
      </c>
    </row>
    <row r="13" spans="1:14" x14ac:dyDescent="0.35">
      <c r="A13" s="32">
        <v>11</v>
      </c>
      <c r="B13" s="16">
        <v>9</v>
      </c>
      <c r="C13" s="16" t="s">
        <v>26</v>
      </c>
      <c r="D13" s="4" t="s">
        <v>4</v>
      </c>
      <c r="E13" s="1" t="s">
        <v>10</v>
      </c>
      <c r="F13" s="34">
        <v>19</v>
      </c>
      <c r="I13" s="5">
        <v>6</v>
      </c>
      <c r="J13" s="16">
        <v>5</v>
      </c>
      <c r="K13" s="16" t="s">
        <v>27</v>
      </c>
      <c r="L13" s="2" t="s">
        <v>2</v>
      </c>
      <c r="M13" s="1" t="s">
        <v>10</v>
      </c>
      <c r="N13" s="3">
        <v>15</v>
      </c>
    </row>
    <row r="14" spans="1:14" x14ac:dyDescent="0.35">
      <c r="A14" s="35"/>
      <c r="B14" s="15"/>
      <c r="C14" s="15"/>
      <c r="D14" s="1"/>
      <c r="E14" s="1"/>
      <c r="F14" s="33"/>
      <c r="I14" s="5">
        <v>10</v>
      </c>
      <c r="J14" s="16">
        <v>7</v>
      </c>
      <c r="K14" s="16" t="s">
        <v>26</v>
      </c>
      <c r="L14" s="2" t="s">
        <v>2</v>
      </c>
      <c r="M14" s="1" t="s">
        <v>10</v>
      </c>
      <c r="N14" s="3">
        <v>10</v>
      </c>
    </row>
    <row r="15" spans="1:14" ht="15" thickBot="1" x14ac:dyDescent="0.4">
      <c r="A15" s="36"/>
      <c r="B15" s="37"/>
      <c r="C15" s="37"/>
      <c r="D15" s="38"/>
      <c r="E15" s="39" t="s">
        <v>28</v>
      </c>
      <c r="F15" s="40">
        <f>SUM(F3:F13)</f>
        <v>154</v>
      </c>
      <c r="H15" s="17"/>
      <c r="I15" s="5">
        <v>13</v>
      </c>
      <c r="J15" s="16">
        <v>9</v>
      </c>
      <c r="K15" s="16" t="s">
        <v>25</v>
      </c>
      <c r="L15" s="4" t="s">
        <v>4</v>
      </c>
      <c r="M15" s="1" t="s">
        <v>10</v>
      </c>
      <c r="N15" s="3">
        <v>17</v>
      </c>
    </row>
    <row r="16" spans="1:14" x14ac:dyDescent="0.35">
      <c r="I16" s="5">
        <v>14</v>
      </c>
      <c r="J16" s="16">
        <v>10</v>
      </c>
      <c r="K16" s="16" t="s">
        <v>26</v>
      </c>
      <c r="L16" s="4" t="s">
        <v>4</v>
      </c>
      <c r="M16" s="1" t="s">
        <v>10</v>
      </c>
      <c r="N16" s="3">
        <v>19</v>
      </c>
    </row>
    <row r="17" spans="1:14" x14ac:dyDescent="0.35">
      <c r="A17" s="43" t="s">
        <v>29</v>
      </c>
      <c r="B17" s="43"/>
      <c r="C17" s="43"/>
      <c r="D17" s="43"/>
      <c r="E17" s="43"/>
      <c r="I17" s="35"/>
      <c r="J17" s="29"/>
      <c r="K17" s="29"/>
      <c r="L17" s="30"/>
      <c r="M17" s="1"/>
      <c r="N17" s="33"/>
    </row>
    <row r="18" spans="1:14" ht="15" thickBot="1" x14ac:dyDescent="0.4">
      <c r="A18" s="43"/>
      <c r="B18" s="43"/>
      <c r="C18" s="43"/>
      <c r="D18" s="43"/>
      <c r="E18" s="43"/>
      <c r="I18" s="36"/>
      <c r="J18" s="37"/>
      <c r="K18" s="37"/>
      <c r="L18" s="38"/>
      <c r="M18" s="39" t="s">
        <v>28</v>
      </c>
      <c r="N18" s="40">
        <f>SUM(N3:N16)</f>
        <v>154</v>
      </c>
    </row>
    <row r="19" spans="1:14" ht="15.5" x14ac:dyDescent="0.35">
      <c r="A19" s="41" t="s">
        <v>21</v>
      </c>
      <c r="B19" s="27" t="s">
        <v>26</v>
      </c>
      <c r="C19" s="26"/>
      <c r="D19" s="26"/>
      <c r="E19" s="26"/>
      <c r="M19" s="18"/>
      <c r="N19" s="19"/>
    </row>
    <row r="20" spans="1:14" x14ac:dyDescent="0.35">
      <c r="A20" s="21" t="s">
        <v>7</v>
      </c>
      <c r="B20" s="8" t="s">
        <v>2</v>
      </c>
      <c r="C20"/>
      <c r="D20" s="10" t="s">
        <v>34</v>
      </c>
      <c r="E20" s="11">
        <f>SUMIFS(F3:F13,B3:B13,"&lt;="&amp;B22,D3:D13,B20,E3:E13,B21,C3:C13,B19)</f>
        <v>29</v>
      </c>
      <c r="F20" s="67">
        <f>SUMIFS(F3:F13,B3:B13,"&lt;="&amp;B22,D3:D13,B20)</f>
        <v>101</v>
      </c>
    </row>
    <row r="21" spans="1:14" x14ac:dyDescent="0.35">
      <c r="A21" s="21" t="s">
        <v>9</v>
      </c>
      <c r="B21" s="8" t="s">
        <v>13</v>
      </c>
      <c r="C21"/>
      <c r="D21" s="10" t="s">
        <v>35</v>
      </c>
      <c r="E21" s="11">
        <f>SUMIFS(N3:N16,J3:J16,"&lt;="&amp;B22,L3:L16,B20,M3:M16,B21,K3:K16,B19)</f>
        <v>10</v>
      </c>
      <c r="F21" s="71" t="s">
        <v>49</v>
      </c>
      <c r="I21" s="22" t="s">
        <v>30</v>
      </c>
      <c r="J21" s="3"/>
    </row>
    <row r="22" spans="1:14" x14ac:dyDescent="0.35">
      <c r="A22" s="21" t="s">
        <v>5</v>
      </c>
      <c r="B22" s="9">
        <v>9</v>
      </c>
      <c r="C22"/>
      <c r="D22" t="s">
        <v>36</v>
      </c>
      <c r="E22" s="42">
        <f>E20-E21</f>
        <v>19</v>
      </c>
      <c r="F22" s="71"/>
      <c r="H22" s="3"/>
      <c r="I22" s="24" t="s">
        <v>43</v>
      </c>
      <c r="J22" s="23" t="s">
        <v>46</v>
      </c>
      <c r="K22" s="16"/>
    </row>
    <row r="23" spans="1:14" x14ac:dyDescent="0.35">
      <c r="A23" s="17"/>
      <c r="B23"/>
      <c r="C23"/>
      <c r="F23" s="71"/>
      <c r="H23" s="3"/>
      <c r="I23" s="24" t="s">
        <v>44</v>
      </c>
      <c r="J23" s="23" t="s">
        <v>48</v>
      </c>
      <c r="K23" s="16"/>
    </row>
    <row r="24" spans="1:14" x14ac:dyDescent="0.35">
      <c r="A24" s="17" t="s">
        <v>6</v>
      </c>
      <c r="B24" s="12" t="str">
        <f t="array" aca="1" ref="B24" ca="1">IFERROR(INDEX(Plg_D,MATCH(TRUE,E20&lt;=SUBTOTAL(9,OFFSET(Plg_V,,,ROW(INDIRECT("1:"&amp;ROWS(Plg_D))))),0)),"")</f>
        <v/>
      </c>
      <c r="F24" s="68" t="str">
        <f t="array" aca="1" ref="F24" ca="1">IFERROR(INDEX(Plg_D,MATCH(TRUE,F20&lt;=SUBTOTAL(9,OFFSET(Plg_V,,,ROW(INDIRECT("1:"&amp;ROWS(Plg_D))))),0)),"")</f>
        <v/>
      </c>
      <c r="H24" s="3"/>
      <c r="I24" s="24" t="s">
        <v>45</v>
      </c>
      <c r="J24" s="23" t="s">
        <v>47</v>
      </c>
      <c r="K24" s="16"/>
    </row>
    <row r="25" spans="1:14" x14ac:dyDescent="0.35">
      <c r="B25" s="72" t="s">
        <v>51</v>
      </c>
      <c r="F25" s="69" t="s">
        <v>50</v>
      </c>
      <c r="H25" s="3"/>
      <c r="K25" s="16"/>
    </row>
    <row r="26" spans="1:14" x14ac:dyDescent="0.35">
      <c r="B26" s="73"/>
      <c r="F26" s="70"/>
      <c r="H26" s="3"/>
      <c r="K26" s="16"/>
    </row>
    <row r="27" spans="1:14" ht="14.5" customHeight="1" x14ac:dyDescent="0.35">
      <c r="A27" s="43" t="s">
        <v>31</v>
      </c>
      <c r="B27" s="43"/>
      <c r="C27" s="43"/>
      <c r="D27" s="43"/>
      <c r="E27" s="43"/>
      <c r="F27" s="43"/>
      <c r="G27"/>
      <c r="H27" s="43" t="s">
        <v>32</v>
      </c>
      <c r="I27" s="43"/>
      <c r="J27" s="43"/>
      <c r="K27" s="43"/>
      <c r="L27" s="43"/>
      <c r="M27" s="43"/>
    </row>
    <row r="28" spans="1:14" ht="14.5" customHeight="1" x14ac:dyDescent="0.35">
      <c r="A28" s="43"/>
      <c r="B28" s="43"/>
      <c r="C28" s="43"/>
      <c r="D28" s="43"/>
      <c r="E28" s="43"/>
      <c r="F28" s="43"/>
      <c r="G28"/>
      <c r="H28" s="43"/>
      <c r="I28" s="43"/>
      <c r="J28" s="43"/>
      <c r="K28" s="43"/>
      <c r="L28" s="43"/>
      <c r="M28" s="43"/>
    </row>
    <row r="29" spans="1:14" x14ac:dyDescent="0.35">
      <c r="A29" s="17" t="s">
        <v>21</v>
      </c>
      <c r="B29" s="17" t="s">
        <v>7</v>
      </c>
      <c r="C29" s="17" t="s">
        <v>9</v>
      </c>
      <c r="D29" s="17" t="s">
        <v>19</v>
      </c>
      <c r="E29" s="20" t="s">
        <v>33</v>
      </c>
      <c r="F29" s="20" t="s">
        <v>8</v>
      </c>
      <c r="G29"/>
      <c r="H29" s="17" t="s">
        <v>21</v>
      </c>
      <c r="I29" s="17" t="s">
        <v>7</v>
      </c>
      <c r="J29" s="17" t="s">
        <v>9</v>
      </c>
      <c r="K29" s="17" t="s">
        <v>19</v>
      </c>
      <c r="L29" s="20" t="s">
        <v>15</v>
      </c>
      <c r="M29" s="20" t="s">
        <v>8</v>
      </c>
    </row>
    <row r="30" spans="1:14" x14ac:dyDescent="0.35">
      <c r="A30" t="s">
        <v>26</v>
      </c>
      <c r="B30" t="s">
        <v>4</v>
      </c>
      <c r="C30" t="s">
        <v>13</v>
      </c>
      <c r="D30" s="14">
        <v>9</v>
      </c>
      <c r="E30" s="6">
        <f t="array" ref="E30">IFERROR(SMALL(IF((C$3:C$13=A$30)*(D$3:D$13=B$30)*(E$3:E$13=C$30)*(B$3:B$13&lt;=D$30),A$3:A$13),ROWS($30:30)),"")</f>
        <v>6</v>
      </c>
      <c r="F30" s="7">
        <f t="array" aca="1" ref="F30" ca="1">IFERROR(INDEX(F$3:F$13,SMALL(IF((C$3:C$13=A$30)*(D$3:D$13=B$30)*(E$3:E$13=C$30)*(B$3:B$13&lt;=D$30),ROW(INDIRECT("1:"&amp;ROWS(F$3:F$13)))),ROWS($30:30))),"")</f>
        <v>10</v>
      </c>
      <c r="G30"/>
      <c r="H30" t="s">
        <v>26</v>
      </c>
      <c r="I30" t="s">
        <v>4</v>
      </c>
      <c r="J30" t="s">
        <v>13</v>
      </c>
      <c r="K30" s="14">
        <v>9</v>
      </c>
      <c r="L30" s="6">
        <f t="array" ref="L30">IFERROR(SMALL(IF((K$3:K$16=H$30)*(L$3:L$16=I$30)*(M$3:M$16=J$30)*(J$3:J$16&lt;=K$30),I$3:I$16),ROWS($30:30)),"")</f>
        <v>10</v>
      </c>
      <c r="M30" s="7">
        <f t="array" aca="1" ref="M30" ca="1">IFERROR(INDEX(N$3:N$16,SMALL(IF((K$3:K$16=H$30)*(L$3:L$16=I$30)*(M$3:M$16=J$30)*(J$3:J$16&lt;=K$30),ROW(INDIRECT("1:"&amp;ROWS(N$3:N$16)))),ROWS($30:30))),"")</f>
        <v>10</v>
      </c>
    </row>
    <row r="31" spans="1:14" x14ac:dyDescent="0.35">
      <c r="B31"/>
      <c r="C31"/>
      <c r="E31" s="6">
        <f t="array" ref="E31">IFERROR(SMALL(IF((C$3:C$13=A$30)*(D$3:D$13=B$30)*(E$3:E$13=C$30)*(B$3:B$13&lt;=D$30),A$3:A$13),ROWS($30:31)),"")</f>
        <v>11</v>
      </c>
      <c r="F31" s="7">
        <f t="array" aca="1" ref="F31" ca="1">IFERROR(INDEX(F$3:F$13,SMALL(IF((C$3:C$13=A$30)*(D$3:D$13=B$30)*(E$3:E$13=C$30)*(B$3:B$13&lt;=D$30),ROW(INDIRECT("1:"&amp;ROWS(F$3:F$13)))),ROWS($30:31))),"")</f>
        <v>19</v>
      </c>
      <c r="G31"/>
      <c r="H31" s="25"/>
      <c r="J31"/>
      <c r="L31" s="6" t="str">
        <f t="array" ref="L31">IFERROR(SMALL(IF((K$3:K$16=H$30)*(L$3:L$16=I$30)*(M$3:M$16=J$30)*(J$3:J$16&lt;=K$30),I$3:I$16),ROWS($30:31)),"")</f>
        <v/>
      </c>
      <c r="M31" s="7" t="str">
        <f t="array" aca="1" ref="M31" ca="1">IFERROR(INDEX(N$3:N$16,SMALL(IF((K$3:K$16=H$30)*(L$3:L$16=I$30)*(M$3:M$16=J$30)*(J$3:J$16&lt;=K$30),ROW(INDIRECT("1:"&amp;ROWS(N$3:N$16)))),ROWS($30:31))),"")</f>
        <v/>
      </c>
    </row>
    <row r="32" spans="1:14" x14ac:dyDescent="0.35">
      <c r="B32"/>
      <c r="C32"/>
      <c r="E32" s="6" t="str">
        <f t="array" ref="E32">IFERROR(SMALL(IF((C$3:C$13=A$30)*(D$3:D$13=B$30)*(E$3:E$13=C$30)*(B$3:B$13&lt;=D$30),A$3:A$13),ROWS($30:32)),"")</f>
        <v/>
      </c>
      <c r="F32" s="7" t="str">
        <f t="array" aca="1" ref="F32" ca="1">IFERROR(INDEX(F$3:F$13,SMALL(IF((C$3:C$13=A$30)*(D$3:D$13=B$30)*(E$3:E$13=C$30)*(B$3:B$13&lt;=D$30),ROW(INDIRECT("1:"&amp;ROWS(F$3:F$13)))),ROWS($30:32))),"")</f>
        <v/>
      </c>
      <c r="G32"/>
      <c r="H32" s="25"/>
      <c r="J32"/>
      <c r="L32" s="6" t="str">
        <f t="array" ref="L32">IFERROR(SMALL(IF((K$3:K$16=H$30)*(L$3:L$16=I$30)*(M$3:M$16=J$30)*(J$3:J$16&lt;=K$30),I$3:I$16),ROWS($30:32)),"")</f>
        <v/>
      </c>
      <c r="M32" s="7" t="str">
        <f t="array" aca="1" ref="M32" ca="1">IFERROR(INDEX(N$3:N$16,SMALL(IF((K$3:K$16=H$30)*(L$3:L$16=I$30)*(M$3:M$16=J$30)*(J$3:J$16&lt;=K$30),ROW(INDIRECT("1:"&amp;ROWS(N$3:N$16)))),ROWS($30:32))),"")</f>
        <v/>
      </c>
    </row>
    <row r="33" spans="2:13" x14ac:dyDescent="0.35">
      <c r="B33"/>
      <c r="C33"/>
      <c r="E33" s="6" t="str">
        <f t="array" ref="E33">IFERROR(SMALL(IF((C$3:C$13=A$30)*(D$3:D$13=B$30)*(E$3:E$13=C$30)*(B$3:B$13&lt;=D$30),A$3:A$13),ROWS($30:33)),"")</f>
        <v/>
      </c>
      <c r="F33" s="7" t="str">
        <f t="array" aca="1" ref="F33" ca="1">IFERROR(INDEX(F$3:F$13,SMALL(IF((C$3:C$13=A$30)*(D$3:D$13=B$30)*(E$3:E$13=C$30)*(B$3:B$13&lt;=D$30),ROW(INDIRECT("1:"&amp;ROWS(F$3:F$13)))),ROWS($30:33))),"")</f>
        <v/>
      </c>
      <c r="G33"/>
      <c r="H33" s="25"/>
      <c r="J33"/>
      <c r="L33" s="6" t="str">
        <f t="array" ref="L33">IFERROR(SMALL(IF((K$3:K$16=H$30)*(L$3:L$16=I$30)*(M$3:M$16=J$30)*(J$3:J$16&lt;=K$30),I$3:I$16),ROWS($30:33)),"")</f>
        <v/>
      </c>
      <c r="M33" s="7" t="str">
        <f t="array" aca="1" ref="M33" ca="1">IFERROR(INDEX(N$3:N$16,SMALL(IF((K$3:K$16=H$30)*(L$3:L$16=I$30)*(M$3:M$16=J$30)*(J$3:J$16&lt;=K$30),ROW(INDIRECT("1:"&amp;ROWS(N$3:N$16)))),ROWS($30:33))),"")</f>
        <v/>
      </c>
    </row>
    <row r="34" spans="2:13" x14ac:dyDescent="0.35">
      <c r="B34"/>
      <c r="C34"/>
      <c r="E34" s="6" t="str">
        <f t="array" ref="E34">IFERROR(SMALL(IF((C$3:C$13=A$30)*(D$3:D$13=B$30)*(E$3:E$13=C$30)*(B$3:B$13&lt;=D$30),A$3:A$13),ROWS($30:34)),"")</f>
        <v/>
      </c>
      <c r="F34" s="7" t="str">
        <f t="array" aca="1" ref="F34" ca="1">IFERROR(INDEX(F$3:F$13,SMALL(IF((C$3:C$13=A$30)*(D$3:D$13=B$30)*(E$3:E$13=C$30)*(B$3:B$13&lt;=D$30),ROW(INDIRECT("1:"&amp;ROWS(F$3:F$13)))),ROWS($30:34))),"")</f>
        <v/>
      </c>
      <c r="G34"/>
      <c r="H34" s="25"/>
      <c r="J34"/>
      <c r="L34" s="6" t="str">
        <f t="array" ref="L34">IFERROR(SMALL(IF((K$3:K$16=H$30)*(L$3:L$16=I$30)*(M$3:M$16=J$30)*(J$3:J$16&lt;=K$30),I$3:I$16),ROWS($30:34)),"")</f>
        <v/>
      </c>
      <c r="M34" s="7" t="str">
        <f t="array" aca="1" ref="M34" ca="1">IFERROR(INDEX(N$3:N$16,SMALL(IF((K$3:K$16=H$30)*(L$3:L$16=I$30)*(M$3:M$16=J$30)*(J$3:J$16&lt;=K$30),ROW(INDIRECT("1:"&amp;ROWS(N$3:N$16)))),ROWS($30:34))),"")</f>
        <v/>
      </c>
    </row>
    <row r="35" spans="2:13" x14ac:dyDescent="0.35">
      <c r="B35"/>
      <c r="C35"/>
      <c r="E35" s="6" t="str">
        <f t="array" ref="E35">IFERROR(SMALL(IF((C$3:C$13=A$30)*(D$3:D$13=B$30)*(E$3:E$13=C$30)*(B$3:B$13&lt;=D$30),A$3:A$13),ROWS($30:35)),"")</f>
        <v/>
      </c>
      <c r="F35" s="7" t="str">
        <f t="array" aca="1" ref="F35" ca="1">IFERROR(INDEX(F$3:F$13,SMALL(IF((C$3:C$13=A$30)*(D$3:D$13=B$30)*(E$3:E$13=C$30)*(B$3:B$13&lt;=D$30),ROW(INDIRECT("1:"&amp;ROWS(F$3:F$13)))),ROWS($30:35))),"")</f>
        <v/>
      </c>
      <c r="G35"/>
      <c r="H35" s="25"/>
      <c r="J35"/>
      <c r="L35" s="6" t="str">
        <f t="array" ref="L35">IFERROR(SMALL(IF((K$3:K$16=H$30)*(L$3:L$16=I$30)*(M$3:M$16=J$30)*(J$3:J$16&lt;=K$30),I$3:I$16),ROWS($30:35)),"")</f>
        <v/>
      </c>
      <c r="M35" s="7" t="str">
        <f t="array" aca="1" ref="M35" ca="1">IFERROR(INDEX(N$3:N$16,SMALL(IF((K$3:K$16=H$30)*(L$3:L$16=I$30)*(M$3:M$16=J$30)*(J$3:J$16&lt;=K$30),ROW(INDIRECT("1:"&amp;ROWS(N$3:N$16)))),ROWS($30:35))),"")</f>
        <v/>
      </c>
    </row>
    <row r="36" spans="2:13" x14ac:dyDescent="0.35">
      <c r="B36"/>
      <c r="C36"/>
      <c r="E36" s="6" t="str">
        <f t="array" ref="E36">IFERROR(SMALL(IF((C$3:C$13=A$30)*(D$3:D$13=B$30)*(E$3:E$13=C$30)*(B$3:B$13&lt;=D$30),A$3:A$13),ROWS($30:36)),"")</f>
        <v/>
      </c>
      <c r="F36" s="7" t="str">
        <f t="array" aca="1" ref="F36" ca="1">IFERROR(INDEX(F$3:F$13,SMALL(IF((C$3:C$13=A$30)*(D$3:D$13=B$30)*(E$3:E$13=C$30)*(B$3:B$13&lt;=D$30),ROW(INDIRECT("1:"&amp;ROWS(F$3:F$13)))),ROWS($30:36))),"")</f>
        <v/>
      </c>
      <c r="G36"/>
      <c r="H36" s="25"/>
      <c r="J36"/>
      <c r="L36" s="6" t="str">
        <f t="array" ref="L36">IFERROR(SMALL(IF((K$3:K$16=H$30)*(L$3:L$16=I$30)*(M$3:M$16=J$30)*(J$3:J$16&lt;=K$30),I$3:I$16),ROWS($30:36)),"")</f>
        <v/>
      </c>
      <c r="M36" s="7" t="str">
        <f t="array" aca="1" ref="M36" ca="1">IFERROR(INDEX(N$3:N$16,SMALL(IF((K$3:K$16=H$30)*(L$3:L$16=I$30)*(M$3:M$16=J$30)*(J$3:J$16&lt;=K$30),ROW(INDIRECT("1:"&amp;ROWS(N$3:N$16)))),ROWS($30:36))),"")</f>
        <v/>
      </c>
    </row>
    <row r="37" spans="2:13" x14ac:dyDescent="0.35">
      <c r="B37"/>
      <c r="C37"/>
      <c r="E37" s="6" t="str">
        <f t="array" ref="E37">IFERROR(SMALL(IF((C$3:C$13=A$30)*(D$3:D$13=B$30)*(E$3:E$13=C$30)*(B$3:B$13&lt;=D$30),A$3:A$13),ROWS($30:37)),"")</f>
        <v/>
      </c>
      <c r="F37" s="7" t="str">
        <f t="array" aca="1" ref="F37" ca="1">IFERROR(INDEX(F$3:F$13,SMALL(IF((C$3:C$13=A$30)*(D$3:D$13=B$30)*(E$3:E$13=C$30)*(B$3:B$13&lt;=D$30),ROW(INDIRECT("1:"&amp;ROWS(F$3:F$13)))),ROWS($30:37))),"")</f>
        <v/>
      </c>
      <c r="G37"/>
      <c r="H37" s="25"/>
      <c r="J37"/>
      <c r="L37" s="6" t="str">
        <f t="array" ref="L37">IFERROR(SMALL(IF((K$3:K$16=H$30)*(L$3:L$16=I$30)*(M$3:M$16=J$30)*(J$3:J$16&lt;=K$30),I$3:I$16),ROWS($30:37)),"")</f>
        <v/>
      </c>
      <c r="M37" s="7" t="str">
        <f t="array" aca="1" ref="M37" ca="1">IFERROR(INDEX(N$3:N$16,SMALL(IF((K$3:K$16=H$30)*(L$3:L$16=I$30)*(M$3:M$16=J$30)*(J$3:J$16&lt;=K$30),ROW(INDIRECT("1:"&amp;ROWS(N$3:N$16)))),ROWS($30:37))),"")</f>
        <v/>
      </c>
    </row>
    <row r="38" spans="2:13" x14ac:dyDescent="0.35">
      <c r="B38"/>
      <c r="C38"/>
      <c r="E38" s="6" t="str">
        <f t="array" ref="E38">IFERROR(SMALL(IF((C$3:C$13=A$30)*(D$3:D$13=B$30)*(E$3:E$13=C$30)*(B$3:B$13&lt;=D$30),A$3:A$13),ROWS($30:38)),"")</f>
        <v/>
      </c>
      <c r="F38" s="7" t="str">
        <f t="array" aca="1" ref="F38" ca="1">IFERROR(INDEX(F$3:F$13,SMALL(IF((C$3:C$13=A$30)*(D$3:D$13=B$30)*(E$3:E$13=C$30)*(B$3:B$13&lt;=D$30),ROW(INDIRECT("1:"&amp;ROWS(F$3:F$13)))),ROWS($30:38))),"")</f>
        <v/>
      </c>
      <c r="G38"/>
      <c r="H38" s="25"/>
      <c r="J38"/>
      <c r="L38" s="6" t="str">
        <f t="array" ref="L38">IFERROR(SMALL(IF((K$3:K$16=H$30)*(L$3:L$16=I$30)*(M$3:M$16=J$30)*(J$3:J$16&lt;=K$30),I$3:I$16),ROWS($30:38)),"")</f>
        <v/>
      </c>
      <c r="M38" s="7" t="str">
        <f t="array" aca="1" ref="M38" ca="1">IFERROR(INDEX(N$3:N$16,SMALL(IF((K$3:K$16=H$30)*(L$3:L$16=I$30)*(M$3:M$16=J$30)*(J$3:J$16&lt;=K$30),ROW(INDIRECT("1:"&amp;ROWS(N$3:N$16)))),ROWS($30:38))),"")</f>
        <v/>
      </c>
    </row>
    <row r="39" spans="2:13" x14ac:dyDescent="0.35">
      <c r="B39"/>
      <c r="C39"/>
      <c r="E39" s="6" t="str">
        <f t="array" ref="E39">IFERROR(SMALL(IF((C$3:C$13=A$30)*(D$3:D$13=B$30)*(E$3:E$13=C$30)*(B$3:B$13&lt;=D$30),A$3:A$13),ROWS($30:39)),"")</f>
        <v/>
      </c>
      <c r="F39" s="7" t="str">
        <f t="array" aca="1" ref="F39" ca="1">IFERROR(INDEX(F$3:F$13,SMALL(IF((C$3:C$13=A$30)*(D$3:D$13=B$30)*(E$3:E$13=C$30)*(B$3:B$13&lt;=D$30),ROW(INDIRECT("1:"&amp;ROWS(F$3:F$13)))),ROWS($30:39))),"")</f>
        <v/>
      </c>
      <c r="G39"/>
      <c r="H39" s="25"/>
      <c r="J39"/>
      <c r="L39" s="6" t="str">
        <f t="array" ref="L39">IFERROR(SMALL(IF((K$3:K$16=H$30)*(L$3:L$16=I$30)*(M$3:M$16=J$30)*(J$3:J$16&lt;=K$30),I$3:I$16),ROWS($30:39)),"")</f>
        <v/>
      </c>
      <c r="M39" s="7" t="str">
        <f t="array" aca="1" ref="M39" ca="1">IFERROR(INDEX(N$3:N$16,SMALL(IF((K$3:K$16=H$30)*(L$3:L$16=I$30)*(M$3:M$16=J$30)*(J$3:J$16&lt;=K$30),ROW(INDIRECT("1:"&amp;ROWS(N$3:N$16)))),ROWS($30:39))),"")</f>
        <v/>
      </c>
    </row>
    <row r="40" spans="2:13" x14ac:dyDescent="0.35">
      <c r="B40"/>
      <c r="C40"/>
      <c r="E40" s="6" t="str">
        <f t="array" ref="E40">IFERROR(SMALL(IF((C$3:C$13=A$30)*(D$3:D$13=B$30)*(E$3:E$13=C$30)*(B$3:B$13&lt;=D$30),A$3:A$13),ROWS($30:40)),"")</f>
        <v/>
      </c>
      <c r="F40" s="7" t="str">
        <f t="array" aca="1" ref="F40" ca="1">IFERROR(INDEX(F$3:F$13,SMALL(IF((C$3:C$13=A$30)*(D$3:D$13=B$30)*(E$3:E$13=C$30)*(B$3:B$13&lt;=D$30),ROW(INDIRECT("1:"&amp;ROWS(F$3:F$13)))),ROWS($30:40))),"")</f>
        <v/>
      </c>
      <c r="G40"/>
      <c r="H40" s="25"/>
      <c r="J40"/>
      <c r="L40" s="6" t="str">
        <f t="array" ref="L40">IFERROR(SMALL(IF((K$3:K$16=H$30)*(L$3:L$16=I$30)*(M$3:M$16=J$30)*(J$3:J$16&lt;=K$30),I$3:I$16),ROWS($30:40)),"")</f>
        <v/>
      </c>
      <c r="M40" s="7" t="str">
        <f t="array" aca="1" ref="M40" ca="1">IFERROR(INDEX(N$3:N$16,SMALL(IF((K$3:K$16=H$30)*(L$3:L$16=I$30)*(M$3:M$16=J$30)*(J$3:J$16&lt;=K$30),ROW(INDIRECT("1:"&amp;ROWS(N$3:N$16)))),ROWS($30:40))),"")</f>
        <v/>
      </c>
    </row>
    <row r="41" spans="2:13" x14ac:dyDescent="0.35">
      <c r="B41"/>
      <c r="C41"/>
      <c r="E41" s="6" t="str">
        <f t="array" ref="E41">IFERROR(SMALL(IF((C$3:C$13=A$30)*(D$3:D$13=B$30)*(E$3:E$13=C$30)*(B$3:B$13&lt;=D$30),A$3:A$13),ROWS($30:41)),"")</f>
        <v/>
      </c>
      <c r="F41" s="7" t="str">
        <f t="array" aca="1" ref="F41" ca="1">IFERROR(INDEX(F$3:F$13,SMALL(IF((C$3:C$13=A$30)*(D$3:D$13=B$30)*(E$3:E$13=C$30)*(B$3:B$13&lt;=D$30),ROW(INDIRECT("1:"&amp;ROWS(F$3:F$13)))),ROWS($30:41))),"")</f>
        <v/>
      </c>
      <c r="G41"/>
      <c r="H41" s="25"/>
      <c r="J41"/>
      <c r="L41" s="6" t="str">
        <f t="array" ref="L41">IFERROR(SMALL(IF((K$3:K$16=H$30)*(L$3:L$16=I$30)*(M$3:M$16=J$30)*(J$3:J$16&lt;=K$30),I$3:I$16),ROWS($30:41)),"")</f>
        <v/>
      </c>
      <c r="M41" s="7" t="str">
        <f t="array" aca="1" ref="M41" ca="1">IFERROR(INDEX(N$3:N$16,SMALL(IF((K$3:K$16=H$30)*(L$3:L$16=I$30)*(M$3:M$16=J$30)*(J$3:J$16&lt;=K$30),ROW(INDIRECT("1:"&amp;ROWS(N$3:N$16)))),ROWS($30:41))),"")</f>
        <v/>
      </c>
    </row>
    <row r="42" spans="2:13" x14ac:dyDescent="0.35">
      <c r="B42"/>
      <c r="D42" s="14"/>
      <c r="G42"/>
      <c r="H42" s="25"/>
      <c r="J42"/>
      <c r="L42" s="14"/>
    </row>
  </sheetData>
  <sortState ref="I3:N16">
    <sortCondition ref="I3:I16"/>
    <sortCondition ref="J3:J16"/>
  </sortState>
  <mergeCells count="8">
    <mergeCell ref="A27:F28"/>
    <mergeCell ref="H27:M28"/>
    <mergeCell ref="A1:F1"/>
    <mergeCell ref="I1:N1"/>
    <mergeCell ref="A17:E18"/>
    <mergeCell ref="F21:F23"/>
    <mergeCell ref="F25:F26"/>
    <mergeCell ref="B25:B26"/>
  </mergeCells>
  <dataValidations disablePrompts="1" count="7">
    <dataValidation type="list" allowBlank="1" showInputMessage="1" showErrorMessage="1" sqref="B20">
      <formula1>"pomme,poire"</formula1>
    </dataValidation>
    <dataValidation type="list" allowBlank="1" showInputMessage="1" showErrorMessage="1" sqref="B22">
      <formula1>$B$3:$B$13</formula1>
    </dataValidation>
    <dataValidation type="list" allowBlank="1" showInputMessage="1" showErrorMessage="1" sqref="B21 C30 J30">
      <formula1>"Rouge,Jaune,Blanche"</formula1>
    </dataValidation>
    <dataValidation type="list" allowBlank="1" showInputMessage="1" showErrorMessage="1" sqref="K30">
      <formula1>$J$3:$J$16</formula1>
    </dataValidation>
    <dataValidation type="list" allowBlank="1" showInputMessage="1" showErrorMessage="1" sqref="B30 I30">
      <formula1>"Pomme,Poire"</formula1>
    </dataValidation>
    <dataValidation type="list" allowBlank="1" showInputMessage="1" showErrorMessage="1" sqref="A30 B19 H30">
      <formula1>"A,B,C,D"</formula1>
    </dataValidation>
    <dataValidation type="list" allowBlank="1" showInputMessage="1" showErrorMessage="1" sqref="D30">
      <formula1>$B$2:$B$13</formula1>
    </dataValidation>
  </dataValidations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Problème 2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2019-09-13T13:04:11Z</dcterms:modified>
</cp:coreProperties>
</file>