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avard\Desktop\"/>
    </mc:Choice>
  </mc:AlternateContent>
  <xr:revisionPtr revIDLastSave="0" documentId="13_ncr:1_{6A547745-EF2B-4AD6-977B-E5118F2355F5}" xr6:coauthVersionLast="34" xr6:coauthVersionMax="34" xr10:uidLastSave="{00000000-0000-0000-0000-000000000000}"/>
  <bookViews>
    <workbookView xWindow="0" yWindow="0" windowWidth="21570" windowHeight="7920" xr2:uid="{903643DE-54BF-4486-9CE7-11F1E1BAAFC5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2" i="1" l="1"/>
  <c r="AJ3" i="1"/>
  <c r="AJ4" i="1"/>
  <c r="AF2" i="1"/>
  <c r="AF3" i="1"/>
  <c r="AG3" i="1" s="1"/>
  <c r="AF4" i="1"/>
  <c r="AG2" i="1"/>
  <c r="AG4" i="1"/>
  <c r="AH2" i="1"/>
  <c r="AH3" i="1"/>
  <c r="AH4" i="1"/>
  <c r="AF6" i="1"/>
  <c r="AG6" i="1"/>
  <c r="AH6" i="1"/>
  <c r="AJ6" i="1"/>
  <c r="AF7" i="1"/>
  <c r="AG7" i="1"/>
  <c r="AH7" i="1"/>
  <c r="AJ7" i="1"/>
  <c r="AF8" i="1"/>
  <c r="AG8" i="1" s="1"/>
  <c r="AH8" i="1"/>
  <c r="AJ8" i="1"/>
  <c r="AF9" i="1"/>
  <c r="AG9" i="1"/>
  <c r="AH9" i="1"/>
  <c r="AJ9" i="1"/>
  <c r="AJ5" i="1"/>
  <c r="AH5" i="1"/>
  <c r="AG5" i="1"/>
  <c r="AF5" i="1"/>
</calcChain>
</file>

<file path=xl/sharedStrings.xml><?xml version="1.0" encoding="utf-8"?>
<sst xmlns="http://schemas.openxmlformats.org/spreadsheetml/2006/main" count="150" uniqueCount="87">
  <si>
    <t>Région</t>
  </si>
  <si>
    <t>Site</t>
  </si>
  <si>
    <t>Commercial</t>
  </si>
  <si>
    <t>Date début AO</t>
  </si>
  <si>
    <t>Date fin AO</t>
  </si>
  <si>
    <t>Durée du marché (années)</t>
  </si>
  <si>
    <t>Mois avant fin AO</t>
  </si>
  <si>
    <t>Statut</t>
  </si>
  <si>
    <t>N° marché</t>
  </si>
  <si>
    <t>N°Lot</t>
  </si>
  <si>
    <t>Produit</t>
  </si>
  <si>
    <t>Gamme</t>
  </si>
  <si>
    <t>Market Segment</t>
  </si>
  <si>
    <t>Voie d'abord</t>
  </si>
  <si>
    <t>Famille</t>
  </si>
  <si>
    <t>Chirurgie</t>
  </si>
  <si>
    <t>Domaine d'application</t>
  </si>
  <si>
    <t xml:space="preserve">Volume demandé/an </t>
  </si>
  <si>
    <t>Volume demandé/marché</t>
  </si>
  <si>
    <t>Prix LPPR de la gamme Medicrea</t>
  </si>
  <si>
    <t>CAHT (LPPR)/an</t>
  </si>
  <si>
    <t>CAHT (LPPR)/marché</t>
  </si>
  <si>
    <t>Remise Medicrea</t>
  </si>
  <si>
    <t>Prix moyen de la pose Medicrea</t>
  </si>
  <si>
    <t>CAHT potentiel Medicrea/an</t>
  </si>
  <si>
    <t>CAHT potentiel Medicrea/marché</t>
  </si>
  <si>
    <t>Motifs de non attribution</t>
  </si>
  <si>
    <t>Classement</t>
  </si>
  <si>
    <t>Concurrent attributaire</t>
  </si>
  <si>
    <t>Produit concurrent</t>
  </si>
  <si>
    <t>Prix LPPR de la gamme concurrente</t>
  </si>
  <si>
    <t>Remise concurrent</t>
  </si>
  <si>
    <t>Variation remises</t>
  </si>
  <si>
    <t>Prix moyen de la pose concurrente</t>
  </si>
  <si>
    <t>CAHT concurrent/an</t>
  </si>
  <si>
    <t>CAHT concurrent/marché</t>
  </si>
  <si>
    <t>Commentaires</t>
  </si>
  <si>
    <t>BourgogneFrancheComté</t>
  </si>
  <si>
    <t>CHU Dijon</t>
  </si>
  <si>
    <t/>
  </si>
  <si>
    <t>Non retenu</t>
  </si>
  <si>
    <t>IMPIX_DLIF_SLIM</t>
  </si>
  <si>
    <t>Lombaire</t>
  </si>
  <si>
    <t>Dispositif de fusion intersomatique</t>
  </si>
  <si>
    <t>Latérale ou Antolatérale</t>
  </si>
  <si>
    <t>Cage</t>
  </si>
  <si>
    <t>OUVERTE</t>
  </si>
  <si>
    <t>Cage lombaire direct latéral ou latéral oblique</t>
  </si>
  <si>
    <t>LDR Medical</t>
  </si>
  <si>
    <t>LDR / Avenue-L</t>
  </si>
  <si>
    <t>cage dlif</t>
  </si>
  <si>
    <t>PASS_MIS</t>
  </si>
  <si>
    <t>Thoracolombaire</t>
  </si>
  <si>
    <t>Dispositif d'ostéosynthèse</t>
  </si>
  <si>
    <t>Postérieure</t>
  </si>
  <si>
    <t>Ostéosynthèse</t>
  </si>
  <si>
    <t>MIS</t>
  </si>
  <si>
    <t>Ostéosynthèse TL mini-invasive</t>
  </si>
  <si>
    <t>Depuy Synthes</t>
  </si>
  <si>
    <t>Depuy Synthes / MATRIX</t>
  </si>
  <si>
    <t>Multi-attribution</t>
  </si>
  <si>
    <t>Medtronic</t>
  </si>
  <si>
    <t>Medtronic / CD Horizon Longitude</t>
  </si>
  <si>
    <t>Marché potentiel</t>
  </si>
  <si>
    <t>Cage_cervicale_autobloquante_PR</t>
  </si>
  <si>
    <t>Cervicale</t>
  </si>
  <si>
    <t>Antérieure</t>
  </si>
  <si>
    <t>Cage cervicale autobloquante pré remplie</t>
  </si>
  <si>
    <t>LDR / ROI-C BiPack</t>
  </si>
  <si>
    <t>cage cervicale autobloquante avec SO</t>
  </si>
  <si>
    <t>Implant_corporectomie_cervicale</t>
  </si>
  <si>
    <t>Dispositif de fusion</t>
  </si>
  <si>
    <t>Antérieure ou Antérolatérale</t>
  </si>
  <si>
    <t>VBR</t>
  </si>
  <si>
    <t>Implant de corporectomie cervicale</t>
  </si>
  <si>
    <t>Implant_corporectomie_TL</t>
  </si>
  <si>
    <t>Implant de corporectomie thoracolombaire</t>
  </si>
  <si>
    <t>Non répondu</t>
  </si>
  <si>
    <t>IMPIX_ALIF_SA</t>
  </si>
  <si>
    <t>Cage lombaire autobloquante</t>
  </si>
  <si>
    <t>LDR / ROI-A</t>
  </si>
  <si>
    <t>cage alif avec stabilisation</t>
  </si>
  <si>
    <t>IMPIX_TLIF</t>
  </si>
  <si>
    <t>Transforaminale</t>
  </si>
  <si>
    <t>Cage lombaire TLIF</t>
  </si>
  <si>
    <t>cage tlif</t>
  </si>
  <si>
    <t xml:space="preserve">Anne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</si>
</sst>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9" fontId="0" fillId="0" borderId="0" xfId="2" applyNumberFormat="1" applyFont="1" applyFill="1" applyBorder="1" applyAlignment="1">
      <alignment horizontal="center" vertical="center" wrapText="1"/>
    </xf>
    <xf numFmtId="44" fontId="0" fillId="0" borderId="0" xfId="1" applyNumberFormat="1" applyFont="1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2">
    <dxf>
      <font>
        <color theme="9" tint="-0.24994659260841701"/>
      </font>
      <fill>
        <patternFill>
          <bgColor theme="8" tint="0.79998168889431442"/>
        </patternFill>
      </fill>
    </dxf>
    <dxf>
      <font>
        <color rgb="FFC00000"/>
      </font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D7CF8-2212-4F48-ADFC-CFE4CB35FDFE}">
  <dimension ref="A1:AK9"/>
  <sheetViews>
    <sheetView tabSelected="1" workbookViewId="0">
      <selection activeCell="AD13" sqref="AD13"/>
    </sheetView>
  </sheetViews>
  <sheetFormatPr baseColWidth="10" defaultRowHeight="15" x14ac:dyDescent="0.25"/>
  <cols>
    <col min="37" max="37" width="34.7109375" bestFit="1" customWidth="1"/>
  </cols>
  <sheetData>
    <row r="1" spans="1:3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 x14ac:dyDescent="0.25">
      <c r="A2" t="s">
        <v>37</v>
      </c>
      <c r="B2" t="s">
        <v>38</v>
      </c>
      <c r="C2" t="s">
        <v>86</v>
      </c>
      <c r="D2" s="1">
        <v>42461</v>
      </c>
      <c r="E2" s="1">
        <v>43191</v>
      </c>
      <c r="F2">
        <v>2</v>
      </c>
      <c r="G2" t="s">
        <v>39</v>
      </c>
      <c r="H2" t="s">
        <v>40</v>
      </c>
      <c r="I2">
        <v>1556</v>
      </c>
      <c r="J2">
        <v>16228</v>
      </c>
      <c r="K2" t="s">
        <v>41</v>
      </c>
      <c r="L2" t="s">
        <v>42</v>
      </c>
      <c r="M2" t="s">
        <v>43</v>
      </c>
      <c r="N2" t="s">
        <v>44</v>
      </c>
      <c r="O2" t="s">
        <v>45</v>
      </c>
      <c r="P2" t="s">
        <v>46</v>
      </c>
      <c r="Q2" t="s">
        <v>47</v>
      </c>
      <c r="R2">
        <v>10</v>
      </c>
      <c r="S2">
        <v>20</v>
      </c>
      <c r="T2">
        <v>440.61</v>
      </c>
      <c r="U2">
        <v>4406.1000000000004</v>
      </c>
      <c r="V2">
        <v>8812.2000000000007</v>
      </c>
      <c r="W2">
        <v>0.04</v>
      </c>
      <c r="X2">
        <v>422.98559999999998</v>
      </c>
      <c r="Y2">
        <v>4229.8559999999998</v>
      </c>
      <c r="Z2">
        <v>8459.7119999999995</v>
      </c>
      <c r="AC2" t="s">
        <v>48</v>
      </c>
      <c r="AD2" t="s">
        <v>49</v>
      </c>
      <c r="AE2">
        <v>603.75</v>
      </c>
      <c r="AF2" s="2">
        <f t="shared" ref="AF2:AF4" si="0">IFERROR(IF(AI2="","",1-(AH2/AE2)),"")</f>
        <v>1.0222774327122153E-2</v>
      </c>
      <c r="AG2" s="2">
        <f t="shared" ref="AG2:AG4" si="1">IFERROR(IF(W2="","",W2-AF2),"")</f>
        <v>2.9777225672877848E-2</v>
      </c>
      <c r="AH2" s="3">
        <f t="shared" ref="AH2:AH4" si="2">IFERROR(AI2/R2,"")</f>
        <v>597.57799999999997</v>
      </c>
      <c r="AI2">
        <v>5975.78</v>
      </c>
      <c r="AJ2" s="3">
        <f t="shared" ref="AJ2:AJ4" si="3">IFERROR(AI2*F2,"")</f>
        <v>11951.56</v>
      </c>
      <c r="AK2" t="s">
        <v>50</v>
      </c>
    </row>
    <row r="3" spans="1:37" x14ac:dyDescent="0.25">
      <c r="A3" t="s">
        <v>37</v>
      </c>
      <c r="B3" t="s">
        <v>38</v>
      </c>
      <c r="C3" t="s">
        <v>86</v>
      </c>
      <c r="D3" s="1">
        <v>42461</v>
      </c>
      <c r="E3" s="1">
        <v>43191</v>
      </c>
      <c r="F3">
        <v>2</v>
      </c>
      <c r="G3" t="s">
        <v>39</v>
      </c>
      <c r="H3" t="s">
        <v>40</v>
      </c>
      <c r="I3">
        <v>1556</v>
      </c>
      <c r="J3">
        <v>16237</v>
      </c>
      <c r="K3" t="s">
        <v>51</v>
      </c>
      <c r="L3" t="s">
        <v>52</v>
      </c>
      <c r="M3" t="s">
        <v>53</v>
      </c>
      <c r="N3" t="s">
        <v>54</v>
      </c>
      <c r="O3" t="s">
        <v>55</v>
      </c>
      <c r="P3" t="s">
        <v>56</v>
      </c>
      <c r="Q3" t="s">
        <v>57</v>
      </c>
      <c r="R3">
        <v>30</v>
      </c>
      <c r="S3">
        <v>60</v>
      </c>
      <c r="T3">
        <v>799.12</v>
      </c>
      <c r="U3">
        <v>23973.599999999999</v>
      </c>
      <c r="V3">
        <v>47947.199999999997</v>
      </c>
      <c r="W3">
        <v>0.06</v>
      </c>
      <c r="X3">
        <v>751.17279999999994</v>
      </c>
      <c r="Y3">
        <v>22535.183999999997</v>
      </c>
      <c r="Z3">
        <v>45070.367999999995</v>
      </c>
      <c r="AC3" t="s">
        <v>58</v>
      </c>
      <c r="AD3" t="s">
        <v>59</v>
      </c>
      <c r="AE3">
        <v>849.38</v>
      </c>
      <c r="AF3" s="2">
        <f t="shared" si="0"/>
        <v>0.52498881537121189</v>
      </c>
      <c r="AG3" s="2">
        <f t="shared" si="1"/>
        <v>-0.46498881537121189</v>
      </c>
      <c r="AH3" s="3">
        <f t="shared" si="2"/>
        <v>403.46500000000003</v>
      </c>
      <c r="AI3">
        <v>12103.95</v>
      </c>
      <c r="AJ3" s="3">
        <f t="shared" si="3"/>
        <v>24207.9</v>
      </c>
    </row>
    <row r="4" spans="1:37" x14ac:dyDescent="0.25">
      <c r="A4" t="s">
        <v>37</v>
      </c>
      <c r="B4" t="s">
        <v>38</v>
      </c>
      <c r="C4" t="s">
        <v>86</v>
      </c>
      <c r="D4" s="1">
        <v>42461</v>
      </c>
      <c r="E4" s="1">
        <v>43191</v>
      </c>
      <c r="F4">
        <v>2</v>
      </c>
      <c r="G4" t="s">
        <v>39</v>
      </c>
      <c r="H4" t="s">
        <v>60</v>
      </c>
      <c r="I4">
        <v>1556</v>
      </c>
      <c r="J4">
        <v>16237</v>
      </c>
      <c r="K4" t="s">
        <v>51</v>
      </c>
      <c r="L4" t="s">
        <v>52</v>
      </c>
      <c r="M4" t="s">
        <v>53</v>
      </c>
      <c r="N4" t="s">
        <v>54</v>
      </c>
      <c r="O4" t="s">
        <v>55</v>
      </c>
      <c r="P4" t="s">
        <v>56</v>
      </c>
      <c r="Q4" t="s">
        <v>57</v>
      </c>
      <c r="R4">
        <v>30</v>
      </c>
      <c r="S4">
        <v>60</v>
      </c>
      <c r="T4">
        <v>799.12</v>
      </c>
      <c r="U4">
        <v>23973.599999999999</v>
      </c>
      <c r="V4">
        <v>47947.199999999997</v>
      </c>
      <c r="W4">
        <v>0.06</v>
      </c>
      <c r="X4">
        <v>751.17279999999994</v>
      </c>
      <c r="Y4">
        <v>22535.183999999997</v>
      </c>
      <c r="Z4">
        <v>45070.367999999995</v>
      </c>
      <c r="AC4" t="s">
        <v>61</v>
      </c>
      <c r="AD4" t="s">
        <v>62</v>
      </c>
      <c r="AE4">
        <v>849.38</v>
      </c>
      <c r="AF4" s="2">
        <f t="shared" si="0"/>
        <v>0.5</v>
      </c>
      <c r="AG4" s="2">
        <f t="shared" si="1"/>
        <v>-0.44</v>
      </c>
      <c r="AH4" s="3">
        <f t="shared" si="2"/>
        <v>424.69</v>
      </c>
      <c r="AI4">
        <v>12740.7</v>
      </c>
      <c r="AJ4" s="3">
        <f t="shared" si="3"/>
        <v>25481.4</v>
      </c>
    </row>
    <row r="5" spans="1:37" x14ac:dyDescent="0.25">
      <c r="A5" t="s">
        <v>37</v>
      </c>
      <c r="B5" t="s">
        <v>38</v>
      </c>
      <c r="C5" t="s">
        <v>86</v>
      </c>
      <c r="D5" s="1">
        <v>42461</v>
      </c>
      <c r="E5" s="1">
        <v>43191</v>
      </c>
      <c r="F5">
        <v>2</v>
      </c>
      <c r="G5" t="s">
        <v>39</v>
      </c>
      <c r="H5" t="s">
        <v>63</v>
      </c>
      <c r="I5">
        <v>1556</v>
      </c>
      <c r="J5">
        <v>16222</v>
      </c>
      <c r="K5" t="s">
        <v>64</v>
      </c>
      <c r="L5" t="s">
        <v>65</v>
      </c>
      <c r="M5" t="s">
        <v>43</v>
      </c>
      <c r="N5" t="s">
        <v>66</v>
      </c>
      <c r="O5" t="s">
        <v>45</v>
      </c>
      <c r="P5" t="s">
        <v>46</v>
      </c>
      <c r="Q5" t="s">
        <v>67</v>
      </c>
      <c r="R5">
        <v>30</v>
      </c>
      <c r="S5">
        <v>60</v>
      </c>
      <c r="T5">
        <v>860.97</v>
      </c>
      <c r="U5">
        <v>25829.100000000002</v>
      </c>
      <c r="V5">
        <v>51658.200000000004</v>
      </c>
      <c r="X5">
        <v>860.97</v>
      </c>
      <c r="Y5">
        <v>25829.100000000002</v>
      </c>
      <c r="Z5">
        <v>51658.200000000004</v>
      </c>
      <c r="AC5" t="s">
        <v>48</v>
      </c>
      <c r="AD5" t="s">
        <v>68</v>
      </c>
      <c r="AE5">
        <v>806.05</v>
      </c>
      <c r="AF5" s="2" t="str">
        <f t="shared" ref="AF5" si="4">IFERROR(IF(AI5="","",1-(AH5/AE5)),"")</f>
        <v/>
      </c>
      <c r="AG5" s="2" t="str">
        <f t="shared" ref="AG5" si="5">IFERROR(IF(W5="","",W5-AF5),"")</f>
        <v/>
      </c>
      <c r="AH5" s="3">
        <f t="shared" ref="AH5" si="6">IFERROR(AI5/R5,"")</f>
        <v>0</v>
      </c>
      <c r="AI5" s="3"/>
      <c r="AJ5" s="3">
        <f t="shared" ref="AJ5" si="7">IFERROR(AI5*F5,"")</f>
        <v>0</v>
      </c>
      <c r="AK5" t="s">
        <v>69</v>
      </c>
    </row>
    <row r="6" spans="1:37" x14ac:dyDescent="0.25">
      <c r="A6" t="s">
        <v>37</v>
      </c>
      <c r="B6" t="s">
        <v>38</v>
      </c>
      <c r="C6" t="s">
        <v>86</v>
      </c>
      <c r="D6" s="1">
        <v>42461</v>
      </c>
      <c r="E6" s="1">
        <v>43191</v>
      </c>
      <c r="F6">
        <v>2</v>
      </c>
      <c r="G6" t="s">
        <v>39</v>
      </c>
      <c r="H6" t="s">
        <v>63</v>
      </c>
      <c r="I6">
        <v>1556</v>
      </c>
      <c r="J6">
        <v>16223</v>
      </c>
      <c r="K6" t="s">
        <v>70</v>
      </c>
      <c r="L6" t="s">
        <v>65</v>
      </c>
      <c r="M6" t="s">
        <v>71</v>
      </c>
      <c r="N6" t="s">
        <v>72</v>
      </c>
      <c r="O6" t="s">
        <v>73</v>
      </c>
      <c r="P6" t="s">
        <v>46</v>
      </c>
      <c r="Q6" t="s">
        <v>74</v>
      </c>
      <c r="R6">
        <v>15</v>
      </c>
      <c r="S6">
        <v>30</v>
      </c>
      <c r="T6">
        <v>440.61</v>
      </c>
      <c r="U6">
        <v>6609.1500000000005</v>
      </c>
      <c r="V6">
        <v>13218.300000000001</v>
      </c>
      <c r="X6">
        <v>440.61</v>
      </c>
      <c r="Y6">
        <v>6609.1500000000005</v>
      </c>
      <c r="Z6">
        <v>13218.300000000001</v>
      </c>
      <c r="AE6" t="s">
        <v>39</v>
      </c>
      <c r="AF6" s="2" t="str">
        <f t="shared" ref="AF6:AF9" si="8">IFERROR(IF(AI6="","",1-(AH6/AE6)),"")</f>
        <v/>
      </c>
      <c r="AG6" s="2" t="str">
        <f t="shared" ref="AG6:AG9" si="9">IFERROR(IF(W6="","",W6-AF6),"")</f>
        <v/>
      </c>
      <c r="AH6" s="3">
        <f t="shared" ref="AH6:AH9" si="10">IFERROR(AI6/R6,"")</f>
        <v>0</v>
      </c>
      <c r="AI6" s="3"/>
      <c r="AJ6" s="3">
        <f t="shared" ref="AJ6:AJ9" si="11">IFERROR(AI6*F6,"")</f>
        <v>0</v>
      </c>
    </row>
    <row r="7" spans="1:37" x14ac:dyDescent="0.25">
      <c r="A7" t="s">
        <v>37</v>
      </c>
      <c r="B7" t="s">
        <v>38</v>
      </c>
      <c r="C7" t="s">
        <v>86</v>
      </c>
      <c r="D7" s="1">
        <v>42461</v>
      </c>
      <c r="E7" s="1">
        <v>43191</v>
      </c>
      <c r="F7">
        <v>2</v>
      </c>
      <c r="G7" t="s">
        <v>39</v>
      </c>
      <c r="H7" t="s">
        <v>63</v>
      </c>
      <c r="I7">
        <v>1556</v>
      </c>
      <c r="J7">
        <v>16224</v>
      </c>
      <c r="K7" t="s">
        <v>75</v>
      </c>
      <c r="L7" t="s">
        <v>52</v>
      </c>
      <c r="M7" t="s">
        <v>71</v>
      </c>
      <c r="N7" t="s">
        <v>72</v>
      </c>
      <c r="O7" t="s">
        <v>73</v>
      </c>
      <c r="P7" t="s">
        <v>46</v>
      </c>
      <c r="Q7" t="s">
        <v>76</v>
      </c>
      <c r="R7">
        <v>10</v>
      </c>
      <c r="S7">
        <v>20</v>
      </c>
      <c r="T7">
        <v>440.61</v>
      </c>
      <c r="U7">
        <v>4406.1000000000004</v>
      </c>
      <c r="V7">
        <v>8812.2000000000007</v>
      </c>
      <c r="X7">
        <v>440.61</v>
      </c>
      <c r="Y7">
        <v>4406.1000000000004</v>
      </c>
      <c r="Z7">
        <v>8812.2000000000007</v>
      </c>
      <c r="AE7" t="s">
        <v>39</v>
      </c>
      <c r="AF7" s="2" t="str">
        <f t="shared" si="8"/>
        <v/>
      </c>
      <c r="AG7" s="2" t="str">
        <f t="shared" si="9"/>
        <v/>
      </c>
      <c r="AH7" s="3">
        <f t="shared" si="10"/>
        <v>0</v>
      </c>
      <c r="AI7" s="3"/>
      <c r="AJ7" s="3">
        <f t="shared" si="11"/>
        <v>0</v>
      </c>
    </row>
    <row r="8" spans="1:37" x14ac:dyDescent="0.25">
      <c r="A8" t="s">
        <v>37</v>
      </c>
      <c r="B8" t="s">
        <v>38</v>
      </c>
      <c r="C8" t="s">
        <v>86</v>
      </c>
      <c r="D8" s="1">
        <v>42461</v>
      </c>
      <c r="E8" s="1">
        <v>43191</v>
      </c>
      <c r="F8">
        <v>2</v>
      </c>
      <c r="G8" t="s">
        <v>39</v>
      </c>
      <c r="H8" t="s">
        <v>77</v>
      </c>
      <c r="I8">
        <v>1556</v>
      </c>
      <c r="J8">
        <v>16225</v>
      </c>
      <c r="K8" t="s">
        <v>78</v>
      </c>
      <c r="L8" t="s">
        <v>42</v>
      </c>
      <c r="M8" t="s">
        <v>43</v>
      </c>
      <c r="N8" t="s">
        <v>66</v>
      </c>
      <c r="O8" t="s">
        <v>45</v>
      </c>
      <c r="P8" t="s">
        <v>46</v>
      </c>
      <c r="Q8" t="s">
        <v>79</v>
      </c>
      <c r="R8">
        <v>50</v>
      </c>
      <c r="S8">
        <v>100</v>
      </c>
      <c r="T8">
        <v>522.99</v>
      </c>
      <c r="U8">
        <v>26149.5</v>
      </c>
      <c r="V8">
        <v>52299</v>
      </c>
      <c r="W8">
        <v>0.04</v>
      </c>
      <c r="X8">
        <v>502.07040000000001</v>
      </c>
      <c r="Y8">
        <v>25103.52</v>
      </c>
      <c r="Z8">
        <v>50207.040000000001</v>
      </c>
      <c r="AC8" t="s">
        <v>48</v>
      </c>
      <c r="AD8" t="s">
        <v>80</v>
      </c>
      <c r="AE8">
        <v>603.75</v>
      </c>
      <c r="AF8" s="2" t="str">
        <f t="shared" si="8"/>
        <v/>
      </c>
      <c r="AG8" s="2" t="str">
        <f t="shared" si="9"/>
        <v/>
      </c>
      <c r="AH8" s="3">
        <f t="shared" si="10"/>
        <v>0</v>
      </c>
      <c r="AI8" s="3"/>
      <c r="AJ8" s="3">
        <f t="shared" si="11"/>
        <v>0</v>
      </c>
      <c r="AK8" t="s">
        <v>81</v>
      </c>
    </row>
    <row r="9" spans="1:37" x14ac:dyDescent="0.25">
      <c r="A9" t="s">
        <v>37</v>
      </c>
      <c r="B9" t="s">
        <v>38</v>
      </c>
      <c r="C9" t="s">
        <v>86</v>
      </c>
      <c r="D9" s="1">
        <v>42461</v>
      </c>
      <c r="E9" s="1">
        <v>43191</v>
      </c>
      <c r="F9">
        <v>2</v>
      </c>
      <c r="G9" t="s">
        <v>39</v>
      </c>
      <c r="H9" t="s">
        <v>77</v>
      </c>
      <c r="I9">
        <v>1556</v>
      </c>
      <c r="J9">
        <v>16226</v>
      </c>
      <c r="K9" t="s">
        <v>82</v>
      </c>
      <c r="L9" t="s">
        <v>42</v>
      </c>
      <c r="M9" t="s">
        <v>43</v>
      </c>
      <c r="N9" t="s">
        <v>83</v>
      </c>
      <c r="O9" t="s">
        <v>45</v>
      </c>
      <c r="P9" t="s">
        <v>46</v>
      </c>
      <c r="Q9" t="s">
        <v>84</v>
      </c>
      <c r="R9">
        <v>30</v>
      </c>
      <c r="S9">
        <v>60</v>
      </c>
      <c r="T9">
        <v>440.61</v>
      </c>
      <c r="U9">
        <v>13218.300000000001</v>
      </c>
      <c r="V9">
        <v>26436.600000000002</v>
      </c>
      <c r="X9">
        <v>440.61</v>
      </c>
      <c r="Y9">
        <v>13218.300000000001</v>
      </c>
      <c r="Z9">
        <v>26436.600000000002</v>
      </c>
      <c r="AE9" t="s">
        <v>39</v>
      </c>
      <c r="AF9" s="2" t="str">
        <f t="shared" si="8"/>
        <v/>
      </c>
      <c r="AG9" s="2" t="str">
        <f t="shared" si="9"/>
        <v/>
      </c>
      <c r="AH9" s="3">
        <f t="shared" si="10"/>
        <v>0</v>
      </c>
      <c r="AI9" s="3"/>
      <c r="AJ9" s="3">
        <f t="shared" si="11"/>
        <v>0</v>
      </c>
      <c r="AK9" t="s">
        <v>85</v>
      </c>
    </row>
  </sheetData>
  <conditionalFormatting sqref="AG2:AG9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TAVARD</dc:creator>
  <cp:lastModifiedBy>Camille TAVARD</cp:lastModifiedBy>
  <dcterms:created xsi:type="dcterms:W3CDTF">2018-07-12T15:12:51Z</dcterms:created>
  <dcterms:modified xsi:type="dcterms:W3CDTF">2018-07-12T15:19:47Z</dcterms:modified>
</cp:coreProperties>
</file>