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RM_CB.FR1\Documents\"/>
    </mc:Choice>
  </mc:AlternateContent>
  <xr:revisionPtr revIDLastSave="0" documentId="13_ncr:1_{57713DD0-F0A9-4D79-9971-A7629A5333AC}" xr6:coauthVersionLast="41" xr6:coauthVersionMax="41" xr10:uidLastSave="{00000000-0000-0000-0000-000000000000}"/>
  <bookViews>
    <workbookView xWindow="28680" yWindow="-30" windowWidth="29040" windowHeight="15840" xr2:uid="{3321C660-BAC3-476C-A035-AE33657349B2}"/>
  </bookViews>
  <sheets>
    <sheet name="Résultats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C17" i="1"/>
  <c r="C32" i="1"/>
  <c r="C5" i="1"/>
  <c r="B2" i="1"/>
  <c r="C2" i="1" s="1"/>
  <c r="B3" i="1"/>
  <c r="C3" i="1" s="1"/>
  <c r="B4" i="1"/>
  <c r="C4" i="1" s="1"/>
  <c r="B5" i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D16" i="1" s="1"/>
  <c r="B17" i="1"/>
  <c r="D17" i="1" s="1"/>
  <c r="B18" i="1"/>
  <c r="D18" i="1" s="1"/>
  <c r="B19" i="1"/>
  <c r="C19" i="1" s="1"/>
  <c r="B20" i="1"/>
  <c r="D20" i="1" s="1"/>
  <c r="B21" i="1"/>
  <c r="D21" i="1" s="1"/>
  <c r="B22" i="1"/>
  <c r="D22" i="1" s="1"/>
  <c r="B23" i="1"/>
  <c r="D23" i="1" s="1"/>
  <c r="B24" i="1"/>
  <c r="D24" i="1" s="1"/>
  <c r="B25" i="1"/>
  <c r="C25" i="1" s="1"/>
  <c r="B26" i="1"/>
  <c r="D26" i="1" s="1"/>
  <c r="B27" i="1"/>
  <c r="D27" i="1" s="1"/>
  <c r="B28" i="1"/>
  <c r="D28" i="1" s="1"/>
  <c r="B29" i="1"/>
  <c r="D29" i="1" s="1"/>
  <c r="B30" i="1"/>
  <c r="D30" i="1" s="1"/>
  <c r="B31" i="1"/>
  <c r="D31" i="1" s="1"/>
  <c r="B32" i="1"/>
  <c r="D32" i="1" s="1"/>
  <c r="B33" i="1"/>
  <c r="D33" i="1" s="1"/>
  <c r="B34" i="1"/>
  <c r="D34" i="1" s="1"/>
  <c r="B35" i="1"/>
  <c r="D35" i="1" s="1"/>
  <c r="B36" i="1"/>
  <c r="D36" i="1" s="1"/>
  <c r="B37" i="1"/>
  <c r="D37" i="1" s="1"/>
  <c r="C24" i="1" l="1"/>
  <c r="C33" i="1"/>
  <c r="D25" i="1"/>
  <c r="D19" i="1"/>
  <c r="C31" i="1"/>
  <c r="C23" i="1"/>
  <c r="C30" i="1"/>
  <c r="C22" i="1"/>
  <c r="C37" i="1"/>
  <c r="C29" i="1"/>
  <c r="C21" i="1"/>
  <c r="C36" i="1"/>
  <c r="C28" i="1"/>
  <c r="C20" i="1"/>
  <c r="C35" i="1"/>
  <c r="C27" i="1"/>
  <c r="C34" i="1"/>
  <c r="C26" i="1"/>
  <c r="C18" i="1"/>
</calcChain>
</file>

<file path=xl/sharedStrings.xml><?xml version="1.0" encoding="utf-8"?>
<sst xmlns="http://schemas.openxmlformats.org/spreadsheetml/2006/main" count="14" uniqueCount="13">
  <si>
    <t>Date</t>
  </si>
  <si>
    <t>Mois</t>
  </si>
  <si>
    <t>Prévision</t>
  </si>
  <si>
    <t>Point de départ</t>
  </si>
  <si>
    <t>Date de début</t>
  </si>
  <si>
    <t>Nombre de mois</t>
  </si>
  <si>
    <t>Date renseignée sur l'onglet table</t>
  </si>
  <si>
    <t>4/5 de l'effet</t>
  </si>
  <si>
    <t>3/5 de l'effet</t>
  </si>
  <si>
    <t>2/5 de l'effet</t>
  </si>
  <si>
    <t>1/5 de l'effet</t>
  </si>
  <si>
    <t>plus d'effet</t>
  </si>
  <si>
    <t xml:space="preserve">Résultat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</si>
</sst>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NumberFormat="1"/>
    <xf numFmtId="166" fontId="0" fillId="0" borderId="0" xfId="1" applyNumberFormat="1" applyFont="1"/>
    <xf numFmtId="166" fontId="0" fillId="0" borderId="0" xfId="0" applyNumberFormat="1"/>
    <xf numFmtId="2" fontId="0" fillId="0" borderId="0" xfId="0" applyNumberFormat="1"/>
    <xf numFmtId="166" fontId="0" fillId="2" borderId="0" xfId="0" applyNumberFormat="1" applyFill="1"/>
    <xf numFmtId="0" fontId="0" fillId="0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CD922-687E-4686-AC8A-4E1C2AA652B8}">
  <dimension ref="A1:H37"/>
  <sheetViews>
    <sheetView tabSelected="1" workbookViewId="0">
      <selection activeCell="D16" sqref="D16"/>
    </sheetView>
  </sheetViews>
  <sheetFormatPr baseColWidth="10" defaultRowHeight="15" x14ac:dyDescent="0.25"/>
  <cols>
    <col min="2" max="2" width="11.42578125" style="3"/>
  </cols>
  <sheetData>
    <row r="1" spans="1:8" x14ac:dyDescent="0.25">
      <c r="A1" t="s">
        <v>0</v>
      </c>
      <c r="B1" s="3" t="s">
        <v>1</v>
      </c>
      <c r="C1" t="s">
        <v>2</v>
      </c>
      <c r="D1" t="s">
        <v>12</v>
      </c>
    </row>
    <row r="2" spans="1:8" x14ac:dyDescent="0.25">
      <c r="A2" s="1">
        <v>44197</v>
      </c>
      <c r="B2" s="3">
        <f t="shared" ref="B2:B18" si="0">MONTH(A2)</f>
        <v>1</v>
      </c>
      <c r="C2" s="5">
        <f>IF(Résultats!A2&lt;Table!$B$17,VLOOKUP(B2,Table!$A$2:$B$13,2,FALSE)-IF(AND(B2&gt;3,B2&lt;11),0.012,0.015),VLOOKUP(Résultats!B2,Table!$A$2:$B$13,2,FALSE))</f>
        <v>0.83299999999999996</v>
      </c>
      <c r="D2" s="4">
        <v>0.83299999999999996</v>
      </c>
    </row>
    <row r="3" spans="1:8" x14ac:dyDescent="0.25">
      <c r="A3" s="1">
        <v>44228</v>
      </c>
      <c r="B3" s="3">
        <f t="shared" si="0"/>
        <v>2</v>
      </c>
      <c r="C3" s="5">
        <f>IF(Résultats!A3&lt;Table!$B$17,VLOOKUP(B3,Table!$A$2:$B$13,2,FALSE)-IF(AND(B3&gt;3,B3&lt;11),0.012,0.015),VLOOKUP(Résultats!B3,Table!$A$2:$B$13,2,FALSE))</f>
        <v>0.83499999999999985</v>
      </c>
      <c r="D3" s="4">
        <v>0.83499999999999985</v>
      </c>
    </row>
    <row r="4" spans="1:8" x14ac:dyDescent="0.25">
      <c r="A4" s="1">
        <v>44256</v>
      </c>
      <c r="B4" s="3">
        <f t="shared" si="0"/>
        <v>3</v>
      </c>
      <c r="C4" s="5">
        <f>IF(Résultats!A4&lt;Table!$B$17,VLOOKUP(B4,Table!$A$2:$B$13,2,FALSE)-IF(AND(B4&gt;3,B4&lt;11),0.012,0.015),VLOOKUP(Résultats!B4,Table!$A$2:$B$13,2,FALSE))</f>
        <v>0.82933333333333326</v>
      </c>
      <c r="D4" s="4">
        <v>0.82933333333333326</v>
      </c>
    </row>
    <row r="5" spans="1:8" x14ac:dyDescent="0.25">
      <c r="A5" s="1">
        <v>44287</v>
      </c>
      <c r="B5" s="3">
        <f t="shared" si="0"/>
        <v>4</v>
      </c>
      <c r="C5" s="5">
        <f>IF(Résultats!A5&lt;Table!$B$17,VLOOKUP(B5,Table!$A$2:$B$13,2,FALSE)-IF(AND(B5&gt;3,B5&lt;11),0.012,0.015),VLOOKUP(Résultats!B5,Table!$A$2:$B$13,2,FALSE))</f>
        <v>0.83533333333333326</v>
      </c>
      <c r="D5" s="4">
        <v>0.83533333333333326</v>
      </c>
    </row>
    <row r="6" spans="1:8" x14ac:dyDescent="0.25">
      <c r="A6" s="1">
        <v>44317</v>
      </c>
      <c r="B6" s="3">
        <f t="shared" si="0"/>
        <v>5</v>
      </c>
      <c r="C6" s="5">
        <f>IF(Résultats!A6&lt;Table!$B$17,VLOOKUP(B6,Table!$A$2:$B$13,2,FALSE)-IF(AND(B6&gt;3,B6&lt;11),0.012,0.015),VLOOKUP(Résultats!B6,Table!$A$2:$B$13,2,FALSE))</f>
        <v>0.83166666666666667</v>
      </c>
      <c r="D6" s="4">
        <v>0.83166666666666667</v>
      </c>
    </row>
    <row r="7" spans="1:8" x14ac:dyDescent="0.25">
      <c r="A7" s="1">
        <v>44348</v>
      </c>
      <c r="B7" s="3">
        <f t="shared" si="0"/>
        <v>6</v>
      </c>
      <c r="C7" s="5">
        <f>IF(Résultats!A7&lt;Table!$B$17,VLOOKUP(B7,Table!$A$2:$B$13,2,FALSE)-IF(AND(B7&gt;3,B7&lt;11),0.012,0.015),VLOOKUP(Résultats!B7,Table!$A$2:$B$13,2,FALSE))</f>
        <v>0.82899999999999996</v>
      </c>
      <c r="D7" s="4">
        <v>0.82899999999999996</v>
      </c>
    </row>
    <row r="8" spans="1:8" x14ac:dyDescent="0.25">
      <c r="A8" s="1">
        <v>44378</v>
      </c>
      <c r="B8" s="3">
        <f t="shared" si="0"/>
        <v>7</v>
      </c>
      <c r="C8" s="5">
        <f>IF(Résultats!A8&lt;Table!$B$17,VLOOKUP(B8,Table!$A$2:$B$13,2,FALSE)-IF(AND(B8&gt;3,B8&lt;11),0.012,0.015),VLOOKUP(Résultats!B8,Table!$A$2:$B$13,2,FALSE))</f>
        <v>0.82699999999999996</v>
      </c>
      <c r="D8" s="4">
        <v>0.82699999999999996</v>
      </c>
    </row>
    <row r="9" spans="1:8" x14ac:dyDescent="0.25">
      <c r="A9" s="1">
        <v>44409</v>
      </c>
      <c r="B9" s="3">
        <f t="shared" si="0"/>
        <v>8</v>
      </c>
      <c r="C9" s="5">
        <f>IF(Résultats!A9&lt;Table!$B$17,VLOOKUP(B9,Table!$A$2:$B$13,2,FALSE)-IF(AND(B9&gt;3,B9&lt;11),0.012,0.015),VLOOKUP(Résultats!B9,Table!$A$2:$B$13,2,FALSE))</f>
        <v>0.82599999999999985</v>
      </c>
      <c r="D9" s="4">
        <v>0.82599999999999985</v>
      </c>
    </row>
    <row r="10" spans="1:8" x14ac:dyDescent="0.25">
      <c r="A10" s="1">
        <v>44440</v>
      </c>
      <c r="B10" s="3">
        <f t="shared" si="0"/>
        <v>9</v>
      </c>
      <c r="C10" s="5">
        <f>IF(Résultats!A10&lt;Table!$B$17,VLOOKUP(B10,Table!$A$2:$B$13,2,FALSE)-IF(AND(B10&gt;3,B10&lt;11),0.012,0.015),VLOOKUP(Résultats!B10,Table!$A$2:$B$13,2,FALSE))</f>
        <v>0.83166666666666667</v>
      </c>
      <c r="D10" s="4">
        <v>0.83166666666666667</v>
      </c>
    </row>
    <row r="11" spans="1:8" x14ac:dyDescent="0.25">
      <c r="A11" s="1">
        <v>44470</v>
      </c>
      <c r="B11" s="3">
        <f t="shared" si="0"/>
        <v>10</v>
      </c>
      <c r="C11" s="5">
        <f>IF(Résultats!A11&lt;Table!$B$17,VLOOKUP(B11,Table!$A$2:$B$13,2,FALSE)-IF(AND(B11&gt;3,B11&lt;11),0.012,0.015),VLOOKUP(Résultats!B11,Table!$A$2:$B$13,2,FALSE))</f>
        <v>0.83933333333333326</v>
      </c>
      <c r="D11" s="4">
        <v>0.83933333333333326</v>
      </c>
    </row>
    <row r="12" spans="1:8" x14ac:dyDescent="0.25">
      <c r="A12" s="1">
        <v>44501</v>
      </c>
      <c r="B12" s="3">
        <f t="shared" si="0"/>
        <v>11</v>
      </c>
      <c r="C12" s="5">
        <f>IF(Résultats!A12&lt;Table!$B$17,VLOOKUP(B12,Table!$A$2:$B$13,2,FALSE)-IF(AND(B12&gt;3,B12&lt;11),0.012,0.015),VLOOKUP(Résultats!B12,Table!$A$2:$B$13,2,FALSE))</f>
        <v>0.83699999999999997</v>
      </c>
      <c r="D12" s="4">
        <v>0.83699999999999997</v>
      </c>
    </row>
    <row r="13" spans="1:8" x14ac:dyDescent="0.25">
      <c r="A13" s="1">
        <v>44531</v>
      </c>
      <c r="B13" s="3">
        <f t="shared" si="0"/>
        <v>12</v>
      </c>
      <c r="C13" s="5">
        <f>IF(Résultats!A13&lt;Table!$B$17,VLOOKUP(B13,Table!$A$2:$B$13,2,FALSE)-IF(AND(B13&gt;3,B13&lt;11),0.012,0.015),VLOOKUP(Résultats!B13,Table!$A$2:$B$13,2,FALSE))</f>
        <v>0.83933333333333315</v>
      </c>
      <c r="D13" s="4">
        <v>0.83933333333333315</v>
      </c>
    </row>
    <row r="14" spans="1:8" x14ac:dyDescent="0.25">
      <c r="A14" s="1">
        <v>44562</v>
      </c>
      <c r="B14" s="3">
        <f t="shared" si="0"/>
        <v>1</v>
      </c>
      <c r="C14" s="5">
        <f>IF(Résultats!A14&lt;Table!$B$17,VLOOKUP(B14,Table!$A$2:$B$13,2,FALSE)-IF(AND(B14&gt;3,B14&lt;11),0.012,0.015),VLOOKUP(Résultats!B14,Table!$A$2:$B$13,2,FALSE))</f>
        <v>0.83299999999999996</v>
      </c>
      <c r="D14" s="4">
        <v>0.83299999999999996</v>
      </c>
    </row>
    <row r="15" spans="1:8" x14ac:dyDescent="0.25">
      <c r="A15" s="1">
        <v>44593</v>
      </c>
      <c r="B15" s="3">
        <f t="shared" si="0"/>
        <v>2</v>
      </c>
      <c r="C15" s="5">
        <f>IF(Résultats!A15&lt;Table!$B$17,VLOOKUP(B15,Table!$A$2:$B$13,2,FALSE)-IF(AND(B15&gt;3,B15&lt;11),0.012,0.015),VLOOKUP(Résultats!B15,Table!$A$2:$B$13,2,FALSE))</f>
        <v>0.83499999999999985</v>
      </c>
      <c r="D15" s="4">
        <v>0.83499999999999985</v>
      </c>
    </row>
    <row r="16" spans="1:8" x14ac:dyDescent="0.25">
      <c r="A16" s="1">
        <v>44621</v>
      </c>
      <c r="B16" s="3">
        <f t="shared" si="0"/>
        <v>3</v>
      </c>
      <c r="C16" s="5">
        <f>IF(Résultats!A16&lt;Table!$B$17,VLOOKUP(B16,Table!$A$2:$B$13,2,FALSE)-IF(AND(B16&gt;3,B16&lt;11),0.012,0.015),VLOOKUP(Résultats!B16,Table!$A$2:$B$13,2,FALSE))</f>
        <v>0.84433333333333327</v>
      </c>
      <c r="D16" s="7">
        <f>IF(Résultats!A16&lt;Table!$B$17,VLOOKUP(B16,Table!$A$2:$B$13,2,FALSE)-IF(AND(B16&gt;3,B16&lt;11),0.012,0.015),VLOOKUP(Résultats!B16,Table!$A$2:$B$13,2,FALSE)-IF(AND(B16&gt;3,B16&lt;11),0.012*((Table!$B$18-1)/Table!$B$18),0.015*((Table!$B$18-1)/Table!$B$18)))</f>
        <v>0.83233333333333326</v>
      </c>
      <c r="E16" t="s">
        <v>6</v>
      </c>
      <c r="F16" t="s">
        <v>7</v>
      </c>
      <c r="H16" s="6"/>
    </row>
    <row r="17" spans="1:8" x14ac:dyDescent="0.25">
      <c r="A17" s="1">
        <v>44652</v>
      </c>
      <c r="B17" s="3">
        <f t="shared" si="0"/>
        <v>4</v>
      </c>
      <c r="C17" s="5">
        <f>IF(Résultats!A17&lt;Table!$B$17,VLOOKUP(B17,Table!$A$2:$B$13,2,FALSE)-IF(AND(B17&gt;3,B17&lt;11),0.012,0.015),VLOOKUP(Résultats!B17,Table!$A$2:$B$13,2,FALSE))</f>
        <v>0.84733333333333327</v>
      </c>
      <c r="D17" s="7">
        <f>IF(Résultats!A17&lt;Table!$B$17,VLOOKUP(B17,Table!$A$2:$B$13,2,FALSE)-IF(AND(B17&gt;3,B17&lt;11),0.012,0.015),VLOOKUP(Résultats!B17,Table!$A$2:$B$13,2,FALSE)-IF(AND(B17&gt;3,B17&lt;11),0.012*((Table!$B$18-2)/Table!$B$18),0.015*((Table!$B$18-2)/Table!$B$18)))</f>
        <v>0.84013333333333329</v>
      </c>
      <c r="E17" s="8"/>
      <c r="F17" t="s">
        <v>8</v>
      </c>
      <c r="H17" s="6"/>
    </row>
    <row r="18" spans="1:8" x14ac:dyDescent="0.25">
      <c r="A18" s="1">
        <v>44682</v>
      </c>
      <c r="B18" s="3">
        <f t="shared" si="0"/>
        <v>5</v>
      </c>
      <c r="C18" s="5">
        <f>IF(Résultats!A18&lt;Table!$B$17,VLOOKUP(B18,Table!$A$2:$B$13,2,FALSE)-IF(AND(B18&gt;3,B18&lt;11),0.012,0.015),VLOOKUP(Résultats!B18,Table!$A$2:$B$13,2,FALSE))</f>
        <v>0.84366666666666668</v>
      </c>
      <c r="D18" s="7">
        <f>IF(Résultats!A18&lt;Table!$B$17,VLOOKUP(B18,Table!$A$2:$B$13,2,FALSE)-IF(AND(B18&gt;3,B18&lt;11),0.012,0.015),VLOOKUP(Résultats!B18,Table!$A$2:$B$13,2,FALSE)-IF(AND(B18&gt;3,B18&lt;11),0.012*((Table!$B$18-3)/Table!$B$18),0.015*((Table!$B$18-3)/Table!$B$18)))</f>
        <v>0.83886666666666665</v>
      </c>
      <c r="F18" t="s">
        <v>9</v>
      </c>
      <c r="H18" s="6"/>
    </row>
    <row r="19" spans="1:8" x14ac:dyDescent="0.25">
      <c r="A19" s="1">
        <v>44713</v>
      </c>
      <c r="B19" s="3">
        <f t="shared" ref="B19:B37" si="1">MONTH(A19)</f>
        <v>6</v>
      </c>
      <c r="C19" s="5">
        <f>IF(Résultats!A19&lt;Table!$B$17,VLOOKUP(B19,Table!$A$2:$B$13,2,FALSE)-IF(AND(B19&gt;3,B19&lt;11),0.012,0.015),VLOOKUP(Résultats!B19,Table!$A$2:$B$13,2,FALSE))</f>
        <v>0.84099999999999997</v>
      </c>
      <c r="D19" s="7">
        <f>IF(Résultats!A19&lt;Table!$B$17,VLOOKUP(B19,Table!$A$2:$B$13,2,FALSE)-IF(AND(B19&gt;3,B19&lt;11),0.012,0.015),VLOOKUP(Résultats!B19,Table!$A$2:$B$13,2,FALSE)-IF(AND(B19&gt;3,B19&lt;11),0.012*((Table!$B$18-4)/Table!$B$18),0.015*((Table!$B$18-4)/Table!$B$18)))</f>
        <v>0.83860000000000001</v>
      </c>
      <c r="F19" t="s">
        <v>10</v>
      </c>
      <c r="H19" s="6"/>
    </row>
    <row r="20" spans="1:8" x14ac:dyDescent="0.25">
      <c r="A20" s="1">
        <v>44743</v>
      </c>
      <c r="B20" s="3">
        <f t="shared" si="1"/>
        <v>7</v>
      </c>
      <c r="C20" s="5">
        <f>IF(Résultats!A20&lt;Table!$B$17,VLOOKUP(B20,Table!$A$2:$B$13,2,FALSE)-IF(AND(B20&gt;3,B20&lt;11),0.012,0.015),VLOOKUP(Résultats!B20,Table!$A$2:$B$13,2,FALSE))</f>
        <v>0.83899999999999997</v>
      </c>
      <c r="D20" s="7">
        <f>IF(Résultats!A20&lt;Table!$B$17,VLOOKUP(B20,Table!$A$2:$B$13,2,FALSE)-IF(AND(B20&gt;3,B20&lt;11),0.012,0.015),VLOOKUP(Résultats!B20,Table!$A$2:$B$13,2,FALSE)-IF(AND(B20&gt;3,B20&lt;11),0.012*((Table!$B$18-5)/Table!$B$18),0.015*((Table!$B$18-5)/Table!$B$18)))</f>
        <v>0.83899999999999997</v>
      </c>
      <c r="F20" t="s">
        <v>11</v>
      </c>
    </row>
    <row r="21" spans="1:8" x14ac:dyDescent="0.25">
      <c r="A21" s="1">
        <v>44774</v>
      </c>
      <c r="B21" s="3">
        <f t="shared" si="1"/>
        <v>8</v>
      </c>
      <c r="C21" s="5">
        <f>IF(Résultats!A21&lt;Table!$B$17,VLOOKUP(B21,Table!$A$2:$B$13,2,FALSE)-IF(AND(B21&gt;3,B21&lt;11),0.012,0.015),VLOOKUP(Résultats!B21,Table!$A$2:$B$13,2,FALSE))</f>
        <v>0.83799999999999986</v>
      </c>
      <c r="D21" s="5">
        <f>IF(Résultats!A21&lt;Table!$B$17,VLOOKUP(B21,Table!$A$2:$B$13,2,FALSE)-IF(AND(B21&gt;3,B21&lt;11),0.012,0.015),VLOOKUP(Résultats!B21,Table!$A$2:$B$13,2,FALSE))</f>
        <v>0.83799999999999986</v>
      </c>
    </row>
    <row r="22" spans="1:8" x14ac:dyDescent="0.25">
      <c r="A22" s="1">
        <v>44805</v>
      </c>
      <c r="B22" s="3">
        <f t="shared" si="1"/>
        <v>9</v>
      </c>
      <c r="C22" s="5">
        <f>IF(Résultats!A22&lt;Table!$B$17,VLOOKUP(B22,Table!$A$2:$B$13,2,FALSE)-IF(AND(B22&gt;3,B22&lt;11),0.012,0.015),VLOOKUP(Résultats!B22,Table!$A$2:$B$13,2,FALSE))</f>
        <v>0.84366666666666668</v>
      </c>
      <c r="D22" s="5">
        <f>IF(Résultats!A22&lt;Table!$B$17,VLOOKUP(B22,Table!$A$2:$B$13,2,FALSE)-IF(AND(B22&gt;3,B22&lt;11),0.012,0.015),VLOOKUP(Résultats!B22,Table!$A$2:$B$13,2,FALSE))</f>
        <v>0.84366666666666668</v>
      </c>
    </row>
    <row r="23" spans="1:8" x14ac:dyDescent="0.25">
      <c r="A23" s="1">
        <v>44835</v>
      </c>
      <c r="B23" s="3">
        <f t="shared" si="1"/>
        <v>10</v>
      </c>
      <c r="C23" s="5">
        <f>IF(Résultats!A23&lt;Table!$B$17,VLOOKUP(B23,Table!$A$2:$B$13,2,FALSE)-IF(AND(B23&gt;3,B23&lt;11),0.012,0.015),VLOOKUP(Résultats!B23,Table!$A$2:$B$13,2,FALSE))</f>
        <v>0.85133333333333328</v>
      </c>
      <c r="D23" s="5">
        <f>IF(Résultats!A23&lt;Table!$B$17,VLOOKUP(B23,Table!$A$2:$B$13,2,FALSE)-IF(AND(B23&gt;3,B23&lt;11),0.012,0.015),VLOOKUP(Résultats!B23,Table!$A$2:$B$13,2,FALSE))</f>
        <v>0.85133333333333328</v>
      </c>
    </row>
    <row r="24" spans="1:8" x14ac:dyDescent="0.25">
      <c r="A24" s="1">
        <v>44866</v>
      </c>
      <c r="B24" s="3">
        <f t="shared" si="1"/>
        <v>11</v>
      </c>
      <c r="C24" s="5">
        <f>IF(Résultats!A24&lt;Table!$B$17,VLOOKUP(B24,Table!$A$2:$B$13,2,FALSE)-IF(AND(B24&gt;3,B24&lt;11),0.012,0.015),VLOOKUP(Résultats!B24,Table!$A$2:$B$13,2,FALSE))</f>
        <v>0.85199999999999998</v>
      </c>
      <c r="D24" s="5">
        <f>IF(Résultats!A24&lt;Table!$B$17,VLOOKUP(B24,Table!$A$2:$B$13,2,FALSE)-IF(AND(B24&gt;3,B24&lt;11),0.012,0.015),VLOOKUP(Résultats!B24,Table!$A$2:$B$13,2,FALSE))</f>
        <v>0.85199999999999998</v>
      </c>
    </row>
    <row r="25" spans="1:8" x14ac:dyDescent="0.25">
      <c r="A25" s="1">
        <v>44896</v>
      </c>
      <c r="B25" s="3">
        <f t="shared" si="1"/>
        <v>12</v>
      </c>
      <c r="C25" s="5">
        <f>IF(Résultats!A25&lt;Table!$B$17,VLOOKUP(B25,Table!$A$2:$B$13,2,FALSE)-IF(AND(B25&gt;3,B25&lt;11),0.012,0.015),VLOOKUP(Résultats!B25,Table!$A$2:$B$13,2,FALSE))</f>
        <v>0.85433333333333317</v>
      </c>
      <c r="D25" s="5">
        <f>IF(Résultats!A25&lt;Table!$B$17,VLOOKUP(B25,Table!$A$2:$B$13,2,FALSE)-IF(AND(B25&gt;3,B25&lt;11),0.012,0.015),VLOOKUP(Résultats!B25,Table!$A$2:$B$13,2,FALSE))</f>
        <v>0.85433333333333317</v>
      </c>
    </row>
    <row r="26" spans="1:8" x14ac:dyDescent="0.25">
      <c r="A26" s="1">
        <v>44927</v>
      </c>
      <c r="B26" s="3">
        <f t="shared" si="1"/>
        <v>1</v>
      </c>
      <c r="C26" s="5">
        <f>IF(Résultats!A26&lt;Table!$B$17,VLOOKUP(B26,Table!$A$2:$B$13,2,FALSE)-IF(AND(B26&gt;3,B26&lt;11),0.012,0.015),VLOOKUP(Résultats!B26,Table!$A$2:$B$13,2,FALSE))</f>
        <v>0.84799999999999998</v>
      </c>
      <c r="D26" s="5">
        <f>IF(Résultats!A26&lt;Table!$B$17,VLOOKUP(B26,Table!$A$2:$B$13,2,FALSE)-IF(AND(B26&gt;3,B26&lt;11),0.012,0.015),VLOOKUP(Résultats!B26,Table!$A$2:$B$13,2,FALSE))</f>
        <v>0.84799999999999998</v>
      </c>
    </row>
    <row r="27" spans="1:8" x14ac:dyDescent="0.25">
      <c r="A27" s="1">
        <v>44958</v>
      </c>
      <c r="B27" s="3">
        <f t="shared" si="1"/>
        <v>2</v>
      </c>
      <c r="C27" s="5">
        <f>IF(Résultats!A27&lt;Table!$B$17,VLOOKUP(B27,Table!$A$2:$B$13,2,FALSE)-IF(AND(B27&gt;3,B27&lt;11),0.012,0.015),VLOOKUP(Résultats!B27,Table!$A$2:$B$13,2,FALSE))</f>
        <v>0.84999999999999987</v>
      </c>
      <c r="D27" s="5">
        <f>IF(Résultats!A27&lt;Table!$B$17,VLOOKUP(B27,Table!$A$2:$B$13,2,FALSE)-IF(AND(B27&gt;3,B27&lt;11),0.012,0.015),VLOOKUP(Résultats!B27,Table!$A$2:$B$13,2,FALSE))</f>
        <v>0.84999999999999987</v>
      </c>
    </row>
    <row r="28" spans="1:8" x14ac:dyDescent="0.25">
      <c r="A28" s="1">
        <v>44986</v>
      </c>
      <c r="B28" s="3">
        <f t="shared" si="1"/>
        <v>3</v>
      </c>
      <c r="C28" s="5">
        <f>IF(Résultats!A28&lt;Table!$B$17,VLOOKUP(B28,Table!$A$2:$B$13,2,FALSE)-IF(AND(B28&gt;3,B28&lt;11),0.012,0.015),VLOOKUP(Résultats!B28,Table!$A$2:$B$13,2,FALSE))</f>
        <v>0.84433333333333327</v>
      </c>
      <c r="D28" s="5">
        <f>IF(Résultats!A28&lt;Table!$B$17,VLOOKUP(B28,Table!$A$2:$B$13,2,FALSE)-IF(AND(B28&gt;3,B28&lt;11),0.012,0.015),VLOOKUP(Résultats!B28,Table!$A$2:$B$13,2,FALSE))</f>
        <v>0.84433333333333327</v>
      </c>
    </row>
    <row r="29" spans="1:8" x14ac:dyDescent="0.25">
      <c r="A29" s="1">
        <v>45017</v>
      </c>
      <c r="B29" s="3">
        <f t="shared" si="1"/>
        <v>4</v>
      </c>
      <c r="C29" s="5">
        <f>IF(Résultats!A29&lt;Table!$B$17,VLOOKUP(B29,Table!$A$2:$B$13,2,FALSE)-IF(AND(B29&gt;3,B29&lt;11),0.012,0.015),VLOOKUP(Résultats!B29,Table!$A$2:$B$13,2,FALSE))</f>
        <v>0.84733333333333327</v>
      </c>
      <c r="D29" s="5">
        <f>IF(Résultats!A29&lt;Table!$B$17,VLOOKUP(B29,Table!$A$2:$B$13,2,FALSE)-IF(AND(B29&gt;3,B29&lt;11),0.012,0.015),VLOOKUP(Résultats!B29,Table!$A$2:$B$13,2,FALSE))</f>
        <v>0.84733333333333327</v>
      </c>
    </row>
    <row r="30" spans="1:8" x14ac:dyDescent="0.25">
      <c r="A30" s="1">
        <v>45047</v>
      </c>
      <c r="B30" s="3">
        <f t="shared" si="1"/>
        <v>5</v>
      </c>
      <c r="C30" s="5">
        <f>IF(Résultats!A30&lt;Table!$B$17,VLOOKUP(B30,Table!$A$2:$B$13,2,FALSE)-IF(AND(B30&gt;3,B30&lt;11),0.012,0.015),VLOOKUP(Résultats!B30,Table!$A$2:$B$13,2,FALSE))</f>
        <v>0.84366666666666668</v>
      </c>
      <c r="D30" s="5">
        <f>IF(Résultats!A30&lt;Table!$B$17,VLOOKUP(B30,Table!$A$2:$B$13,2,FALSE)-IF(AND(B30&gt;3,B30&lt;11),0.012,0.015),VLOOKUP(Résultats!B30,Table!$A$2:$B$13,2,FALSE))</f>
        <v>0.84366666666666668</v>
      </c>
    </row>
    <row r="31" spans="1:8" x14ac:dyDescent="0.25">
      <c r="A31" s="1">
        <v>45078</v>
      </c>
      <c r="B31" s="3">
        <f t="shared" si="1"/>
        <v>6</v>
      </c>
      <c r="C31" s="5">
        <f>IF(Résultats!A31&lt;Table!$B$17,VLOOKUP(B31,Table!$A$2:$B$13,2,FALSE)-IF(AND(B31&gt;3,B31&lt;11),0.012,0.015),VLOOKUP(Résultats!B31,Table!$A$2:$B$13,2,FALSE))</f>
        <v>0.84099999999999997</v>
      </c>
      <c r="D31" s="5">
        <f>IF(Résultats!A31&lt;Table!$B$17,VLOOKUP(B31,Table!$A$2:$B$13,2,FALSE)-IF(AND(B31&gt;3,B31&lt;11),0.012,0.015),VLOOKUP(Résultats!B31,Table!$A$2:$B$13,2,FALSE))</f>
        <v>0.84099999999999997</v>
      </c>
    </row>
    <row r="32" spans="1:8" x14ac:dyDescent="0.25">
      <c r="A32" s="1">
        <v>45108</v>
      </c>
      <c r="B32" s="3">
        <f t="shared" si="1"/>
        <v>7</v>
      </c>
      <c r="C32" s="5">
        <f>IF(Résultats!A32&lt;Table!$B$17,VLOOKUP(B32,Table!$A$2:$B$13,2,FALSE)-IF(AND(B32&gt;3,B32&lt;11),0.012,0.015),VLOOKUP(Résultats!B32,Table!$A$2:$B$13,2,FALSE))</f>
        <v>0.83899999999999997</v>
      </c>
      <c r="D32" s="5">
        <f>IF(Résultats!A32&lt;Table!$B$17,VLOOKUP(B32,Table!$A$2:$B$13,2,FALSE)-IF(AND(B32&gt;3,B32&lt;11),0.012,0.015),VLOOKUP(Résultats!B32,Table!$A$2:$B$13,2,FALSE))</f>
        <v>0.83899999999999997</v>
      </c>
    </row>
    <row r="33" spans="1:4" x14ac:dyDescent="0.25">
      <c r="A33" s="1">
        <v>45139</v>
      </c>
      <c r="B33" s="3">
        <f t="shared" si="1"/>
        <v>8</v>
      </c>
      <c r="C33" s="5">
        <f>IF(Résultats!A33&lt;Table!$B$17,VLOOKUP(B33,Table!$A$2:$B$13,2,FALSE)-IF(AND(B33&gt;3,B33&lt;11),0.012,0.015),VLOOKUP(Résultats!B33,Table!$A$2:$B$13,2,FALSE))</f>
        <v>0.83799999999999986</v>
      </c>
      <c r="D33" s="5">
        <f>IF(Résultats!A33&lt;Table!$B$17,VLOOKUP(B33,Table!$A$2:$B$13,2,FALSE)-IF(AND(B33&gt;3,B33&lt;11),0.012,0.015),VLOOKUP(Résultats!B33,Table!$A$2:$B$13,2,FALSE))</f>
        <v>0.83799999999999986</v>
      </c>
    </row>
    <row r="34" spans="1:4" x14ac:dyDescent="0.25">
      <c r="A34" s="1">
        <v>45170</v>
      </c>
      <c r="B34" s="3">
        <f t="shared" si="1"/>
        <v>9</v>
      </c>
      <c r="C34" s="5">
        <f>IF(Résultats!A34&lt;Table!$B$17,VLOOKUP(B34,Table!$A$2:$B$13,2,FALSE)-IF(AND(B34&gt;3,B34&lt;11),0.012,0.015),VLOOKUP(Résultats!B34,Table!$A$2:$B$13,2,FALSE))</f>
        <v>0.84366666666666668</v>
      </c>
      <c r="D34" s="5">
        <f>IF(Résultats!A34&lt;Table!$B$17,VLOOKUP(B34,Table!$A$2:$B$13,2,FALSE)-IF(AND(B34&gt;3,B34&lt;11),0.012,0.015),VLOOKUP(Résultats!B34,Table!$A$2:$B$13,2,FALSE))</f>
        <v>0.84366666666666668</v>
      </c>
    </row>
    <row r="35" spans="1:4" x14ac:dyDescent="0.25">
      <c r="A35" s="1">
        <v>45200</v>
      </c>
      <c r="B35" s="3">
        <f t="shared" si="1"/>
        <v>10</v>
      </c>
      <c r="C35" s="5">
        <f>IF(Résultats!A35&lt;Table!$B$17,VLOOKUP(B35,Table!$A$2:$B$13,2,FALSE)-IF(AND(B35&gt;3,B35&lt;11),0.012,0.015),VLOOKUP(Résultats!B35,Table!$A$2:$B$13,2,FALSE))</f>
        <v>0.85133333333333328</v>
      </c>
      <c r="D35" s="5">
        <f>IF(Résultats!A35&lt;Table!$B$17,VLOOKUP(B35,Table!$A$2:$B$13,2,FALSE)-IF(AND(B35&gt;3,B35&lt;11),0.012,0.015),VLOOKUP(Résultats!B35,Table!$A$2:$B$13,2,FALSE))</f>
        <v>0.85133333333333328</v>
      </c>
    </row>
    <row r="36" spans="1:4" x14ac:dyDescent="0.25">
      <c r="A36" s="1">
        <v>45231</v>
      </c>
      <c r="B36" s="3">
        <f t="shared" si="1"/>
        <v>11</v>
      </c>
      <c r="C36" s="5">
        <f>IF(Résultats!A36&lt;Table!$B$17,VLOOKUP(B36,Table!$A$2:$B$13,2,FALSE)-IF(AND(B36&gt;3,B36&lt;11),0.012,0.015),VLOOKUP(Résultats!B36,Table!$A$2:$B$13,2,FALSE))</f>
        <v>0.85199999999999998</v>
      </c>
      <c r="D36" s="5">
        <f>IF(Résultats!A36&lt;Table!$B$17,VLOOKUP(B36,Table!$A$2:$B$13,2,FALSE)-IF(AND(B36&gt;3,B36&lt;11),0.012,0.015),VLOOKUP(Résultats!B36,Table!$A$2:$B$13,2,FALSE))</f>
        <v>0.85199999999999998</v>
      </c>
    </row>
    <row r="37" spans="1:4" x14ac:dyDescent="0.25">
      <c r="A37" s="1">
        <v>45261</v>
      </c>
      <c r="B37" s="3">
        <f t="shared" si="1"/>
        <v>12</v>
      </c>
      <c r="C37" s="5">
        <f>IF(Résultats!A37&lt;Table!$B$17,VLOOKUP(B37,Table!$A$2:$B$13,2,FALSE)-IF(AND(B37&gt;3,B37&lt;11),0.012,0.015),VLOOKUP(Résultats!B37,Table!$A$2:$B$13,2,FALSE))</f>
        <v>0.85433333333333317</v>
      </c>
      <c r="D37" s="5">
        <f>IF(Résultats!A37&lt;Table!$B$17,VLOOKUP(B37,Table!$A$2:$B$13,2,FALSE)-IF(AND(B37&gt;3,B37&lt;11),0.012,0.015),VLOOKUP(Résultats!B37,Table!$A$2:$B$13,2,FALSE))</f>
        <v>0.85433333333333317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417BA-6952-4808-B456-4519C938A174}">
  <dimension ref="A1:B18"/>
  <sheetViews>
    <sheetView workbookViewId="0">
      <selection activeCell="F18" sqref="F18"/>
    </sheetView>
  </sheetViews>
  <sheetFormatPr baseColWidth="10" defaultRowHeight="15" x14ac:dyDescent="0.25"/>
  <cols>
    <col min="2" max="2" width="13.85546875" customWidth="1"/>
  </cols>
  <sheetData>
    <row r="1" spans="1:2" x14ac:dyDescent="0.25">
      <c r="A1" t="s">
        <v>1</v>
      </c>
      <c r="B1" t="s">
        <v>3</v>
      </c>
    </row>
    <row r="2" spans="1:2" x14ac:dyDescent="0.25">
      <c r="A2">
        <v>1</v>
      </c>
      <c r="B2">
        <v>0.84799999999999998</v>
      </c>
    </row>
    <row r="3" spans="1:2" x14ac:dyDescent="0.25">
      <c r="A3">
        <v>2</v>
      </c>
      <c r="B3">
        <v>0.84999999999999987</v>
      </c>
    </row>
    <row r="4" spans="1:2" x14ac:dyDescent="0.25">
      <c r="A4">
        <v>3</v>
      </c>
      <c r="B4">
        <v>0.84433333333333327</v>
      </c>
    </row>
    <row r="5" spans="1:2" x14ac:dyDescent="0.25">
      <c r="A5">
        <v>4</v>
      </c>
      <c r="B5">
        <v>0.84733333333333327</v>
      </c>
    </row>
    <row r="6" spans="1:2" x14ac:dyDescent="0.25">
      <c r="A6">
        <v>5</v>
      </c>
      <c r="B6">
        <v>0.84366666666666668</v>
      </c>
    </row>
    <row r="7" spans="1:2" x14ac:dyDescent="0.25">
      <c r="A7">
        <v>6</v>
      </c>
      <c r="B7">
        <v>0.84099999999999997</v>
      </c>
    </row>
    <row r="8" spans="1:2" x14ac:dyDescent="0.25">
      <c r="A8">
        <v>7</v>
      </c>
      <c r="B8">
        <v>0.83899999999999997</v>
      </c>
    </row>
    <row r="9" spans="1:2" x14ac:dyDescent="0.25">
      <c r="A9">
        <v>8</v>
      </c>
      <c r="B9">
        <v>0.83799999999999986</v>
      </c>
    </row>
    <row r="10" spans="1:2" x14ac:dyDescent="0.25">
      <c r="A10">
        <v>9</v>
      </c>
      <c r="B10">
        <v>0.84366666666666668</v>
      </c>
    </row>
    <row r="11" spans="1:2" x14ac:dyDescent="0.25">
      <c r="A11">
        <v>10</v>
      </c>
      <c r="B11">
        <v>0.85133333333333328</v>
      </c>
    </row>
    <row r="12" spans="1:2" x14ac:dyDescent="0.25">
      <c r="A12">
        <v>11</v>
      </c>
      <c r="B12">
        <v>0.85199999999999998</v>
      </c>
    </row>
    <row r="13" spans="1:2" x14ac:dyDescent="0.25">
      <c r="A13">
        <v>12</v>
      </c>
      <c r="B13">
        <v>0.85433333333333317</v>
      </c>
    </row>
    <row r="17" spans="1:2" x14ac:dyDescent="0.25">
      <c r="A17" t="s">
        <v>4</v>
      </c>
      <c r="B17" s="2">
        <v>44621</v>
      </c>
    </row>
    <row r="18" spans="1:2" x14ac:dyDescent="0.25">
      <c r="A18" t="s">
        <v>5</v>
      </c>
      <c r="B1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SORDILLON Romain BIOGARAN</dc:creator>
  <cp:lastModifiedBy>SORDILLON Romain BIOGARAN</cp:lastModifiedBy>
  <dcterms:created xsi:type="dcterms:W3CDTF">2020-12-29T09:56:29Z</dcterms:created>
  <dcterms:modified xsi:type="dcterms:W3CDTF">2020-12-29T10:53:51Z</dcterms:modified>
</cp:coreProperties>
</file>