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K\Desktop\"/>
    </mc:Choice>
  </mc:AlternateContent>
  <bookViews>
    <workbookView xWindow="0" yWindow="0" windowWidth="20490" windowHeight="7755"/>
  </bookViews>
  <sheets>
    <sheet name="Feuil1" sheetId="1" r:id="rId1"/>
    <sheet name="CauseArrêt" sheetId="3" r:id="rId2"/>
  </sheets>
  <externalReferences>
    <externalReference r:id="rId3"/>
  </externalReferences>
  <definedNames>
    <definedName name="Cause2">CauseArrêt!$B$2:$B$15</definedName>
    <definedName name="Causearret">CauseArrêt!$B$2:$B$14</definedName>
    <definedName name="CSDDD">CauseArrêt!$B$2:$B$14</definedName>
    <definedName name="dfhdhh">CauseArrêt!$B$2:$B$14</definedName>
    <definedName name="PERSONNEL_PRESSE">'[1]LISTE PERSONNEL'!$A$2:$A$9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  <c r="N4" i="1"/>
  <c r="S3" i="1"/>
  <c r="R3" i="1"/>
  <c r="R4" i="1"/>
  <c r="M3" i="1"/>
  <c r="M4" i="1"/>
  <c r="P6" i="1"/>
  <c r="P7" i="1"/>
  <c r="P8" i="1"/>
  <c r="P9" i="1"/>
  <c r="P10" i="1"/>
  <c r="P11" i="1"/>
  <c r="P12" i="1"/>
  <c r="P13" i="1"/>
  <c r="P14" i="1"/>
  <c r="P15" i="1"/>
  <c r="P5" i="1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R15" i="1"/>
  <c r="L15" i="1"/>
  <c r="S15" i="1"/>
  <c r="Q15" i="1"/>
  <c r="R14" i="1"/>
  <c r="L14" i="1"/>
  <c r="S14" i="1"/>
  <c r="M15" i="1"/>
  <c r="N15" i="1"/>
  <c r="Q14" i="1"/>
  <c r="R13" i="1"/>
  <c r="L13" i="1"/>
  <c r="S13" i="1"/>
  <c r="M14" i="1"/>
  <c r="N14" i="1"/>
  <c r="Q13" i="1"/>
  <c r="R12" i="1"/>
  <c r="L12" i="1"/>
  <c r="S12" i="1"/>
  <c r="M13" i="1"/>
  <c r="N13" i="1"/>
  <c r="Q12" i="1"/>
  <c r="R11" i="1"/>
  <c r="L11" i="1"/>
  <c r="S11" i="1"/>
  <c r="M12" i="1"/>
  <c r="N12" i="1"/>
  <c r="Q11" i="1"/>
  <c r="R10" i="1"/>
  <c r="L10" i="1"/>
  <c r="S10" i="1"/>
  <c r="M11" i="1"/>
  <c r="N11" i="1"/>
  <c r="Q10" i="1"/>
  <c r="R9" i="1"/>
  <c r="L9" i="1"/>
  <c r="S9" i="1"/>
  <c r="M10" i="1"/>
  <c r="N10" i="1"/>
  <c r="Q9" i="1"/>
  <c r="R8" i="1"/>
  <c r="L8" i="1"/>
  <c r="S8" i="1"/>
  <c r="M9" i="1"/>
  <c r="N9" i="1"/>
  <c r="Q8" i="1"/>
  <c r="R7" i="1"/>
  <c r="L7" i="1"/>
  <c r="S7" i="1"/>
  <c r="M8" i="1"/>
  <c r="N8" i="1"/>
  <c r="Q7" i="1"/>
  <c r="R6" i="1"/>
  <c r="L6" i="1"/>
  <c r="S6" i="1"/>
  <c r="M7" i="1"/>
  <c r="N7" i="1"/>
  <c r="Q6" i="1"/>
  <c r="R5" i="1"/>
  <c r="L5" i="1"/>
  <c r="S5" i="1"/>
  <c r="M6" i="1"/>
  <c r="N6" i="1"/>
  <c r="Q5" i="1"/>
  <c r="L4" i="1"/>
  <c r="S4" i="1"/>
  <c r="M5" i="1"/>
  <c r="N5" i="1"/>
  <c r="Q4" i="1"/>
  <c r="P4" i="1"/>
  <c r="Q3" i="1"/>
</calcChain>
</file>

<file path=xl/sharedStrings.xml><?xml version="1.0" encoding="utf-8"?>
<sst xmlns="http://schemas.openxmlformats.org/spreadsheetml/2006/main" count="60" uniqueCount="45">
  <si>
    <t>Date</t>
  </si>
  <si>
    <t>Opérateur</t>
  </si>
  <si>
    <t>Code formule</t>
  </si>
  <si>
    <t>Indice</t>
  </si>
  <si>
    <t>Nom commercial</t>
  </si>
  <si>
    <t>Purge</t>
  </si>
  <si>
    <t>tonnage</t>
  </si>
  <si>
    <t>Heure du début de lot</t>
  </si>
  <si>
    <t>Compteur fin</t>
  </si>
  <si>
    <t>Temps en centième/h</t>
  </si>
  <si>
    <t xml:space="preserve">Attente avant le démarrage du lot </t>
  </si>
  <si>
    <t>Attente &gt;</t>
  </si>
  <si>
    <t>Type</t>
  </si>
  <si>
    <t>Débit</t>
  </si>
  <si>
    <t>Dimension granulés</t>
  </si>
  <si>
    <t>BT11/ BT12</t>
  </si>
  <si>
    <t>30:00</t>
  </si>
  <si>
    <t>Nettoyage presse</t>
  </si>
  <si>
    <t>OUI</t>
  </si>
  <si>
    <t>Changement filière - galets</t>
  </si>
  <si>
    <t>Attente CV</t>
  </si>
  <si>
    <t xml:space="preserve">Réunion </t>
  </si>
  <si>
    <t>Attente dosage</t>
  </si>
  <si>
    <t>Attente vapeur</t>
  </si>
  <si>
    <t>Préventif machine</t>
  </si>
  <si>
    <t>Cause de l’arrêt</t>
  </si>
  <si>
    <t>Type principal</t>
  </si>
  <si>
    <t>Arrêt induit aval</t>
  </si>
  <si>
    <t>Arrêt induit amont</t>
  </si>
  <si>
    <t>Arrêt induit utilité</t>
  </si>
  <si>
    <t>Arrêt programmé</t>
  </si>
  <si>
    <t>Préventif ligne</t>
  </si>
  <si>
    <t>Arrêt propre</t>
  </si>
  <si>
    <t>Arrêt WE et JF</t>
  </si>
  <si>
    <t>Arrêt Nuit</t>
  </si>
  <si>
    <t>Réglages galets</t>
  </si>
  <si>
    <t>Panne presse</t>
  </si>
  <si>
    <t>Panne ligne</t>
  </si>
  <si>
    <t>Arrêt JF et WE</t>
  </si>
  <si>
    <t>Arrêts 02H30-05H30</t>
  </si>
  <si>
    <t>f</t>
  </si>
  <si>
    <t>a</t>
  </si>
  <si>
    <t>i</t>
  </si>
  <si>
    <t>autre</t>
  </si>
  <si>
    <t>Cause Arrêt (cellules que je veux obliger à remplir)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</si>
</sst>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$-F400]h:mm:ss\ AM/PM"/>
    <numFmt numFmtId="166" formatCode="0.0"/>
    <numFmt numFmtId="167" formatCode="0.0000"/>
    <numFmt numFmtId="168" formatCode="dd:hh: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Verdana"/>
      <family val="2"/>
    </font>
    <font>
      <b/>
      <sz val="8"/>
      <name val="Verdana"/>
      <family val="2"/>
    </font>
    <font>
      <b/>
      <sz val="12"/>
      <color rgb="FF000000"/>
      <name val="Verdana"/>
      <family val="2"/>
    </font>
    <font>
      <sz val="12"/>
      <name val="Verdana"/>
      <family val="2"/>
    </font>
    <font>
      <sz val="11"/>
      <color rgb="FF00206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27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theme="6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rgb="FF002060"/>
      </top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thin">
        <color rgb="FF002060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rgb="FF002060"/>
      </left>
      <right style="thin">
        <color rgb="FF002060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0" borderId="1" xfId="0" applyFont="1" applyBorder="1" applyAlignment="1" applyProtection="1">
      <alignment horizontal="center" wrapText="1"/>
      <protection locked="0"/>
    </xf>
    <xf numFmtId="0" fontId="2" fillId="2" borderId="1" xfId="0" applyFont="1" applyFill="1" applyBorder="1" applyAlignment="1">
      <alignment horizontal="center" wrapText="1"/>
    </xf>
    <xf numFmtId="164" fontId="2" fillId="3" borderId="2" xfId="0" applyNumberFormat="1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horizontal="center" wrapText="1"/>
      <protection locked="0"/>
    </xf>
    <xf numFmtId="0" fontId="2" fillId="3" borderId="2" xfId="0" applyFont="1" applyFill="1" applyBorder="1" applyAlignment="1" applyProtection="1">
      <alignment horizontal="center" wrapText="1"/>
      <protection locked="0"/>
    </xf>
    <xf numFmtId="164" fontId="2" fillId="3" borderId="1" xfId="0" applyNumberFormat="1" applyFont="1" applyFill="1" applyBorder="1" applyAlignment="1" applyProtection="1">
      <alignment horizontal="center" wrapText="1"/>
      <protection locked="0"/>
    </xf>
    <xf numFmtId="0" fontId="3" fillId="0" borderId="4" xfId="0" applyNumberFormat="1" applyFont="1" applyBorder="1" applyAlignment="1" applyProtection="1">
      <alignment horizontal="center" vertical="center" wrapText="1"/>
    </xf>
    <xf numFmtId="0" fontId="2" fillId="2" borderId="6" xfId="0" applyFont="1" applyFill="1" applyBorder="1" applyAlignment="1" applyProtection="1">
      <alignment horizontal="center" wrapText="1"/>
      <protection locked="0"/>
    </xf>
    <xf numFmtId="0" fontId="2" fillId="0" borderId="6" xfId="0" applyFont="1" applyBorder="1" applyAlignment="1" applyProtection="1">
      <alignment horizontal="center" wrapText="1"/>
      <protection locked="0"/>
    </xf>
    <xf numFmtId="0" fontId="2" fillId="2" borderId="6" xfId="0" applyFont="1" applyFill="1" applyBorder="1" applyAlignment="1">
      <alignment horizontal="center" wrapText="1"/>
    </xf>
    <xf numFmtId="164" fontId="2" fillId="3" borderId="2" xfId="0" applyNumberFormat="1" applyFont="1" applyFill="1" applyBorder="1" applyAlignment="1" applyProtection="1">
      <alignment textRotation="90" wrapText="1"/>
      <protection locked="0"/>
    </xf>
    <xf numFmtId="0" fontId="2" fillId="3" borderId="6" xfId="0" applyFont="1" applyFill="1" applyBorder="1" applyAlignment="1" applyProtection="1">
      <alignment horizontal="center" wrapText="1"/>
      <protection locked="0"/>
    </xf>
    <xf numFmtId="164" fontId="2" fillId="3" borderId="6" xfId="0" applyNumberFormat="1" applyFont="1" applyFill="1" applyBorder="1" applyAlignment="1" applyProtection="1">
      <alignment horizontal="center" wrapText="1"/>
      <protection locked="0"/>
    </xf>
    <xf numFmtId="14" fontId="0" fillId="2" borderId="8" xfId="0" applyNumberFormat="1" applyFill="1" applyBorder="1" applyAlignment="1" applyProtection="1">
      <alignment horizontal="left"/>
      <protection locked="0"/>
    </xf>
    <xf numFmtId="0" fontId="0" fillId="0" borderId="8" xfId="0" applyBorder="1" applyProtection="1">
      <protection locked="0"/>
    </xf>
    <xf numFmtId="0" fontId="0" fillId="0" borderId="8" xfId="0" applyBorder="1" applyAlignment="1" applyProtection="1">
      <alignment horizontal="center"/>
      <protection locked="0"/>
    </xf>
    <xf numFmtId="0" fontId="2" fillId="0" borderId="8" xfId="0" applyFont="1" applyFill="1" applyBorder="1"/>
    <xf numFmtId="0" fontId="2" fillId="0" borderId="8" xfId="0" applyFont="1" applyFill="1" applyBorder="1" applyAlignment="1">
      <alignment horizontal="center"/>
    </xf>
    <xf numFmtId="0" fontId="0" fillId="3" borderId="8" xfId="0" applyFill="1" applyBorder="1" applyAlignment="1" applyProtection="1">
      <alignment horizontal="center"/>
      <protection locked="0"/>
    </xf>
    <xf numFmtId="164" fontId="0" fillId="3" borderId="8" xfId="0" applyNumberFormat="1" applyFill="1" applyBorder="1" applyAlignment="1" applyProtection="1">
      <alignment horizontal="center"/>
      <protection locked="0"/>
    </xf>
    <xf numFmtId="0" fontId="0" fillId="3" borderId="8" xfId="0" applyNumberFormat="1" applyFill="1" applyBorder="1" applyAlignment="1" applyProtection="1">
      <alignment horizontal="center"/>
      <protection locked="0"/>
    </xf>
    <xf numFmtId="0" fontId="0" fillId="0" borderId="8" xfId="0" applyNumberFormat="1" applyFill="1" applyBorder="1" applyAlignment="1" applyProtection="1">
      <alignment horizontal="center"/>
      <protection locked="0"/>
    </xf>
    <xf numFmtId="166" fontId="2" fillId="2" borderId="8" xfId="0" applyNumberFormat="1" applyFont="1" applyFill="1" applyBorder="1" applyAlignment="1">
      <alignment horizontal="center"/>
    </xf>
    <xf numFmtId="165" fontId="0" fillId="3" borderId="8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Border="1" applyAlignment="1" applyProtection="1">
      <alignment horizontal="center"/>
      <protection locked="0"/>
    </xf>
    <xf numFmtId="0" fontId="2" fillId="2" borderId="8" xfId="0" applyNumberFormat="1" applyFont="1" applyFill="1" applyBorder="1" applyAlignment="1">
      <alignment horizontal="center"/>
    </xf>
    <xf numFmtId="167" fontId="2" fillId="2" borderId="8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>
      <alignment horizontal="center" wrapText="1"/>
      <protection locked="0"/>
    </xf>
    <xf numFmtId="166" fontId="2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66" fontId="2" fillId="8" borderId="0" xfId="0" applyNumberFormat="1" applyFont="1" applyFill="1" applyBorder="1" applyAlignment="1">
      <alignment horizontal="center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5" fillId="0" borderId="0" xfId="0" applyFont="1"/>
    <xf numFmtId="0" fontId="6" fillId="0" borderId="13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/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/>
    <xf numFmtId="20" fontId="0" fillId="0" borderId="0" xfId="0" applyNumberFormat="1" applyFill="1" applyBorder="1" applyAlignment="1" applyProtection="1">
      <alignment horizontal="center"/>
      <protection locked="0"/>
    </xf>
    <xf numFmtId="168" fontId="0" fillId="0" borderId="0" xfId="0" applyNumberFormat="1" applyFill="1" applyBorder="1" applyAlignment="1" applyProtection="1">
      <alignment horizontal="center"/>
      <protection locked="0"/>
    </xf>
    <xf numFmtId="0" fontId="4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0" xfId="0" applyBorder="1"/>
    <xf numFmtId="49" fontId="1" fillId="0" borderId="19" xfId="0" applyNumberFormat="1" applyFont="1" applyBorder="1" applyAlignment="1" applyProtection="1">
      <alignment horizontal="center" vertical="center" wrapText="1"/>
    </xf>
    <xf numFmtId="165" fontId="0" fillId="3" borderId="20" xfId="0" applyNumberFormat="1" applyFill="1" applyBorder="1" applyAlignment="1" applyProtection="1">
      <alignment horizontal="center"/>
      <protection locked="0"/>
    </xf>
    <xf numFmtId="0" fontId="0" fillId="0" borderId="20" xfId="0" applyNumberFormat="1" applyFill="1" applyBorder="1" applyAlignment="1" applyProtection="1">
      <alignment horizontal="center"/>
      <protection locked="0"/>
    </xf>
    <xf numFmtId="164" fontId="0" fillId="0" borderId="8" xfId="0" applyNumberForma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>
      <alignment horizontal="center" wrapText="1"/>
    </xf>
    <xf numFmtId="165" fontId="2" fillId="4" borderId="1" xfId="0" applyNumberFormat="1" applyFont="1" applyFill="1" applyBorder="1" applyAlignment="1" applyProtection="1">
      <alignment horizontal="center" vertical="top" wrapText="1"/>
      <protection locked="0"/>
    </xf>
    <xf numFmtId="165" fontId="2" fillId="4" borderId="18" xfId="0" applyNumberFormat="1" applyFont="1" applyFill="1" applyBorder="1" applyAlignment="1" applyProtection="1">
      <alignment horizontal="center" vertical="top" wrapText="1"/>
      <protection locked="0"/>
    </xf>
    <xf numFmtId="164" fontId="1" fillId="5" borderId="3" xfId="0" applyNumberFormat="1" applyFont="1" applyFill="1" applyBorder="1" applyAlignment="1" applyProtection="1">
      <alignment horizontal="center" vertical="center" wrapText="1"/>
    </xf>
    <xf numFmtId="164" fontId="1" fillId="5" borderId="18" xfId="0" applyNumberFormat="1" applyFont="1" applyFill="1" applyBorder="1" applyAlignment="1" applyProtection="1">
      <alignment horizontal="center" vertical="center" wrapText="1"/>
    </xf>
    <xf numFmtId="0" fontId="3" fillId="0" borderId="5" xfId="0" applyNumberFormat="1" applyFont="1" applyBorder="1" applyAlignment="1" applyProtection="1">
      <alignment horizontal="center" vertical="center" wrapText="1"/>
    </xf>
    <xf numFmtId="0" fontId="3" fillId="0" borderId="7" xfId="0" applyNumberFormat="1" applyFont="1" applyBorder="1" applyAlignment="1" applyProtection="1">
      <alignment horizontal="center" vertical="center" wrapText="1"/>
    </xf>
    <xf numFmtId="0" fontId="3" fillId="6" borderId="1" xfId="0" applyNumberFormat="1" applyFont="1" applyFill="1" applyBorder="1" applyAlignment="1" applyProtection="1">
      <alignment horizontal="center" vertical="center" wrapText="1"/>
    </xf>
    <xf numFmtId="0" fontId="3" fillId="6" borderId="6" xfId="0" applyNumberFormat="1" applyFont="1" applyFill="1" applyBorder="1" applyAlignment="1" applyProtection="1">
      <alignment horizontal="center" vertical="center" wrapText="1"/>
    </xf>
    <xf numFmtId="166" fontId="2" fillId="7" borderId="1" xfId="0" applyNumberFormat="1" applyFont="1" applyFill="1" applyBorder="1" applyAlignment="1">
      <alignment horizontal="center"/>
    </xf>
    <xf numFmtId="166" fontId="2" fillId="7" borderId="6" xfId="0" applyNumberFormat="1" applyFont="1" applyFill="1" applyBorder="1" applyAlignment="1">
      <alignment horizontal="center"/>
    </xf>
    <xf numFmtId="166" fontId="2" fillId="7" borderId="9" xfId="0" applyNumberFormat="1" applyFont="1" applyFill="1" applyBorder="1" applyAlignment="1">
      <alignment horizontal="center"/>
    </xf>
    <xf numFmtId="166" fontId="2" fillId="7" borderId="10" xfId="0" applyNumberFormat="1" applyFont="1" applyFill="1" applyBorder="1" applyAlignment="1">
      <alignment horizontal="center"/>
    </xf>
    <xf numFmtId="166" fontId="2" fillId="2" borderId="1" xfId="0" applyNumberFormat="1" applyFont="1" applyFill="1" applyBorder="1" applyAlignment="1">
      <alignment horizontal="center" vertical="center"/>
    </xf>
    <xf numFmtId="166" fontId="2" fillId="2" borderId="6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color rgb="FFFF0000"/>
      </font>
      <fill>
        <patternFill>
          <bgColor rgb="FFFF0000"/>
        </patternFill>
      </fill>
    </dxf>
    <dxf>
      <font>
        <color rgb="FF00CC00"/>
      </font>
      <fill>
        <patternFill>
          <bgColor rgb="FF00CC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CC00"/>
      </font>
      <fill>
        <patternFill>
          <bgColor rgb="FF00CC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ge%20Sanders/Presses%202017%20version%20TRS%20dia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SE 1"/>
      <sheetName val="PRESSE 3"/>
      <sheetName val="PRESSE 4"/>
      <sheetName val="PRESSE 5"/>
      <sheetName val="CauseArrêt"/>
      <sheetName val="TRS"/>
      <sheetName val="GRAISSAGE"/>
      <sheetName val="Liste produit"/>
      <sheetName val="t°REFROIDISSEUR"/>
      <sheetName val="Filière P1"/>
      <sheetName val="Filière P2"/>
      <sheetName val="Filière P3"/>
      <sheetName val="Filière P4"/>
      <sheetName val="LISTE PERSONNEL"/>
    </sheetNames>
    <sheetDataSet>
      <sheetData sheetId="0"/>
      <sheetData sheetId="1"/>
      <sheetData sheetId="2"/>
      <sheetData sheetId="3"/>
      <sheetData sheetId="4">
        <row r="2">
          <cell r="B2" t="str">
            <v>Attente CV</v>
          </cell>
          <cell r="C2" t="str">
            <v>Arrêt induit aval</v>
          </cell>
        </row>
        <row r="3">
          <cell r="B3" t="str">
            <v>Attente dosage</v>
          </cell>
          <cell r="C3" t="str">
            <v>Arrêt induit amont</v>
          </cell>
        </row>
        <row r="4">
          <cell r="B4" t="str">
            <v>Attente vapeur</v>
          </cell>
          <cell r="C4" t="str">
            <v>Arrêt induit utilité</v>
          </cell>
        </row>
        <row r="5">
          <cell r="B5" t="str">
            <v>Préventif machine</v>
          </cell>
          <cell r="C5" t="str">
            <v>Arrêt programmé</v>
          </cell>
        </row>
        <row r="6">
          <cell r="B6" t="str">
            <v>Préventif ligne</v>
          </cell>
          <cell r="C6" t="str">
            <v>Arrêt programmé</v>
          </cell>
        </row>
        <row r="7">
          <cell r="B7" t="str">
            <v xml:space="preserve">Réunion </v>
          </cell>
          <cell r="C7" t="str">
            <v>Arrêt programmé</v>
          </cell>
        </row>
        <row r="8">
          <cell r="B8" t="str">
            <v>Changement filière - galets</v>
          </cell>
          <cell r="C8" t="str">
            <v>Arrêt programmé</v>
          </cell>
        </row>
        <row r="9">
          <cell r="B9" t="str">
            <v>Nettoyage presse</v>
          </cell>
          <cell r="C9" t="str">
            <v>Arrêt propre</v>
          </cell>
        </row>
        <row r="10">
          <cell r="B10" t="str">
            <v>Réglages galets</v>
          </cell>
          <cell r="C10" t="str">
            <v>Arrêt propre</v>
          </cell>
        </row>
        <row r="11">
          <cell r="B11" t="str">
            <v>Panne presse</v>
          </cell>
          <cell r="C11" t="str">
            <v>Arrêt propre</v>
          </cell>
        </row>
        <row r="12">
          <cell r="B12" t="str">
            <v>Panne ligne</v>
          </cell>
          <cell r="C12" t="str">
            <v>Arrêt propre</v>
          </cell>
        </row>
        <row r="13">
          <cell r="B13" t="str">
            <v>Arrêt JF et WE</v>
          </cell>
          <cell r="C13" t="str">
            <v>Arrêt WE et JF</v>
          </cell>
        </row>
        <row r="14">
          <cell r="B14" t="str">
            <v>Arrêts 02H30-05H30</v>
          </cell>
          <cell r="C14" t="str">
            <v>Arrêt Nuit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A2" t="str">
            <v>D. DUPONT</v>
          </cell>
        </row>
        <row r="3">
          <cell r="A3" t="str">
            <v>J. GOYET</v>
          </cell>
        </row>
        <row r="4">
          <cell r="A4" t="str">
            <v>S. PICHON</v>
          </cell>
        </row>
        <row r="5">
          <cell r="A5" t="str">
            <v>T. BRETIN</v>
          </cell>
        </row>
        <row r="6">
          <cell r="A6" t="str">
            <v>S. FLORANCE</v>
          </cell>
        </row>
        <row r="7">
          <cell r="A7" t="str">
            <v>P. BIOTTEAU</v>
          </cell>
        </row>
        <row r="8">
          <cell r="A8" t="str">
            <v>M. BOULAHCEN</v>
          </cell>
        </row>
        <row r="9">
          <cell r="A9" t="str">
            <v>D. RETAILLEAU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tabSelected="1" topLeftCell="G1" workbookViewId="0">
      <selection activeCell="O9" sqref="O9"/>
    </sheetView>
  </sheetViews>
  <sheetFormatPr baseColWidth="10" defaultRowHeight="15" x14ac:dyDescent="0.25"/>
  <cols>
    <col min="5" max="5" width="24.5703125" bestFit="1" customWidth="1"/>
    <col min="15" max="15" width="25.28515625" bestFit="1" customWidth="1"/>
    <col min="16" max="16" width="17.5703125" bestFit="1" customWidth="1"/>
    <col min="19" max="19" width="13.5703125" bestFit="1" customWidth="1"/>
  </cols>
  <sheetData>
    <row r="1" spans="1:23" ht="39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/>
      <c r="G1" s="5" t="s">
        <v>5</v>
      </c>
      <c r="H1" s="5" t="s">
        <v>6</v>
      </c>
      <c r="I1" s="6"/>
      <c r="J1" s="7" t="s">
        <v>7</v>
      </c>
      <c r="K1" s="7" t="s">
        <v>8</v>
      </c>
      <c r="L1" s="60" t="s">
        <v>9</v>
      </c>
      <c r="M1" s="62" t="s">
        <v>10</v>
      </c>
      <c r="N1" s="8" t="s">
        <v>11</v>
      </c>
      <c r="O1" s="64" t="s">
        <v>44</v>
      </c>
      <c r="P1" s="66" t="s">
        <v>12</v>
      </c>
      <c r="Q1" s="72" t="s">
        <v>13</v>
      </c>
      <c r="R1" s="68"/>
      <c r="S1" s="70"/>
      <c r="T1" s="59"/>
      <c r="U1" s="59"/>
      <c r="V1" s="59"/>
      <c r="W1" s="59"/>
    </row>
    <row r="2" spans="1:23" ht="36" x14ac:dyDescent="0.25">
      <c r="A2" s="9"/>
      <c r="B2" s="10"/>
      <c r="C2" s="10"/>
      <c r="D2" s="10"/>
      <c r="E2" s="11"/>
      <c r="F2" s="12" t="s">
        <v>14</v>
      </c>
      <c r="G2" s="13"/>
      <c r="H2" s="13"/>
      <c r="I2" s="6" t="s">
        <v>15</v>
      </c>
      <c r="J2" s="14"/>
      <c r="K2" s="14"/>
      <c r="L2" s="61"/>
      <c r="M2" s="63"/>
      <c r="N2" s="55" t="s">
        <v>16</v>
      </c>
      <c r="O2" s="65"/>
      <c r="P2" s="67"/>
      <c r="Q2" s="73"/>
      <c r="R2" s="69"/>
      <c r="S2" s="71"/>
      <c r="T2" s="29"/>
      <c r="U2" s="29"/>
      <c r="V2" s="30"/>
      <c r="W2" s="31"/>
    </row>
    <row r="3" spans="1:23" x14ac:dyDescent="0.25">
      <c r="A3" s="15">
        <v>42737</v>
      </c>
      <c r="B3" s="16"/>
      <c r="C3" s="17">
        <v>7302</v>
      </c>
      <c r="D3" s="17">
        <v>22</v>
      </c>
      <c r="E3" s="18"/>
      <c r="F3" s="19"/>
      <c r="G3" s="20"/>
      <c r="H3" s="20">
        <v>5</v>
      </c>
      <c r="I3" s="20"/>
      <c r="J3" s="21">
        <v>0.54513888888888895</v>
      </c>
      <c r="K3" s="22">
        <v>327.9</v>
      </c>
      <c r="L3" s="25"/>
      <c r="M3" s="56">
        <f>IF(VALUE($R3)&lt;=VALUE($S2)," PB ",IF(ISERR(VALUE($R3)),"",VALUE($R3)-VALUE($S2)))</f>
        <v>42737.545138888891</v>
      </c>
      <c r="N3" s="58"/>
      <c r="O3" s="23"/>
      <c r="P3" s="23"/>
      <c r="Q3" s="24">
        <f t="shared" ref="Q3:Q15" si="0">IF(H3&lt;&gt;"",H3/(K3-K2),"")</f>
        <v>1.5248551387618178E-2</v>
      </c>
      <c r="R3" s="27">
        <f>A3+J3</f>
        <v>42737.545138888891</v>
      </c>
      <c r="S3" s="28">
        <f>R3+L3</f>
        <v>42737.545138888891</v>
      </c>
      <c r="T3" s="32"/>
      <c r="U3" s="33"/>
      <c r="V3" s="33"/>
      <c r="W3" s="34"/>
    </row>
    <row r="4" spans="1:23" x14ac:dyDescent="0.25">
      <c r="A4" s="15">
        <v>42737</v>
      </c>
      <c r="B4" s="16"/>
      <c r="C4" s="17">
        <v>7352</v>
      </c>
      <c r="D4" s="17">
        <v>51</v>
      </c>
      <c r="E4" s="18"/>
      <c r="F4" s="19"/>
      <c r="G4" s="20"/>
      <c r="H4" s="20">
        <v>2.5</v>
      </c>
      <c r="I4" s="20"/>
      <c r="J4" s="21">
        <v>0.56597222222222221</v>
      </c>
      <c r="K4" s="22">
        <v>328.33</v>
      </c>
      <c r="L4" s="25">
        <f>(K4-K3)/24</f>
        <v>1.7916666666666952E-2</v>
      </c>
      <c r="M4" s="56">
        <f>IF(VALUE($R4)&lt;=VALUE($S3)," PB ",IF(ISERR(VALUE($R4)),"",VALUE($R4)-VALUE($S3)))</f>
        <v>2.0833333328482695E-2</v>
      </c>
      <c r="N4" s="26">
        <f t="shared" ref="N4:N15" si="1">IF(M4&gt;(0.5/24),2,1)</f>
        <v>1</v>
      </c>
      <c r="O4" s="23"/>
      <c r="P4" s="23" t="str">
        <f>+IF(ISNA(VLOOKUP(O4,[1]CauseArrêt!$B$2:$C$21,2,0)),"",VLOOKUP(O4,[1]CauseArrêt!$B$2:$C$21,2,0))</f>
        <v/>
      </c>
      <c r="Q4" s="24">
        <f t="shared" si="0"/>
        <v>5.8139534883720012</v>
      </c>
      <c r="R4" s="27">
        <f>A4+J4</f>
        <v>42737.565972222219</v>
      </c>
      <c r="S4" s="28">
        <f>R4+L4</f>
        <v>42737.583888888883</v>
      </c>
      <c r="T4" s="32"/>
      <c r="U4" s="33"/>
      <c r="V4" s="33"/>
      <c r="W4" s="34"/>
    </row>
    <row r="5" spans="1:23" x14ac:dyDescent="0.25">
      <c r="A5" s="15">
        <v>42737</v>
      </c>
      <c r="B5" s="16"/>
      <c r="C5" s="17">
        <v>7362</v>
      </c>
      <c r="D5" s="17">
        <v>55</v>
      </c>
      <c r="E5" s="18"/>
      <c r="F5" s="19"/>
      <c r="G5" s="20"/>
      <c r="H5" s="20">
        <v>10</v>
      </c>
      <c r="I5" s="20"/>
      <c r="J5" s="21">
        <v>0.6875</v>
      </c>
      <c r="K5" s="22">
        <v>329.83</v>
      </c>
      <c r="L5" s="56">
        <f t="shared" ref="L5:L15" si="2">(K5-K4)/24</f>
        <v>6.25E-2</v>
      </c>
      <c r="M5" s="56">
        <f>IF(VALUE($R5)&lt;=VALUE($S4)," PB ",IF(ISERR(VALUE($R5)),"",VALUE($R5)-VALUE($S4)))</f>
        <v>0.10361111111706123</v>
      </c>
      <c r="N5" s="26">
        <f t="shared" si="1"/>
        <v>2</v>
      </c>
      <c r="O5" s="57" t="s">
        <v>17</v>
      </c>
      <c r="P5" s="23" t="str">
        <f>+IF(ISNA(VLOOKUP(O5,CauseArrêt!$B$2:$C$21,2,0)),"",VLOOKUP(O5,CauseArrêt!$B$2:$C$21,2,0))</f>
        <v>Arrêt propre</v>
      </c>
      <c r="Q5" s="24">
        <f t="shared" si="0"/>
        <v>6.666666666666667</v>
      </c>
      <c r="R5" s="27">
        <f t="shared" ref="R5:R15" si="3">A5+J5</f>
        <v>42737.6875</v>
      </c>
      <c r="S5" s="28">
        <f t="shared" ref="S5:S15" si="4">R5+L5</f>
        <v>42737.75</v>
      </c>
      <c r="T5" s="32"/>
      <c r="U5" s="33"/>
      <c r="V5" s="33"/>
      <c r="W5" s="34"/>
    </row>
    <row r="6" spans="1:23" x14ac:dyDescent="0.25">
      <c r="A6" s="15">
        <v>42737</v>
      </c>
      <c r="B6" s="16"/>
      <c r="C6" s="17">
        <v>7540</v>
      </c>
      <c r="D6" s="17">
        <v>6</v>
      </c>
      <c r="E6" s="18"/>
      <c r="F6" s="19"/>
      <c r="G6" s="20" t="s">
        <v>18</v>
      </c>
      <c r="H6" s="20">
        <v>12</v>
      </c>
      <c r="I6" s="20"/>
      <c r="J6" s="21">
        <v>0.76736111111111116</v>
      </c>
      <c r="K6" s="22">
        <v>331.82</v>
      </c>
      <c r="L6" s="25">
        <f t="shared" si="2"/>
        <v>8.2916666666667041E-2</v>
      </c>
      <c r="M6" s="25">
        <f t="shared" ref="M6:M15" si="5">IF(VALUE($R6)&lt;=VALUE($S5)," PB ",IF(ISERR(VALUE($R6)),"",VALUE($R6)-VALUE($S5)))</f>
        <v>1.7361111109494232E-2</v>
      </c>
      <c r="N6" s="26">
        <f t="shared" si="1"/>
        <v>1</v>
      </c>
      <c r="O6" s="23"/>
      <c r="P6" s="23" t="str">
        <f>+IF(ISNA(VLOOKUP(O6,CauseArrêt!$B$2:$C$21,2,0)),"",VLOOKUP(O6,CauseArrêt!$B$2:$C$21,2,0))</f>
        <v/>
      </c>
      <c r="Q6" s="24">
        <f t="shared" si="0"/>
        <v>6.030150753768817</v>
      </c>
      <c r="R6" s="27">
        <f t="shared" si="3"/>
        <v>42737.767361111109</v>
      </c>
      <c r="S6" s="28">
        <f t="shared" si="4"/>
        <v>42737.850277777776</v>
      </c>
      <c r="T6" s="32"/>
      <c r="U6" s="33"/>
      <c r="V6" s="33"/>
      <c r="W6" s="34"/>
    </row>
    <row r="7" spans="1:23" x14ac:dyDescent="0.25">
      <c r="A7" s="15">
        <v>42737</v>
      </c>
      <c r="B7" s="16"/>
      <c r="C7" s="17">
        <v>9014</v>
      </c>
      <c r="D7" s="17">
        <v>6</v>
      </c>
      <c r="E7" s="18"/>
      <c r="F7" s="19"/>
      <c r="G7" s="20"/>
      <c r="H7" s="20">
        <v>9</v>
      </c>
      <c r="I7" s="20"/>
      <c r="J7" s="21">
        <v>0.98611111111111116</v>
      </c>
      <c r="K7" s="22">
        <v>333.45</v>
      </c>
      <c r="L7" s="25">
        <f t="shared" si="2"/>
        <v>6.7916666666666473E-2</v>
      </c>
      <c r="M7" s="25">
        <f t="shared" si="5"/>
        <v>0.13583333333372138</v>
      </c>
      <c r="N7" s="26">
        <f t="shared" si="1"/>
        <v>2</v>
      </c>
      <c r="O7" s="23" t="s">
        <v>19</v>
      </c>
      <c r="P7" s="23" t="str">
        <f>+IF(ISNA(VLOOKUP(O7,CauseArrêt!$B$2:$C$21,2,0)),"",VLOOKUP(O7,CauseArrêt!$B$2:$C$21,2,0))</f>
        <v>Arrêt programmé</v>
      </c>
      <c r="Q7" s="24">
        <f t="shared" si="0"/>
        <v>5.521472392638052</v>
      </c>
      <c r="R7" s="27">
        <f t="shared" si="3"/>
        <v>42737.986111111109</v>
      </c>
      <c r="S7" s="28">
        <f t="shared" si="4"/>
        <v>42738.054027777776</v>
      </c>
      <c r="T7" s="32"/>
      <c r="U7" s="33"/>
      <c r="V7" s="33"/>
      <c r="W7" s="34"/>
    </row>
    <row r="8" spans="1:23" x14ac:dyDescent="0.25">
      <c r="A8" s="15">
        <v>42738</v>
      </c>
      <c r="B8" s="16"/>
      <c r="C8" s="17">
        <v>7514</v>
      </c>
      <c r="D8" s="17">
        <v>74</v>
      </c>
      <c r="E8" s="18"/>
      <c r="F8" s="19"/>
      <c r="G8" s="20"/>
      <c r="H8" s="20">
        <v>10</v>
      </c>
      <c r="I8" s="20"/>
      <c r="J8" s="21">
        <v>6.9444444444444434E-2</v>
      </c>
      <c r="K8" s="22">
        <v>335.57</v>
      </c>
      <c r="L8" s="25">
        <f t="shared" si="2"/>
        <v>8.8333333333333527E-2</v>
      </c>
      <c r="M8" s="25">
        <f t="shared" si="5"/>
        <v>1.541666666889796E-2</v>
      </c>
      <c r="N8" s="26">
        <f t="shared" si="1"/>
        <v>1</v>
      </c>
      <c r="O8" s="23"/>
      <c r="P8" s="23" t="str">
        <f>+IF(ISNA(VLOOKUP(O8,CauseArrêt!$B$2:$C$21,2,0)),"",VLOOKUP(O8,CauseArrêt!$B$2:$C$21,2,0))</f>
        <v/>
      </c>
      <c r="Q8" s="24">
        <f t="shared" si="0"/>
        <v>4.7169811320754613</v>
      </c>
      <c r="R8" s="27">
        <f t="shared" si="3"/>
        <v>42738.069444444445</v>
      </c>
      <c r="S8" s="28">
        <f t="shared" si="4"/>
        <v>42738.157777777778</v>
      </c>
      <c r="T8" s="32"/>
      <c r="U8" s="33"/>
      <c r="V8" s="33"/>
      <c r="W8" s="34"/>
    </row>
    <row r="9" spans="1:23" x14ac:dyDescent="0.25">
      <c r="A9" s="15">
        <v>42738</v>
      </c>
      <c r="B9" s="16"/>
      <c r="C9" s="17">
        <v>7550</v>
      </c>
      <c r="D9" s="17">
        <v>91</v>
      </c>
      <c r="E9" s="18"/>
      <c r="F9" s="19"/>
      <c r="G9" s="20"/>
      <c r="H9" s="20">
        <v>5</v>
      </c>
      <c r="I9" s="20"/>
      <c r="J9" s="21">
        <v>0.16666666666666666</v>
      </c>
      <c r="K9" s="22">
        <v>336.61</v>
      </c>
      <c r="L9" s="25">
        <f t="shared" si="2"/>
        <v>4.3333333333334188E-2</v>
      </c>
      <c r="M9" s="25">
        <f t="shared" si="5"/>
        <v>8.8888888858491555E-3</v>
      </c>
      <c r="N9" s="26">
        <f t="shared" si="1"/>
        <v>1</v>
      </c>
      <c r="O9" s="23"/>
      <c r="P9" s="23" t="str">
        <f>+IF(ISNA(VLOOKUP(O9,CauseArrêt!$B$2:$C$21,2,0)),"",VLOOKUP(O9,CauseArrêt!$B$2:$C$21,2,0))</f>
        <v/>
      </c>
      <c r="Q9" s="24">
        <f t="shared" si="0"/>
        <v>4.8076923076922133</v>
      </c>
      <c r="R9" s="27">
        <f t="shared" si="3"/>
        <v>42738.166666666664</v>
      </c>
      <c r="S9" s="28">
        <f t="shared" si="4"/>
        <v>42738.21</v>
      </c>
      <c r="T9" s="32"/>
      <c r="U9" s="33"/>
      <c r="V9" s="33"/>
      <c r="W9" s="34"/>
    </row>
    <row r="10" spans="1:23" x14ac:dyDescent="0.25">
      <c r="A10" s="15">
        <v>42738</v>
      </c>
      <c r="B10" s="16"/>
      <c r="C10" s="17">
        <v>7555</v>
      </c>
      <c r="D10" s="17">
        <v>6</v>
      </c>
      <c r="E10" s="18"/>
      <c r="F10" s="19"/>
      <c r="G10" s="20"/>
      <c r="H10" s="20">
        <v>6</v>
      </c>
      <c r="I10" s="20"/>
      <c r="J10" s="21">
        <v>0.44444444444444442</v>
      </c>
      <c r="K10" s="22">
        <v>337.7</v>
      </c>
      <c r="L10" s="25">
        <f t="shared" si="2"/>
        <v>4.5416666666665627E-2</v>
      </c>
      <c r="M10" s="25">
        <f t="shared" si="5"/>
        <v>0.234444444446126</v>
      </c>
      <c r="N10" s="26">
        <f t="shared" si="1"/>
        <v>2</v>
      </c>
      <c r="O10" s="23" t="s">
        <v>20</v>
      </c>
      <c r="P10" s="23" t="str">
        <f>+IF(ISNA(VLOOKUP(O10,CauseArrêt!$B$2:$C$21,2,0)),"",VLOOKUP(O10,CauseArrêt!$B$2:$C$21,2,0))</f>
        <v>Arrêt induit aval</v>
      </c>
      <c r="Q10" s="24">
        <f t="shared" si="0"/>
        <v>5.5045871559634287</v>
      </c>
      <c r="R10" s="27">
        <f t="shared" si="3"/>
        <v>42738.444444444445</v>
      </c>
      <c r="S10" s="28">
        <f t="shared" si="4"/>
        <v>42738.489861111113</v>
      </c>
      <c r="T10" s="32"/>
      <c r="U10" s="33"/>
      <c r="V10" s="33"/>
      <c r="W10" s="34"/>
    </row>
    <row r="11" spans="1:23" x14ac:dyDescent="0.25">
      <c r="A11" s="15">
        <v>42738</v>
      </c>
      <c r="B11" s="16"/>
      <c r="C11" s="17">
        <v>7362</v>
      </c>
      <c r="D11" s="17">
        <v>55</v>
      </c>
      <c r="E11" s="18"/>
      <c r="F11" s="19"/>
      <c r="G11" s="20"/>
      <c r="H11" s="20">
        <v>8</v>
      </c>
      <c r="I11" s="20"/>
      <c r="J11" s="21">
        <v>0.59722222222222221</v>
      </c>
      <c r="K11" s="22">
        <v>339</v>
      </c>
      <c r="L11" s="25">
        <f t="shared" si="2"/>
        <v>5.416666666666714E-2</v>
      </c>
      <c r="M11" s="25">
        <f t="shared" si="5"/>
        <v>0.10736111110600177</v>
      </c>
      <c r="N11" s="26">
        <f t="shared" si="1"/>
        <v>2</v>
      </c>
      <c r="O11" s="23" t="s">
        <v>21</v>
      </c>
      <c r="P11" s="23" t="str">
        <f>+IF(ISNA(VLOOKUP(O11,CauseArrêt!$B$2:$C$21,2,0)),"",VLOOKUP(O11,CauseArrêt!$B$2:$C$21,2,0))</f>
        <v>Arrêt programmé</v>
      </c>
      <c r="Q11" s="24">
        <f t="shared" si="0"/>
        <v>6.1538461538461</v>
      </c>
      <c r="R11" s="27">
        <f t="shared" si="3"/>
        <v>42738.597222222219</v>
      </c>
      <c r="S11" s="28">
        <f t="shared" si="4"/>
        <v>42738.651388888888</v>
      </c>
      <c r="T11" s="32"/>
      <c r="U11" s="33"/>
      <c r="V11" s="33"/>
      <c r="W11" s="34"/>
    </row>
    <row r="12" spans="1:23" x14ac:dyDescent="0.25">
      <c r="A12" s="15">
        <v>42738</v>
      </c>
      <c r="B12" s="16"/>
      <c r="C12" s="17">
        <v>7395</v>
      </c>
      <c r="D12" s="17">
        <v>33</v>
      </c>
      <c r="E12" s="18"/>
      <c r="F12" s="19"/>
      <c r="G12" s="20"/>
      <c r="H12" s="20">
        <v>8</v>
      </c>
      <c r="I12" s="20"/>
      <c r="J12" s="21">
        <v>0.63888888888888895</v>
      </c>
      <c r="K12" s="22">
        <v>340.42</v>
      </c>
      <c r="L12" s="25">
        <f t="shared" si="2"/>
        <v>5.9166666666667332E-2</v>
      </c>
      <c r="M12" s="25" t="str">
        <f t="shared" si="5"/>
        <v xml:space="preserve"> PB </v>
      </c>
      <c r="N12" s="26">
        <f t="shared" si="1"/>
        <v>2</v>
      </c>
      <c r="O12" s="23" t="s">
        <v>22</v>
      </c>
      <c r="P12" s="23" t="str">
        <f>+IF(ISNA(VLOOKUP(O12,CauseArrêt!$B$2:$C$21,2,0)),"",VLOOKUP(O12,CauseArrêt!$B$2:$C$21,2,0))</f>
        <v>Arrêt induit amont</v>
      </c>
      <c r="Q12" s="24">
        <f t="shared" si="0"/>
        <v>5.633802816901345</v>
      </c>
      <c r="R12" s="27">
        <f t="shared" si="3"/>
        <v>42738.638888888891</v>
      </c>
      <c r="S12" s="28">
        <f t="shared" si="4"/>
        <v>42738.698055555556</v>
      </c>
      <c r="T12" s="32"/>
      <c r="U12" s="33"/>
      <c r="V12" s="33"/>
      <c r="W12" s="34"/>
    </row>
    <row r="13" spans="1:23" x14ac:dyDescent="0.25">
      <c r="A13" s="15">
        <v>42738</v>
      </c>
      <c r="B13" s="16"/>
      <c r="C13" s="17">
        <v>7540</v>
      </c>
      <c r="D13" s="17">
        <v>6</v>
      </c>
      <c r="E13" s="18"/>
      <c r="F13" s="19"/>
      <c r="G13" s="20"/>
      <c r="H13" s="20">
        <v>13</v>
      </c>
      <c r="I13" s="20"/>
      <c r="J13" s="21">
        <v>0.98611111111111116</v>
      </c>
      <c r="K13" s="22">
        <v>342.71</v>
      </c>
      <c r="L13" s="25">
        <f t="shared" si="2"/>
        <v>9.5416666666665151E-2</v>
      </c>
      <c r="M13" s="25">
        <f t="shared" si="5"/>
        <v>0.28805555555300089</v>
      </c>
      <c r="N13" s="26">
        <f t="shared" si="1"/>
        <v>2</v>
      </c>
      <c r="O13" s="23" t="s">
        <v>23</v>
      </c>
      <c r="P13" s="23" t="str">
        <f>+IF(ISNA(VLOOKUP(O13,CauseArrêt!$B$2:$C$21,2,0)),"",VLOOKUP(O13,CauseArrêt!$B$2:$C$21,2,0))</f>
        <v>Arrêt induit utilité</v>
      </c>
      <c r="Q13" s="24">
        <f t="shared" si="0"/>
        <v>5.6768558951965966</v>
      </c>
      <c r="R13" s="27">
        <f t="shared" si="3"/>
        <v>42738.986111111109</v>
      </c>
      <c r="S13" s="28">
        <f t="shared" si="4"/>
        <v>42739.081527777773</v>
      </c>
      <c r="T13" s="32"/>
      <c r="U13" s="33"/>
      <c r="V13" s="33"/>
      <c r="W13" s="34"/>
    </row>
    <row r="14" spans="1:23" x14ac:dyDescent="0.25">
      <c r="A14" s="15">
        <v>42739</v>
      </c>
      <c r="B14" s="16"/>
      <c r="C14" s="17">
        <v>7363</v>
      </c>
      <c r="D14" s="17">
        <v>36</v>
      </c>
      <c r="E14" s="18"/>
      <c r="F14" s="19"/>
      <c r="G14" s="20" t="s">
        <v>18</v>
      </c>
      <c r="H14" s="20">
        <v>10</v>
      </c>
      <c r="I14" s="20"/>
      <c r="J14" s="21">
        <v>0.57638888888888895</v>
      </c>
      <c r="K14" s="22">
        <v>344.15</v>
      </c>
      <c r="L14" s="25">
        <f t="shared" si="2"/>
        <v>5.9999999999999908E-2</v>
      </c>
      <c r="M14" s="25">
        <f t="shared" si="5"/>
        <v>0.4948611111176433</v>
      </c>
      <c r="N14" s="26">
        <f t="shared" si="1"/>
        <v>2</v>
      </c>
      <c r="O14" s="23" t="s">
        <v>24</v>
      </c>
      <c r="P14" s="23" t="str">
        <f>+IF(ISNA(VLOOKUP(O14,CauseArrêt!$B$2:$C$21,2,0)),"",VLOOKUP(O14,CauseArrêt!$B$2:$C$21,2,0))</f>
        <v>Arrêt programmé</v>
      </c>
      <c r="Q14" s="24">
        <f t="shared" si="0"/>
        <v>6.9444444444444553</v>
      </c>
      <c r="R14" s="27">
        <f t="shared" si="3"/>
        <v>42739.576388888891</v>
      </c>
      <c r="S14" s="28">
        <f t="shared" si="4"/>
        <v>42739.636388888888</v>
      </c>
      <c r="T14" s="32"/>
      <c r="U14" s="33"/>
      <c r="V14" s="33"/>
      <c r="W14" s="34"/>
    </row>
    <row r="15" spans="1:23" x14ac:dyDescent="0.25">
      <c r="A15" s="15">
        <v>42739</v>
      </c>
      <c r="B15" s="16"/>
      <c r="C15" s="17">
        <v>7392</v>
      </c>
      <c r="D15" s="17">
        <v>71</v>
      </c>
      <c r="E15" s="18"/>
      <c r="F15" s="19"/>
      <c r="G15" s="20"/>
      <c r="H15" s="20">
        <v>2</v>
      </c>
      <c r="I15" s="20"/>
      <c r="J15" s="21">
        <v>0.67013888888888884</v>
      </c>
      <c r="K15" s="22">
        <v>344.44</v>
      </c>
      <c r="L15" s="25">
        <f t="shared" si="2"/>
        <v>1.2083333333334187E-2</v>
      </c>
      <c r="M15" s="25">
        <f t="shared" si="5"/>
        <v>3.3750000002328306E-2</v>
      </c>
      <c r="N15" s="26">
        <f t="shared" si="1"/>
        <v>2</v>
      </c>
      <c r="O15" s="23" t="s">
        <v>22</v>
      </c>
      <c r="P15" s="23" t="str">
        <f>+IF(ISNA(VLOOKUP(O15,CauseArrêt!$B$2:$C$21,2,0)),"",VLOOKUP(O15,CauseArrêt!$B$2:$C$21,2,0))</f>
        <v>Arrêt induit amont</v>
      </c>
      <c r="Q15" s="24">
        <f t="shared" si="0"/>
        <v>6.8965517241374448</v>
      </c>
      <c r="R15" s="27">
        <f t="shared" si="3"/>
        <v>42739.670138888891</v>
      </c>
      <c r="S15" s="28">
        <f t="shared" si="4"/>
        <v>42739.682222222225</v>
      </c>
      <c r="T15" s="32"/>
      <c r="U15" s="33"/>
      <c r="V15" s="33"/>
      <c r="W15" s="31"/>
    </row>
    <row r="18" spans="2:4" x14ac:dyDescent="0.25">
      <c r="B18" s="43" t="s">
        <v>40</v>
      </c>
      <c r="C18" s="43" t="s">
        <v>41</v>
      </c>
      <c r="D18" s="43" t="s">
        <v>42</v>
      </c>
    </row>
    <row r="19" spans="2:4" x14ac:dyDescent="0.25">
      <c r="B19" s="43">
        <v>85</v>
      </c>
      <c r="C19" s="43">
        <v>65</v>
      </c>
      <c r="D19" s="43">
        <v>50</v>
      </c>
    </row>
    <row r="21" spans="2:4" x14ac:dyDescent="0.25">
      <c r="B21" s="43">
        <f ca="1">RANDBETWEEN(1,100)</f>
        <v>77</v>
      </c>
    </row>
  </sheetData>
  <mergeCells count="8">
    <mergeCell ref="T1:W1"/>
    <mergeCell ref="L1:L2"/>
    <mergeCell ref="M1:M2"/>
    <mergeCell ref="O1:O2"/>
    <mergeCell ref="P1:P2"/>
    <mergeCell ref="R1:R2"/>
    <mergeCell ref="S1:S2"/>
    <mergeCell ref="Q1:Q2"/>
  </mergeCells>
  <conditionalFormatting sqref="W3:W15">
    <cfRule type="cellIs" dxfId="10" priority="11" stopIfTrue="1" operator="equal">
      <formula>""</formula>
    </cfRule>
    <cfRule type="cellIs" dxfId="9" priority="12" stopIfTrue="1" operator="notBetween">
      <formula>#REF!</formula>
      <formula>#REF!</formula>
    </cfRule>
  </conditionalFormatting>
  <conditionalFormatting sqref="U3:U15">
    <cfRule type="cellIs" priority="10" stopIfTrue="1" operator="between">
      <formula>#REF!</formula>
      <formula>#REF!</formula>
    </cfRule>
  </conditionalFormatting>
  <conditionalFormatting sqref="E3:E15">
    <cfRule type="expression" dxfId="8" priority="7" stopIfTrue="1">
      <formula>AD3="M"</formula>
    </cfRule>
    <cfRule type="expression" dxfId="7" priority="8" stopIfTrue="1">
      <formula>AD3="A"</formula>
    </cfRule>
    <cfRule type="expression" dxfId="6" priority="9" stopIfTrue="1">
      <formula>AD3=0</formula>
    </cfRule>
  </conditionalFormatting>
  <conditionalFormatting sqref="M1">
    <cfRule type="cellIs" dxfId="5" priority="6" stopIfTrue="1" operator="equal">
      <formula>1</formula>
    </cfRule>
  </conditionalFormatting>
  <conditionalFormatting sqref="N2">
    <cfRule type="cellIs" dxfId="4" priority="5" stopIfTrue="1" operator="equal">
      <formula>1</formula>
    </cfRule>
  </conditionalFormatting>
  <conditionalFormatting sqref="O3:O4 P4 N5:P15 N4">
    <cfRule type="cellIs" dxfId="3" priority="3" stopIfTrue="1" operator="equal">
      <formula>1</formula>
    </cfRule>
    <cfRule type="cellIs" dxfId="2" priority="4" stopIfTrue="1" operator="equal">
      <formula>2</formula>
    </cfRule>
  </conditionalFormatting>
  <conditionalFormatting sqref="P3">
    <cfRule type="cellIs" dxfId="1" priority="1" stopIfTrue="1" operator="equal">
      <formula>1</formula>
    </cfRule>
    <cfRule type="cellIs" dxfId="0" priority="2" stopIfTrue="1" operator="equal">
      <formula>2</formula>
    </cfRule>
  </conditionalFormatting>
  <dataValidations count="2">
    <dataValidation type="list" allowBlank="1" showInputMessage="1" showErrorMessage="1" sqref="O3:O15">
      <formula1>Cause2</formula1>
    </dataValidation>
    <dataValidation type="list" allowBlank="1" showInputMessage="1" showErrorMessage="1" sqref="B3:B15">
      <formula1>PERSONNEL_PRESSE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zoomScale="80" zoomScaleNormal="80" workbookViewId="0">
      <selection activeCell="E8" sqref="E8"/>
    </sheetView>
  </sheetViews>
  <sheetFormatPr baseColWidth="10" defaultRowHeight="15" x14ac:dyDescent="0.25"/>
  <cols>
    <col min="2" max="2" width="14.28515625" customWidth="1"/>
    <col min="3" max="3" width="17.140625" bestFit="1" customWidth="1"/>
    <col min="4" max="4" width="13.85546875" style="54" customWidth="1"/>
    <col min="6" max="9" width="11.42578125" style="46"/>
    <col min="10" max="10" width="14.28515625" style="46" customWidth="1"/>
    <col min="258" max="259" width="14.28515625" customWidth="1"/>
    <col min="260" max="260" width="13.85546875" customWidth="1"/>
    <col min="266" max="266" width="14.28515625" customWidth="1"/>
    <col min="514" max="515" width="14.28515625" customWidth="1"/>
    <col min="516" max="516" width="13.85546875" customWidth="1"/>
    <col min="522" max="522" width="14.28515625" customWidth="1"/>
    <col min="770" max="771" width="14.28515625" customWidth="1"/>
    <col min="772" max="772" width="13.85546875" customWidth="1"/>
    <col min="778" max="778" width="14.28515625" customWidth="1"/>
    <col min="1026" max="1027" width="14.28515625" customWidth="1"/>
    <col min="1028" max="1028" width="13.85546875" customWidth="1"/>
    <col min="1034" max="1034" width="14.28515625" customWidth="1"/>
    <col min="1282" max="1283" width="14.28515625" customWidth="1"/>
    <col min="1284" max="1284" width="13.85546875" customWidth="1"/>
    <col min="1290" max="1290" width="14.28515625" customWidth="1"/>
    <col min="1538" max="1539" width="14.28515625" customWidth="1"/>
    <col min="1540" max="1540" width="13.85546875" customWidth="1"/>
    <col min="1546" max="1546" width="14.28515625" customWidth="1"/>
    <col min="1794" max="1795" width="14.28515625" customWidth="1"/>
    <col min="1796" max="1796" width="13.85546875" customWidth="1"/>
    <col min="1802" max="1802" width="14.28515625" customWidth="1"/>
    <col min="2050" max="2051" width="14.28515625" customWidth="1"/>
    <col min="2052" max="2052" width="13.85546875" customWidth="1"/>
    <col min="2058" max="2058" width="14.28515625" customWidth="1"/>
    <col min="2306" max="2307" width="14.28515625" customWidth="1"/>
    <col min="2308" max="2308" width="13.85546875" customWidth="1"/>
    <col min="2314" max="2314" width="14.28515625" customWidth="1"/>
    <col min="2562" max="2563" width="14.28515625" customWidth="1"/>
    <col min="2564" max="2564" width="13.85546875" customWidth="1"/>
    <col min="2570" max="2570" width="14.28515625" customWidth="1"/>
    <col min="2818" max="2819" width="14.28515625" customWidth="1"/>
    <col min="2820" max="2820" width="13.85546875" customWidth="1"/>
    <col min="2826" max="2826" width="14.28515625" customWidth="1"/>
    <col min="3074" max="3075" width="14.28515625" customWidth="1"/>
    <col min="3076" max="3076" width="13.85546875" customWidth="1"/>
    <col min="3082" max="3082" width="14.28515625" customWidth="1"/>
    <col min="3330" max="3331" width="14.28515625" customWidth="1"/>
    <col min="3332" max="3332" width="13.85546875" customWidth="1"/>
    <col min="3338" max="3338" width="14.28515625" customWidth="1"/>
    <col min="3586" max="3587" width="14.28515625" customWidth="1"/>
    <col min="3588" max="3588" width="13.85546875" customWidth="1"/>
    <col min="3594" max="3594" width="14.28515625" customWidth="1"/>
    <col min="3842" max="3843" width="14.28515625" customWidth="1"/>
    <col min="3844" max="3844" width="13.85546875" customWidth="1"/>
    <col min="3850" max="3850" width="14.28515625" customWidth="1"/>
    <col min="4098" max="4099" width="14.28515625" customWidth="1"/>
    <col min="4100" max="4100" width="13.85546875" customWidth="1"/>
    <col min="4106" max="4106" width="14.28515625" customWidth="1"/>
    <col min="4354" max="4355" width="14.28515625" customWidth="1"/>
    <col min="4356" max="4356" width="13.85546875" customWidth="1"/>
    <col min="4362" max="4362" width="14.28515625" customWidth="1"/>
    <col min="4610" max="4611" width="14.28515625" customWidth="1"/>
    <col min="4612" max="4612" width="13.85546875" customWidth="1"/>
    <col min="4618" max="4618" width="14.28515625" customWidth="1"/>
    <col min="4866" max="4867" width="14.28515625" customWidth="1"/>
    <col min="4868" max="4868" width="13.85546875" customWidth="1"/>
    <col min="4874" max="4874" width="14.28515625" customWidth="1"/>
    <col min="5122" max="5123" width="14.28515625" customWidth="1"/>
    <col min="5124" max="5124" width="13.85546875" customWidth="1"/>
    <col min="5130" max="5130" width="14.28515625" customWidth="1"/>
    <col min="5378" max="5379" width="14.28515625" customWidth="1"/>
    <col min="5380" max="5380" width="13.85546875" customWidth="1"/>
    <col min="5386" max="5386" width="14.28515625" customWidth="1"/>
    <col min="5634" max="5635" width="14.28515625" customWidth="1"/>
    <col min="5636" max="5636" width="13.85546875" customWidth="1"/>
    <col min="5642" max="5642" width="14.28515625" customWidth="1"/>
    <col min="5890" max="5891" width="14.28515625" customWidth="1"/>
    <col min="5892" max="5892" width="13.85546875" customWidth="1"/>
    <col min="5898" max="5898" width="14.28515625" customWidth="1"/>
    <col min="6146" max="6147" width="14.28515625" customWidth="1"/>
    <col min="6148" max="6148" width="13.85546875" customWidth="1"/>
    <col min="6154" max="6154" width="14.28515625" customWidth="1"/>
    <col min="6402" max="6403" width="14.28515625" customWidth="1"/>
    <col min="6404" max="6404" width="13.85546875" customWidth="1"/>
    <col min="6410" max="6410" width="14.28515625" customWidth="1"/>
    <col min="6658" max="6659" width="14.28515625" customWidth="1"/>
    <col min="6660" max="6660" width="13.85546875" customWidth="1"/>
    <col min="6666" max="6666" width="14.28515625" customWidth="1"/>
    <col min="6914" max="6915" width="14.28515625" customWidth="1"/>
    <col min="6916" max="6916" width="13.85546875" customWidth="1"/>
    <col min="6922" max="6922" width="14.28515625" customWidth="1"/>
    <col min="7170" max="7171" width="14.28515625" customWidth="1"/>
    <col min="7172" max="7172" width="13.85546875" customWidth="1"/>
    <col min="7178" max="7178" width="14.28515625" customWidth="1"/>
    <col min="7426" max="7427" width="14.28515625" customWidth="1"/>
    <col min="7428" max="7428" width="13.85546875" customWidth="1"/>
    <col min="7434" max="7434" width="14.28515625" customWidth="1"/>
    <col min="7682" max="7683" width="14.28515625" customWidth="1"/>
    <col min="7684" max="7684" width="13.85546875" customWidth="1"/>
    <col min="7690" max="7690" width="14.28515625" customWidth="1"/>
    <col min="7938" max="7939" width="14.28515625" customWidth="1"/>
    <col min="7940" max="7940" width="13.85546875" customWidth="1"/>
    <col min="7946" max="7946" width="14.28515625" customWidth="1"/>
    <col min="8194" max="8195" width="14.28515625" customWidth="1"/>
    <col min="8196" max="8196" width="13.85546875" customWidth="1"/>
    <col min="8202" max="8202" width="14.28515625" customWidth="1"/>
    <col min="8450" max="8451" width="14.28515625" customWidth="1"/>
    <col min="8452" max="8452" width="13.85546875" customWidth="1"/>
    <col min="8458" max="8458" width="14.28515625" customWidth="1"/>
    <col min="8706" max="8707" width="14.28515625" customWidth="1"/>
    <col min="8708" max="8708" width="13.85546875" customWidth="1"/>
    <col min="8714" max="8714" width="14.28515625" customWidth="1"/>
    <col min="8962" max="8963" width="14.28515625" customWidth="1"/>
    <col min="8964" max="8964" width="13.85546875" customWidth="1"/>
    <col min="8970" max="8970" width="14.28515625" customWidth="1"/>
    <col min="9218" max="9219" width="14.28515625" customWidth="1"/>
    <col min="9220" max="9220" width="13.85546875" customWidth="1"/>
    <col min="9226" max="9226" width="14.28515625" customWidth="1"/>
    <col min="9474" max="9475" width="14.28515625" customWidth="1"/>
    <col min="9476" max="9476" width="13.85546875" customWidth="1"/>
    <col min="9482" max="9482" width="14.28515625" customWidth="1"/>
    <col min="9730" max="9731" width="14.28515625" customWidth="1"/>
    <col min="9732" max="9732" width="13.85546875" customWidth="1"/>
    <col min="9738" max="9738" width="14.28515625" customWidth="1"/>
    <col min="9986" max="9987" width="14.28515625" customWidth="1"/>
    <col min="9988" max="9988" width="13.85546875" customWidth="1"/>
    <col min="9994" max="9994" width="14.28515625" customWidth="1"/>
    <col min="10242" max="10243" width="14.28515625" customWidth="1"/>
    <col min="10244" max="10244" width="13.85546875" customWidth="1"/>
    <col min="10250" max="10250" width="14.28515625" customWidth="1"/>
    <col min="10498" max="10499" width="14.28515625" customWidth="1"/>
    <col min="10500" max="10500" width="13.85546875" customWidth="1"/>
    <col min="10506" max="10506" width="14.28515625" customWidth="1"/>
    <col min="10754" max="10755" width="14.28515625" customWidth="1"/>
    <col min="10756" max="10756" width="13.85546875" customWidth="1"/>
    <col min="10762" max="10762" width="14.28515625" customWidth="1"/>
    <col min="11010" max="11011" width="14.28515625" customWidth="1"/>
    <col min="11012" max="11012" width="13.85546875" customWidth="1"/>
    <col min="11018" max="11018" width="14.28515625" customWidth="1"/>
    <col min="11266" max="11267" width="14.28515625" customWidth="1"/>
    <col min="11268" max="11268" width="13.85546875" customWidth="1"/>
    <col min="11274" max="11274" width="14.28515625" customWidth="1"/>
    <col min="11522" max="11523" width="14.28515625" customWidth="1"/>
    <col min="11524" max="11524" width="13.85546875" customWidth="1"/>
    <col min="11530" max="11530" width="14.28515625" customWidth="1"/>
    <col min="11778" max="11779" width="14.28515625" customWidth="1"/>
    <col min="11780" max="11780" width="13.85546875" customWidth="1"/>
    <col min="11786" max="11786" width="14.28515625" customWidth="1"/>
    <col min="12034" max="12035" width="14.28515625" customWidth="1"/>
    <col min="12036" max="12036" width="13.85546875" customWidth="1"/>
    <col min="12042" max="12042" width="14.28515625" customWidth="1"/>
    <col min="12290" max="12291" width="14.28515625" customWidth="1"/>
    <col min="12292" max="12292" width="13.85546875" customWidth="1"/>
    <col min="12298" max="12298" width="14.28515625" customWidth="1"/>
    <col min="12546" max="12547" width="14.28515625" customWidth="1"/>
    <col min="12548" max="12548" width="13.85546875" customWidth="1"/>
    <col min="12554" max="12554" width="14.28515625" customWidth="1"/>
    <col min="12802" max="12803" width="14.28515625" customWidth="1"/>
    <col min="12804" max="12804" width="13.85546875" customWidth="1"/>
    <col min="12810" max="12810" width="14.28515625" customWidth="1"/>
    <col min="13058" max="13059" width="14.28515625" customWidth="1"/>
    <col min="13060" max="13060" width="13.85546875" customWidth="1"/>
    <col min="13066" max="13066" width="14.28515625" customWidth="1"/>
    <col min="13314" max="13315" width="14.28515625" customWidth="1"/>
    <col min="13316" max="13316" width="13.85546875" customWidth="1"/>
    <col min="13322" max="13322" width="14.28515625" customWidth="1"/>
    <col min="13570" max="13571" width="14.28515625" customWidth="1"/>
    <col min="13572" max="13572" width="13.85546875" customWidth="1"/>
    <col min="13578" max="13578" width="14.28515625" customWidth="1"/>
    <col min="13826" max="13827" width="14.28515625" customWidth="1"/>
    <col min="13828" max="13828" width="13.85546875" customWidth="1"/>
    <col min="13834" max="13834" width="14.28515625" customWidth="1"/>
    <col min="14082" max="14083" width="14.28515625" customWidth="1"/>
    <col min="14084" max="14084" width="13.85546875" customWidth="1"/>
    <col min="14090" max="14090" width="14.28515625" customWidth="1"/>
    <col min="14338" max="14339" width="14.28515625" customWidth="1"/>
    <col min="14340" max="14340" width="13.85546875" customWidth="1"/>
    <col min="14346" max="14346" width="14.28515625" customWidth="1"/>
    <col min="14594" max="14595" width="14.28515625" customWidth="1"/>
    <col min="14596" max="14596" width="13.85546875" customWidth="1"/>
    <col min="14602" max="14602" width="14.28515625" customWidth="1"/>
    <col min="14850" max="14851" width="14.28515625" customWidth="1"/>
    <col min="14852" max="14852" width="13.85546875" customWidth="1"/>
    <col min="14858" max="14858" width="14.28515625" customWidth="1"/>
    <col min="15106" max="15107" width="14.28515625" customWidth="1"/>
    <col min="15108" max="15108" width="13.85546875" customWidth="1"/>
    <col min="15114" max="15114" width="14.28515625" customWidth="1"/>
    <col min="15362" max="15363" width="14.28515625" customWidth="1"/>
    <col min="15364" max="15364" width="13.85546875" customWidth="1"/>
    <col min="15370" max="15370" width="14.28515625" customWidth="1"/>
    <col min="15618" max="15619" width="14.28515625" customWidth="1"/>
    <col min="15620" max="15620" width="13.85546875" customWidth="1"/>
    <col min="15626" max="15626" width="14.28515625" customWidth="1"/>
    <col min="15874" max="15875" width="14.28515625" customWidth="1"/>
    <col min="15876" max="15876" width="13.85546875" customWidth="1"/>
    <col min="15882" max="15882" width="14.28515625" customWidth="1"/>
    <col min="16130" max="16131" width="14.28515625" customWidth="1"/>
    <col min="16132" max="16132" width="13.85546875" customWidth="1"/>
    <col min="16138" max="16138" width="14.28515625" customWidth="1"/>
  </cols>
  <sheetData>
    <row r="1" spans="1:10" ht="30.75" thickBot="1" x14ac:dyDescent="0.3">
      <c r="A1" s="35"/>
      <c r="B1" s="36" t="s">
        <v>25</v>
      </c>
      <c r="C1" s="35" t="s">
        <v>26</v>
      </c>
      <c r="D1" s="52"/>
      <c r="E1" s="37"/>
      <c r="F1" s="74"/>
      <c r="G1" s="74"/>
      <c r="H1" s="44"/>
    </row>
    <row r="2" spans="1:10" ht="28.5" x14ac:dyDescent="0.25">
      <c r="A2" s="38">
        <v>1</v>
      </c>
      <c r="B2" s="39" t="s">
        <v>20</v>
      </c>
      <c r="C2" s="38" t="s">
        <v>27</v>
      </c>
      <c r="D2" s="53"/>
      <c r="E2" s="37"/>
      <c r="G2" s="47"/>
      <c r="H2" s="45"/>
      <c r="J2" s="48"/>
    </row>
    <row r="3" spans="1:10" ht="28.5" x14ac:dyDescent="0.25">
      <c r="A3" s="40">
        <f>+A2+1</f>
        <v>2</v>
      </c>
      <c r="B3" s="41" t="s">
        <v>22</v>
      </c>
      <c r="C3" s="40" t="s">
        <v>28</v>
      </c>
      <c r="D3" s="53"/>
      <c r="E3" s="37"/>
      <c r="G3" s="47"/>
      <c r="H3" s="49"/>
      <c r="J3" s="48"/>
    </row>
    <row r="4" spans="1:10" ht="28.5" x14ac:dyDescent="0.25">
      <c r="A4" s="40">
        <f t="shared" ref="A4:A21" si="0">+A3+1</f>
        <v>3</v>
      </c>
      <c r="B4" s="41" t="s">
        <v>23</v>
      </c>
      <c r="C4" s="40" t="s">
        <v>29</v>
      </c>
      <c r="D4" s="53"/>
      <c r="E4" s="37"/>
      <c r="G4" s="47"/>
      <c r="H4" s="49"/>
      <c r="J4" s="48"/>
    </row>
    <row r="5" spans="1:10" ht="28.5" x14ac:dyDescent="0.25">
      <c r="A5" s="40">
        <f t="shared" si="0"/>
        <v>4</v>
      </c>
      <c r="B5" s="41" t="s">
        <v>24</v>
      </c>
      <c r="C5" s="40" t="s">
        <v>30</v>
      </c>
      <c r="D5" s="53"/>
      <c r="E5" s="37"/>
      <c r="G5" s="47"/>
      <c r="H5" s="49"/>
      <c r="J5" s="48"/>
    </row>
    <row r="6" spans="1:10" ht="28.5" x14ac:dyDescent="0.25">
      <c r="A6" s="40">
        <f t="shared" si="0"/>
        <v>5</v>
      </c>
      <c r="B6" s="41" t="s">
        <v>31</v>
      </c>
      <c r="C6" s="40" t="s">
        <v>30</v>
      </c>
      <c r="D6" s="53"/>
      <c r="E6" s="37"/>
      <c r="G6" s="47"/>
      <c r="H6" s="49"/>
      <c r="J6" s="48"/>
    </row>
    <row r="7" spans="1:10" ht="28.5" x14ac:dyDescent="0.25">
      <c r="A7" s="40">
        <f t="shared" si="0"/>
        <v>6</v>
      </c>
      <c r="B7" s="41" t="s">
        <v>21</v>
      </c>
      <c r="C7" s="40" t="s">
        <v>30</v>
      </c>
      <c r="D7" s="53"/>
      <c r="E7" s="37"/>
      <c r="F7" s="49"/>
      <c r="G7" s="49"/>
      <c r="H7" s="49"/>
      <c r="J7" s="48"/>
    </row>
    <row r="8" spans="1:10" ht="42.75" x14ac:dyDescent="0.25">
      <c r="A8" s="40">
        <f t="shared" si="0"/>
        <v>7</v>
      </c>
      <c r="B8" s="41" t="s">
        <v>19</v>
      </c>
      <c r="C8" s="40" t="s">
        <v>30</v>
      </c>
      <c r="D8" s="53"/>
      <c r="E8" s="37"/>
      <c r="F8" s="75"/>
      <c r="G8" s="75"/>
      <c r="H8" s="75"/>
      <c r="J8" s="48"/>
    </row>
    <row r="9" spans="1:10" ht="28.5" x14ac:dyDescent="0.25">
      <c r="A9" s="40">
        <f t="shared" si="0"/>
        <v>8</v>
      </c>
      <c r="B9" s="41" t="s">
        <v>17</v>
      </c>
      <c r="C9" s="40" t="s">
        <v>32</v>
      </c>
      <c r="D9" s="53"/>
      <c r="E9" s="37"/>
      <c r="G9" s="50"/>
      <c r="H9" s="51"/>
      <c r="J9" s="48"/>
    </row>
    <row r="10" spans="1:10" ht="28.5" x14ac:dyDescent="0.25">
      <c r="A10" s="40">
        <f t="shared" si="0"/>
        <v>9</v>
      </c>
      <c r="B10" s="41" t="s">
        <v>35</v>
      </c>
      <c r="C10" s="40" t="s">
        <v>32</v>
      </c>
      <c r="D10" s="53"/>
      <c r="E10" s="37"/>
      <c r="G10" s="50"/>
      <c r="H10" s="51"/>
    </row>
    <row r="11" spans="1:10" ht="28.5" x14ac:dyDescent="0.25">
      <c r="A11" s="40">
        <f t="shared" si="0"/>
        <v>10</v>
      </c>
      <c r="B11" s="41" t="s">
        <v>36</v>
      </c>
      <c r="C11" s="40" t="s">
        <v>32</v>
      </c>
      <c r="D11" s="53"/>
      <c r="E11" s="37"/>
      <c r="G11" s="50"/>
      <c r="H11" s="51"/>
    </row>
    <row r="12" spans="1:10" ht="15.75" x14ac:dyDescent="0.25">
      <c r="A12" s="40">
        <f t="shared" si="0"/>
        <v>11</v>
      </c>
      <c r="B12" s="41" t="s">
        <v>37</v>
      </c>
      <c r="C12" s="40" t="s">
        <v>32</v>
      </c>
      <c r="D12" s="53"/>
      <c r="E12" s="37"/>
      <c r="G12" s="50"/>
      <c r="H12" s="51"/>
    </row>
    <row r="13" spans="1:10" ht="28.5" x14ac:dyDescent="0.25">
      <c r="A13" s="40">
        <f t="shared" si="0"/>
        <v>12</v>
      </c>
      <c r="B13" s="41" t="s">
        <v>38</v>
      </c>
      <c r="C13" s="40" t="s">
        <v>33</v>
      </c>
      <c r="D13" s="53"/>
      <c r="E13" s="37"/>
      <c r="F13" s="49"/>
      <c r="G13" s="49"/>
      <c r="H13" s="49"/>
    </row>
    <row r="14" spans="1:10" ht="42.75" x14ac:dyDescent="0.25">
      <c r="A14" s="40">
        <f t="shared" si="0"/>
        <v>13</v>
      </c>
      <c r="B14" s="41" t="s">
        <v>39</v>
      </c>
      <c r="C14" s="40" t="s">
        <v>34</v>
      </c>
      <c r="D14" s="53"/>
      <c r="E14" s="37"/>
      <c r="F14" s="49"/>
      <c r="G14" s="49"/>
      <c r="H14" s="49"/>
    </row>
    <row r="15" spans="1:10" ht="15.75" x14ac:dyDescent="0.25">
      <c r="A15" s="40">
        <f t="shared" si="0"/>
        <v>14</v>
      </c>
      <c r="B15" s="41" t="s">
        <v>43</v>
      </c>
      <c r="C15" s="40"/>
      <c r="D15" s="53"/>
      <c r="E15" s="37"/>
      <c r="F15" s="49"/>
      <c r="G15" s="49"/>
      <c r="H15" s="49"/>
    </row>
    <row r="16" spans="1:10" ht="15.75" x14ac:dyDescent="0.25">
      <c r="A16" s="40">
        <f t="shared" si="0"/>
        <v>15</v>
      </c>
      <c r="B16" s="41"/>
      <c r="C16" s="40"/>
      <c r="D16" s="53"/>
      <c r="E16" s="37"/>
      <c r="F16" s="49"/>
      <c r="G16" s="49"/>
      <c r="H16" s="49"/>
    </row>
    <row r="17" spans="1:8" ht="15.75" x14ac:dyDescent="0.25">
      <c r="A17" s="40">
        <f t="shared" si="0"/>
        <v>16</v>
      </c>
      <c r="B17" s="41"/>
      <c r="C17" s="40"/>
      <c r="D17" s="53"/>
      <c r="E17" s="37"/>
      <c r="F17" s="49"/>
      <c r="G17" s="49"/>
      <c r="H17" s="49"/>
    </row>
    <row r="18" spans="1:8" ht="15.75" x14ac:dyDescent="0.25">
      <c r="A18" s="40">
        <f t="shared" si="0"/>
        <v>17</v>
      </c>
      <c r="B18" s="41"/>
      <c r="C18" s="40"/>
      <c r="D18" s="53"/>
      <c r="E18" s="37"/>
      <c r="F18" s="49"/>
      <c r="G18" s="49"/>
      <c r="H18" s="49"/>
    </row>
    <row r="19" spans="1:8" ht="15.75" x14ac:dyDescent="0.25">
      <c r="A19" s="40">
        <f t="shared" si="0"/>
        <v>18</v>
      </c>
      <c r="B19" s="41"/>
      <c r="C19" s="40"/>
      <c r="D19" s="53"/>
      <c r="E19" s="37"/>
      <c r="F19" s="49"/>
      <c r="G19" s="49"/>
      <c r="H19" s="49"/>
    </row>
    <row r="20" spans="1:8" ht="15.75" x14ac:dyDescent="0.25">
      <c r="A20" s="40">
        <f t="shared" si="0"/>
        <v>19</v>
      </c>
      <c r="B20" s="41"/>
      <c r="C20" s="40"/>
      <c r="D20" s="53"/>
      <c r="E20" s="37"/>
      <c r="F20" s="49"/>
      <c r="G20" s="49"/>
      <c r="H20" s="49"/>
    </row>
    <row r="21" spans="1:8" ht="16.5" thickBot="1" x14ac:dyDescent="0.3">
      <c r="A21" s="40">
        <f t="shared" si="0"/>
        <v>20</v>
      </c>
      <c r="B21" s="42"/>
      <c r="C21" s="42"/>
      <c r="D21" s="53"/>
      <c r="E21" s="37"/>
      <c r="F21" s="49"/>
      <c r="G21" s="49"/>
      <c r="H21" s="49"/>
    </row>
    <row r="22" spans="1:8" x14ac:dyDescent="0.25">
      <c r="A22" s="43"/>
    </row>
    <row r="23" spans="1:8" x14ac:dyDescent="0.25">
      <c r="A23" s="43"/>
    </row>
    <row r="24" spans="1:8" x14ac:dyDescent="0.25">
      <c r="A24" s="43"/>
    </row>
    <row r="25" spans="1:8" x14ac:dyDescent="0.25">
      <c r="A25" s="43"/>
    </row>
    <row r="26" spans="1:8" x14ac:dyDescent="0.25">
      <c r="A26" s="43"/>
    </row>
    <row r="27" spans="1:8" x14ac:dyDescent="0.25">
      <c r="A27" s="43"/>
    </row>
    <row r="28" spans="1:8" x14ac:dyDescent="0.25">
      <c r="A28" s="43"/>
    </row>
    <row r="29" spans="1:8" x14ac:dyDescent="0.25">
      <c r="A29" s="43"/>
    </row>
    <row r="30" spans="1:8" x14ac:dyDescent="0.25">
      <c r="A30" s="43"/>
    </row>
  </sheetData>
  <mergeCells count="2">
    <mergeCell ref="F1:G1"/>
    <mergeCell ref="F8:H8"/>
  </mergeCells>
  <dataValidations count="1">
    <dataValidation type="list" allowBlank="1" showInputMessage="1" showErrorMessage="1" sqref="C2:C21 IY2:IY21 SU2:SU21 ACQ2:ACQ21 AMM2:AMM21 AWI2:AWI21 BGE2:BGE21 BQA2:BQA21 BZW2:BZW21 CJS2:CJS21 CTO2:CTO21 DDK2:DDK21 DNG2:DNG21 DXC2:DXC21 EGY2:EGY21 EQU2:EQU21 FAQ2:FAQ21 FKM2:FKM21 FUI2:FUI21 GEE2:GEE21 GOA2:GOA21 GXW2:GXW21 HHS2:HHS21 HRO2:HRO21 IBK2:IBK21 ILG2:ILG21 IVC2:IVC21 JEY2:JEY21 JOU2:JOU21 JYQ2:JYQ21 KIM2:KIM21 KSI2:KSI21 LCE2:LCE21 LMA2:LMA21 LVW2:LVW21 MFS2:MFS21 MPO2:MPO21 MZK2:MZK21 NJG2:NJG21 NTC2:NTC21 OCY2:OCY21 OMU2:OMU21 OWQ2:OWQ21 PGM2:PGM21 PQI2:PQI21 QAE2:QAE21 QKA2:QKA21 QTW2:QTW21 RDS2:RDS21 RNO2:RNO21 RXK2:RXK21 SHG2:SHG21 SRC2:SRC21 TAY2:TAY21 TKU2:TKU21 TUQ2:TUQ21 UEM2:UEM21 UOI2:UOI21 UYE2:UYE21 VIA2:VIA21 VRW2:VRW21 WBS2:WBS21 WLO2:WLO21 WVK2:WVK21 C65538:C65557 IY65538:IY65557 SU65538:SU65557 ACQ65538:ACQ65557 AMM65538:AMM65557 AWI65538:AWI65557 BGE65538:BGE65557 BQA65538:BQA65557 BZW65538:BZW65557 CJS65538:CJS65557 CTO65538:CTO65557 DDK65538:DDK65557 DNG65538:DNG65557 DXC65538:DXC65557 EGY65538:EGY65557 EQU65538:EQU65557 FAQ65538:FAQ65557 FKM65538:FKM65557 FUI65538:FUI65557 GEE65538:GEE65557 GOA65538:GOA65557 GXW65538:GXW65557 HHS65538:HHS65557 HRO65538:HRO65557 IBK65538:IBK65557 ILG65538:ILG65557 IVC65538:IVC65557 JEY65538:JEY65557 JOU65538:JOU65557 JYQ65538:JYQ65557 KIM65538:KIM65557 KSI65538:KSI65557 LCE65538:LCE65557 LMA65538:LMA65557 LVW65538:LVW65557 MFS65538:MFS65557 MPO65538:MPO65557 MZK65538:MZK65557 NJG65538:NJG65557 NTC65538:NTC65557 OCY65538:OCY65557 OMU65538:OMU65557 OWQ65538:OWQ65557 PGM65538:PGM65557 PQI65538:PQI65557 QAE65538:QAE65557 QKA65538:QKA65557 QTW65538:QTW65557 RDS65538:RDS65557 RNO65538:RNO65557 RXK65538:RXK65557 SHG65538:SHG65557 SRC65538:SRC65557 TAY65538:TAY65557 TKU65538:TKU65557 TUQ65538:TUQ65557 UEM65538:UEM65557 UOI65538:UOI65557 UYE65538:UYE65557 VIA65538:VIA65557 VRW65538:VRW65557 WBS65538:WBS65557 WLO65538:WLO65557 WVK65538:WVK65557 C131074:C131093 IY131074:IY131093 SU131074:SU131093 ACQ131074:ACQ131093 AMM131074:AMM131093 AWI131074:AWI131093 BGE131074:BGE131093 BQA131074:BQA131093 BZW131074:BZW131093 CJS131074:CJS131093 CTO131074:CTO131093 DDK131074:DDK131093 DNG131074:DNG131093 DXC131074:DXC131093 EGY131074:EGY131093 EQU131074:EQU131093 FAQ131074:FAQ131093 FKM131074:FKM131093 FUI131074:FUI131093 GEE131074:GEE131093 GOA131074:GOA131093 GXW131074:GXW131093 HHS131074:HHS131093 HRO131074:HRO131093 IBK131074:IBK131093 ILG131074:ILG131093 IVC131074:IVC131093 JEY131074:JEY131093 JOU131074:JOU131093 JYQ131074:JYQ131093 KIM131074:KIM131093 KSI131074:KSI131093 LCE131074:LCE131093 LMA131074:LMA131093 LVW131074:LVW131093 MFS131074:MFS131093 MPO131074:MPO131093 MZK131074:MZK131093 NJG131074:NJG131093 NTC131074:NTC131093 OCY131074:OCY131093 OMU131074:OMU131093 OWQ131074:OWQ131093 PGM131074:PGM131093 PQI131074:PQI131093 QAE131074:QAE131093 QKA131074:QKA131093 QTW131074:QTW131093 RDS131074:RDS131093 RNO131074:RNO131093 RXK131074:RXK131093 SHG131074:SHG131093 SRC131074:SRC131093 TAY131074:TAY131093 TKU131074:TKU131093 TUQ131074:TUQ131093 UEM131074:UEM131093 UOI131074:UOI131093 UYE131074:UYE131093 VIA131074:VIA131093 VRW131074:VRW131093 WBS131074:WBS131093 WLO131074:WLO131093 WVK131074:WVK131093 C196610:C196629 IY196610:IY196629 SU196610:SU196629 ACQ196610:ACQ196629 AMM196610:AMM196629 AWI196610:AWI196629 BGE196610:BGE196629 BQA196610:BQA196629 BZW196610:BZW196629 CJS196610:CJS196629 CTO196610:CTO196629 DDK196610:DDK196629 DNG196610:DNG196629 DXC196610:DXC196629 EGY196610:EGY196629 EQU196610:EQU196629 FAQ196610:FAQ196629 FKM196610:FKM196629 FUI196610:FUI196629 GEE196610:GEE196629 GOA196610:GOA196629 GXW196610:GXW196629 HHS196610:HHS196629 HRO196610:HRO196629 IBK196610:IBK196629 ILG196610:ILG196629 IVC196610:IVC196629 JEY196610:JEY196629 JOU196610:JOU196629 JYQ196610:JYQ196629 KIM196610:KIM196629 KSI196610:KSI196629 LCE196610:LCE196629 LMA196610:LMA196629 LVW196610:LVW196629 MFS196610:MFS196629 MPO196610:MPO196629 MZK196610:MZK196629 NJG196610:NJG196629 NTC196610:NTC196629 OCY196610:OCY196629 OMU196610:OMU196629 OWQ196610:OWQ196629 PGM196610:PGM196629 PQI196610:PQI196629 QAE196610:QAE196629 QKA196610:QKA196629 QTW196610:QTW196629 RDS196610:RDS196629 RNO196610:RNO196629 RXK196610:RXK196629 SHG196610:SHG196629 SRC196610:SRC196629 TAY196610:TAY196629 TKU196610:TKU196629 TUQ196610:TUQ196629 UEM196610:UEM196629 UOI196610:UOI196629 UYE196610:UYE196629 VIA196610:VIA196629 VRW196610:VRW196629 WBS196610:WBS196629 WLO196610:WLO196629 WVK196610:WVK196629 C262146:C262165 IY262146:IY262165 SU262146:SU262165 ACQ262146:ACQ262165 AMM262146:AMM262165 AWI262146:AWI262165 BGE262146:BGE262165 BQA262146:BQA262165 BZW262146:BZW262165 CJS262146:CJS262165 CTO262146:CTO262165 DDK262146:DDK262165 DNG262146:DNG262165 DXC262146:DXC262165 EGY262146:EGY262165 EQU262146:EQU262165 FAQ262146:FAQ262165 FKM262146:FKM262165 FUI262146:FUI262165 GEE262146:GEE262165 GOA262146:GOA262165 GXW262146:GXW262165 HHS262146:HHS262165 HRO262146:HRO262165 IBK262146:IBK262165 ILG262146:ILG262165 IVC262146:IVC262165 JEY262146:JEY262165 JOU262146:JOU262165 JYQ262146:JYQ262165 KIM262146:KIM262165 KSI262146:KSI262165 LCE262146:LCE262165 LMA262146:LMA262165 LVW262146:LVW262165 MFS262146:MFS262165 MPO262146:MPO262165 MZK262146:MZK262165 NJG262146:NJG262165 NTC262146:NTC262165 OCY262146:OCY262165 OMU262146:OMU262165 OWQ262146:OWQ262165 PGM262146:PGM262165 PQI262146:PQI262165 QAE262146:QAE262165 QKA262146:QKA262165 QTW262146:QTW262165 RDS262146:RDS262165 RNO262146:RNO262165 RXK262146:RXK262165 SHG262146:SHG262165 SRC262146:SRC262165 TAY262146:TAY262165 TKU262146:TKU262165 TUQ262146:TUQ262165 UEM262146:UEM262165 UOI262146:UOI262165 UYE262146:UYE262165 VIA262146:VIA262165 VRW262146:VRW262165 WBS262146:WBS262165 WLO262146:WLO262165 WVK262146:WVK262165 C327682:C327701 IY327682:IY327701 SU327682:SU327701 ACQ327682:ACQ327701 AMM327682:AMM327701 AWI327682:AWI327701 BGE327682:BGE327701 BQA327682:BQA327701 BZW327682:BZW327701 CJS327682:CJS327701 CTO327682:CTO327701 DDK327682:DDK327701 DNG327682:DNG327701 DXC327682:DXC327701 EGY327682:EGY327701 EQU327682:EQU327701 FAQ327682:FAQ327701 FKM327682:FKM327701 FUI327682:FUI327701 GEE327682:GEE327701 GOA327682:GOA327701 GXW327682:GXW327701 HHS327682:HHS327701 HRO327682:HRO327701 IBK327682:IBK327701 ILG327682:ILG327701 IVC327682:IVC327701 JEY327682:JEY327701 JOU327682:JOU327701 JYQ327682:JYQ327701 KIM327682:KIM327701 KSI327682:KSI327701 LCE327682:LCE327701 LMA327682:LMA327701 LVW327682:LVW327701 MFS327682:MFS327701 MPO327682:MPO327701 MZK327682:MZK327701 NJG327682:NJG327701 NTC327682:NTC327701 OCY327682:OCY327701 OMU327682:OMU327701 OWQ327682:OWQ327701 PGM327682:PGM327701 PQI327682:PQI327701 QAE327682:QAE327701 QKA327682:QKA327701 QTW327682:QTW327701 RDS327682:RDS327701 RNO327682:RNO327701 RXK327682:RXK327701 SHG327682:SHG327701 SRC327682:SRC327701 TAY327682:TAY327701 TKU327682:TKU327701 TUQ327682:TUQ327701 UEM327682:UEM327701 UOI327682:UOI327701 UYE327682:UYE327701 VIA327682:VIA327701 VRW327682:VRW327701 WBS327682:WBS327701 WLO327682:WLO327701 WVK327682:WVK327701 C393218:C393237 IY393218:IY393237 SU393218:SU393237 ACQ393218:ACQ393237 AMM393218:AMM393237 AWI393218:AWI393237 BGE393218:BGE393237 BQA393218:BQA393237 BZW393218:BZW393237 CJS393218:CJS393237 CTO393218:CTO393237 DDK393218:DDK393237 DNG393218:DNG393237 DXC393218:DXC393237 EGY393218:EGY393237 EQU393218:EQU393237 FAQ393218:FAQ393237 FKM393218:FKM393237 FUI393218:FUI393237 GEE393218:GEE393237 GOA393218:GOA393237 GXW393218:GXW393237 HHS393218:HHS393237 HRO393218:HRO393237 IBK393218:IBK393237 ILG393218:ILG393237 IVC393218:IVC393237 JEY393218:JEY393237 JOU393218:JOU393237 JYQ393218:JYQ393237 KIM393218:KIM393237 KSI393218:KSI393237 LCE393218:LCE393237 LMA393218:LMA393237 LVW393218:LVW393237 MFS393218:MFS393237 MPO393218:MPO393237 MZK393218:MZK393237 NJG393218:NJG393237 NTC393218:NTC393237 OCY393218:OCY393237 OMU393218:OMU393237 OWQ393218:OWQ393237 PGM393218:PGM393237 PQI393218:PQI393237 QAE393218:QAE393237 QKA393218:QKA393237 QTW393218:QTW393237 RDS393218:RDS393237 RNO393218:RNO393237 RXK393218:RXK393237 SHG393218:SHG393237 SRC393218:SRC393237 TAY393218:TAY393237 TKU393218:TKU393237 TUQ393218:TUQ393237 UEM393218:UEM393237 UOI393218:UOI393237 UYE393218:UYE393237 VIA393218:VIA393237 VRW393218:VRW393237 WBS393218:WBS393237 WLO393218:WLO393237 WVK393218:WVK393237 C458754:C458773 IY458754:IY458773 SU458754:SU458773 ACQ458754:ACQ458773 AMM458754:AMM458773 AWI458754:AWI458773 BGE458754:BGE458773 BQA458754:BQA458773 BZW458754:BZW458773 CJS458754:CJS458773 CTO458754:CTO458773 DDK458754:DDK458773 DNG458754:DNG458773 DXC458754:DXC458773 EGY458754:EGY458773 EQU458754:EQU458773 FAQ458754:FAQ458773 FKM458754:FKM458773 FUI458754:FUI458773 GEE458754:GEE458773 GOA458754:GOA458773 GXW458754:GXW458773 HHS458754:HHS458773 HRO458754:HRO458773 IBK458754:IBK458773 ILG458754:ILG458773 IVC458754:IVC458773 JEY458754:JEY458773 JOU458754:JOU458773 JYQ458754:JYQ458773 KIM458754:KIM458773 KSI458754:KSI458773 LCE458754:LCE458773 LMA458754:LMA458773 LVW458754:LVW458773 MFS458754:MFS458773 MPO458754:MPO458773 MZK458754:MZK458773 NJG458754:NJG458773 NTC458754:NTC458773 OCY458754:OCY458773 OMU458754:OMU458773 OWQ458754:OWQ458773 PGM458754:PGM458773 PQI458754:PQI458773 QAE458754:QAE458773 QKA458754:QKA458773 QTW458754:QTW458773 RDS458754:RDS458773 RNO458754:RNO458773 RXK458754:RXK458773 SHG458754:SHG458773 SRC458754:SRC458773 TAY458754:TAY458773 TKU458754:TKU458773 TUQ458754:TUQ458773 UEM458754:UEM458773 UOI458754:UOI458773 UYE458754:UYE458773 VIA458754:VIA458773 VRW458754:VRW458773 WBS458754:WBS458773 WLO458754:WLO458773 WVK458754:WVK458773 C524290:C524309 IY524290:IY524309 SU524290:SU524309 ACQ524290:ACQ524309 AMM524290:AMM524309 AWI524290:AWI524309 BGE524290:BGE524309 BQA524290:BQA524309 BZW524290:BZW524309 CJS524290:CJS524309 CTO524290:CTO524309 DDK524290:DDK524309 DNG524290:DNG524309 DXC524290:DXC524309 EGY524290:EGY524309 EQU524290:EQU524309 FAQ524290:FAQ524309 FKM524290:FKM524309 FUI524290:FUI524309 GEE524290:GEE524309 GOA524290:GOA524309 GXW524290:GXW524309 HHS524290:HHS524309 HRO524290:HRO524309 IBK524290:IBK524309 ILG524290:ILG524309 IVC524290:IVC524309 JEY524290:JEY524309 JOU524290:JOU524309 JYQ524290:JYQ524309 KIM524290:KIM524309 KSI524290:KSI524309 LCE524290:LCE524309 LMA524290:LMA524309 LVW524290:LVW524309 MFS524290:MFS524309 MPO524290:MPO524309 MZK524290:MZK524309 NJG524290:NJG524309 NTC524290:NTC524309 OCY524290:OCY524309 OMU524290:OMU524309 OWQ524290:OWQ524309 PGM524290:PGM524309 PQI524290:PQI524309 QAE524290:QAE524309 QKA524290:QKA524309 QTW524290:QTW524309 RDS524290:RDS524309 RNO524290:RNO524309 RXK524290:RXK524309 SHG524290:SHG524309 SRC524290:SRC524309 TAY524290:TAY524309 TKU524290:TKU524309 TUQ524290:TUQ524309 UEM524290:UEM524309 UOI524290:UOI524309 UYE524290:UYE524309 VIA524290:VIA524309 VRW524290:VRW524309 WBS524290:WBS524309 WLO524290:WLO524309 WVK524290:WVK524309 C589826:C589845 IY589826:IY589845 SU589826:SU589845 ACQ589826:ACQ589845 AMM589826:AMM589845 AWI589826:AWI589845 BGE589826:BGE589845 BQA589826:BQA589845 BZW589826:BZW589845 CJS589826:CJS589845 CTO589826:CTO589845 DDK589826:DDK589845 DNG589826:DNG589845 DXC589826:DXC589845 EGY589826:EGY589845 EQU589826:EQU589845 FAQ589826:FAQ589845 FKM589826:FKM589845 FUI589826:FUI589845 GEE589826:GEE589845 GOA589826:GOA589845 GXW589826:GXW589845 HHS589826:HHS589845 HRO589826:HRO589845 IBK589826:IBK589845 ILG589826:ILG589845 IVC589826:IVC589845 JEY589826:JEY589845 JOU589826:JOU589845 JYQ589826:JYQ589845 KIM589826:KIM589845 KSI589826:KSI589845 LCE589826:LCE589845 LMA589826:LMA589845 LVW589826:LVW589845 MFS589826:MFS589845 MPO589826:MPO589845 MZK589826:MZK589845 NJG589826:NJG589845 NTC589826:NTC589845 OCY589826:OCY589845 OMU589826:OMU589845 OWQ589826:OWQ589845 PGM589826:PGM589845 PQI589826:PQI589845 QAE589826:QAE589845 QKA589826:QKA589845 QTW589826:QTW589845 RDS589826:RDS589845 RNO589826:RNO589845 RXK589826:RXK589845 SHG589826:SHG589845 SRC589826:SRC589845 TAY589826:TAY589845 TKU589826:TKU589845 TUQ589826:TUQ589845 UEM589826:UEM589845 UOI589826:UOI589845 UYE589826:UYE589845 VIA589826:VIA589845 VRW589826:VRW589845 WBS589826:WBS589845 WLO589826:WLO589845 WVK589826:WVK589845 C655362:C655381 IY655362:IY655381 SU655362:SU655381 ACQ655362:ACQ655381 AMM655362:AMM655381 AWI655362:AWI655381 BGE655362:BGE655381 BQA655362:BQA655381 BZW655362:BZW655381 CJS655362:CJS655381 CTO655362:CTO655381 DDK655362:DDK655381 DNG655362:DNG655381 DXC655362:DXC655381 EGY655362:EGY655381 EQU655362:EQU655381 FAQ655362:FAQ655381 FKM655362:FKM655381 FUI655362:FUI655381 GEE655362:GEE655381 GOA655362:GOA655381 GXW655362:GXW655381 HHS655362:HHS655381 HRO655362:HRO655381 IBK655362:IBK655381 ILG655362:ILG655381 IVC655362:IVC655381 JEY655362:JEY655381 JOU655362:JOU655381 JYQ655362:JYQ655381 KIM655362:KIM655381 KSI655362:KSI655381 LCE655362:LCE655381 LMA655362:LMA655381 LVW655362:LVW655381 MFS655362:MFS655381 MPO655362:MPO655381 MZK655362:MZK655381 NJG655362:NJG655381 NTC655362:NTC655381 OCY655362:OCY655381 OMU655362:OMU655381 OWQ655362:OWQ655381 PGM655362:PGM655381 PQI655362:PQI655381 QAE655362:QAE655381 QKA655362:QKA655381 QTW655362:QTW655381 RDS655362:RDS655381 RNO655362:RNO655381 RXK655362:RXK655381 SHG655362:SHG655381 SRC655362:SRC655381 TAY655362:TAY655381 TKU655362:TKU655381 TUQ655362:TUQ655381 UEM655362:UEM655381 UOI655362:UOI655381 UYE655362:UYE655381 VIA655362:VIA655381 VRW655362:VRW655381 WBS655362:WBS655381 WLO655362:WLO655381 WVK655362:WVK655381 C720898:C720917 IY720898:IY720917 SU720898:SU720917 ACQ720898:ACQ720917 AMM720898:AMM720917 AWI720898:AWI720917 BGE720898:BGE720917 BQA720898:BQA720917 BZW720898:BZW720917 CJS720898:CJS720917 CTO720898:CTO720917 DDK720898:DDK720917 DNG720898:DNG720917 DXC720898:DXC720917 EGY720898:EGY720917 EQU720898:EQU720917 FAQ720898:FAQ720917 FKM720898:FKM720917 FUI720898:FUI720917 GEE720898:GEE720917 GOA720898:GOA720917 GXW720898:GXW720917 HHS720898:HHS720917 HRO720898:HRO720917 IBK720898:IBK720917 ILG720898:ILG720917 IVC720898:IVC720917 JEY720898:JEY720917 JOU720898:JOU720917 JYQ720898:JYQ720917 KIM720898:KIM720917 KSI720898:KSI720917 LCE720898:LCE720917 LMA720898:LMA720917 LVW720898:LVW720917 MFS720898:MFS720917 MPO720898:MPO720917 MZK720898:MZK720917 NJG720898:NJG720917 NTC720898:NTC720917 OCY720898:OCY720917 OMU720898:OMU720917 OWQ720898:OWQ720917 PGM720898:PGM720917 PQI720898:PQI720917 QAE720898:QAE720917 QKA720898:QKA720917 QTW720898:QTW720917 RDS720898:RDS720917 RNO720898:RNO720917 RXK720898:RXK720917 SHG720898:SHG720917 SRC720898:SRC720917 TAY720898:TAY720917 TKU720898:TKU720917 TUQ720898:TUQ720917 UEM720898:UEM720917 UOI720898:UOI720917 UYE720898:UYE720917 VIA720898:VIA720917 VRW720898:VRW720917 WBS720898:WBS720917 WLO720898:WLO720917 WVK720898:WVK720917 C786434:C786453 IY786434:IY786453 SU786434:SU786453 ACQ786434:ACQ786453 AMM786434:AMM786453 AWI786434:AWI786453 BGE786434:BGE786453 BQA786434:BQA786453 BZW786434:BZW786453 CJS786434:CJS786453 CTO786434:CTO786453 DDK786434:DDK786453 DNG786434:DNG786453 DXC786434:DXC786453 EGY786434:EGY786453 EQU786434:EQU786453 FAQ786434:FAQ786453 FKM786434:FKM786453 FUI786434:FUI786453 GEE786434:GEE786453 GOA786434:GOA786453 GXW786434:GXW786453 HHS786434:HHS786453 HRO786434:HRO786453 IBK786434:IBK786453 ILG786434:ILG786453 IVC786434:IVC786453 JEY786434:JEY786453 JOU786434:JOU786453 JYQ786434:JYQ786453 KIM786434:KIM786453 KSI786434:KSI786453 LCE786434:LCE786453 LMA786434:LMA786453 LVW786434:LVW786453 MFS786434:MFS786453 MPO786434:MPO786453 MZK786434:MZK786453 NJG786434:NJG786453 NTC786434:NTC786453 OCY786434:OCY786453 OMU786434:OMU786453 OWQ786434:OWQ786453 PGM786434:PGM786453 PQI786434:PQI786453 QAE786434:QAE786453 QKA786434:QKA786453 QTW786434:QTW786453 RDS786434:RDS786453 RNO786434:RNO786453 RXK786434:RXK786453 SHG786434:SHG786453 SRC786434:SRC786453 TAY786434:TAY786453 TKU786434:TKU786453 TUQ786434:TUQ786453 UEM786434:UEM786453 UOI786434:UOI786453 UYE786434:UYE786453 VIA786434:VIA786453 VRW786434:VRW786453 WBS786434:WBS786453 WLO786434:WLO786453 WVK786434:WVK786453 C851970:C851989 IY851970:IY851989 SU851970:SU851989 ACQ851970:ACQ851989 AMM851970:AMM851989 AWI851970:AWI851989 BGE851970:BGE851989 BQA851970:BQA851989 BZW851970:BZW851989 CJS851970:CJS851989 CTO851970:CTO851989 DDK851970:DDK851989 DNG851970:DNG851989 DXC851970:DXC851989 EGY851970:EGY851989 EQU851970:EQU851989 FAQ851970:FAQ851989 FKM851970:FKM851989 FUI851970:FUI851989 GEE851970:GEE851989 GOA851970:GOA851989 GXW851970:GXW851989 HHS851970:HHS851989 HRO851970:HRO851989 IBK851970:IBK851989 ILG851970:ILG851989 IVC851970:IVC851989 JEY851970:JEY851989 JOU851970:JOU851989 JYQ851970:JYQ851989 KIM851970:KIM851989 KSI851970:KSI851989 LCE851970:LCE851989 LMA851970:LMA851989 LVW851970:LVW851989 MFS851970:MFS851989 MPO851970:MPO851989 MZK851970:MZK851989 NJG851970:NJG851989 NTC851970:NTC851989 OCY851970:OCY851989 OMU851970:OMU851989 OWQ851970:OWQ851989 PGM851970:PGM851989 PQI851970:PQI851989 QAE851970:QAE851989 QKA851970:QKA851989 QTW851970:QTW851989 RDS851970:RDS851989 RNO851970:RNO851989 RXK851970:RXK851989 SHG851970:SHG851989 SRC851970:SRC851989 TAY851970:TAY851989 TKU851970:TKU851989 TUQ851970:TUQ851989 UEM851970:UEM851989 UOI851970:UOI851989 UYE851970:UYE851989 VIA851970:VIA851989 VRW851970:VRW851989 WBS851970:WBS851989 WLO851970:WLO851989 WVK851970:WVK851989 C917506:C917525 IY917506:IY917525 SU917506:SU917525 ACQ917506:ACQ917525 AMM917506:AMM917525 AWI917506:AWI917525 BGE917506:BGE917525 BQA917506:BQA917525 BZW917506:BZW917525 CJS917506:CJS917525 CTO917506:CTO917525 DDK917506:DDK917525 DNG917506:DNG917525 DXC917506:DXC917525 EGY917506:EGY917525 EQU917506:EQU917525 FAQ917506:FAQ917525 FKM917506:FKM917525 FUI917506:FUI917525 GEE917506:GEE917525 GOA917506:GOA917525 GXW917506:GXW917525 HHS917506:HHS917525 HRO917506:HRO917525 IBK917506:IBK917525 ILG917506:ILG917525 IVC917506:IVC917525 JEY917506:JEY917525 JOU917506:JOU917525 JYQ917506:JYQ917525 KIM917506:KIM917525 KSI917506:KSI917525 LCE917506:LCE917525 LMA917506:LMA917525 LVW917506:LVW917525 MFS917506:MFS917525 MPO917506:MPO917525 MZK917506:MZK917525 NJG917506:NJG917525 NTC917506:NTC917525 OCY917506:OCY917525 OMU917506:OMU917525 OWQ917506:OWQ917525 PGM917506:PGM917525 PQI917506:PQI917525 QAE917506:QAE917525 QKA917506:QKA917525 QTW917506:QTW917525 RDS917506:RDS917525 RNO917506:RNO917525 RXK917506:RXK917525 SHG917506:SHG917525 SRC917506:SRC917525 TAY917506:TAY917525 TKU917506:TKU917525 TUQ917506:TUQ917525 UEM917506:UEM917525 UOI917506:UOI917525 UYE917506:UYE917525 VIA917506:VIA917525 VRW917506:VRW917525 WBS917506:WBS917525 WLO917506:WLO917525 WVK917506:WVK917525 C983042:C983061 IY983042:IY983061 SU983042:SU983061 ACQ983042:ACQ983061 AMM983042:AMM983061 AWI983042:AWI983061 BGE983042:BGE983061 BQA983042:BQA983061 BZW983042:BZW983061 CJS983042:CJS983061 CTO983042:CTO983061 DDK983042:DDK983061 DNG983042:DNG983061 DXC983042:DXC983061 EGY983042:EGY983061 EQU983042:EQU983061 FAQ983042:FAQ983061 FKM983042:FKM983061 FUI983042:FUI983061 GEE983042:GEE983061 GOA983042:GOA983061 GXW983042:GXW983061 HHS983042:HHS983061 HRO983042:HRO983061 IBK983042:IBK983061 ILG983042:ILG983061 IVC983042:IVC983061 JEY983042:JEY983061 JOU983042:JOU983061 JYQ983042:JYQ983061 KIM983042:KIM983061 KSI983042:KSI983061 LCE983042:LCE983061 LMA983042:LMA983061 LVW983042:LVW983061 MFS983042:MFS983061 MPO983042:MPO983061 MZK983042:MZK983061 NJG983042:NJG983061 NTC983042:NTC983061 OCY983042:OCY983061 OMU983042:OMU983061 OWQ983042:OWQ983061 PGM983042:PGM983061 PQI983042:PQI983061 QAE983042:QAE983061 QKA983042:QKA983061 QTW983042:QTW983061 RDS983042:RDS983061 RNO983042:RNO983061 RXK983042:RXK983061 SHG983042:SHG983061 SRC983042:SRC983061 TAY983042:TAY983061 TKU983042:TKU983061 TUQ983042:TUQ983061 UEM983042:UEM983061 UOI983042:UOI983061 UYE983042:UYE983061 VIA983042:VIA983061 VRW983042:VRW983061 WBS983042:WBS983061 WLO983042:WLO983061 WVK983042:WVK983061">
      <formula1>$B$25:$B$31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CauseArrêt</vt:lpstr>
      <vt:lpstr>Cause2</vt:lpstr>
      <vt:lpstr>Causearret</vt:lpstr>
      <vt:lpstr>CSDDD</vt:lpstr>
      <vt:lpstr>dfhdhh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FRANCK</cp:lastModifiedBy>
  <dcterms:created xsi:type="dcterms:W3CDTF">2018-04-27T07:08:08Z</dcterms:created>
  <dcterms:modified xsi:type="dcterms:W3CDTF">2018-04-30T06:12:30Z</dcterms:modified>
</cp:coreProperties>
</file>