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xml" ContentType="application/vnd.openxmlformats-officedocument.spreadsheetml.comments+xml"/>
  <Override PartName="/xl/drawings/drawing9.xml" ContentType="application/vnd.openxmlformats-officedocument.drawing+xml"/>
  <Override PartName="/xl/tables/table5.xml" ContentType="application/vnd.openxmlformats-officedocument.spreadsheetml.table+xml"/>
  <Override PartName="/xl/drawings/drawing10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48" windowWidth="20052" windowHeight="11448"/>
  </bookViews>
  <sheets>
    <sheet name="sommaire" sheetId="11" r:id="rId1"/>
    <sheet name="mode emploi" sheetId="12" r:id="rId2"/>
    <sheet name="Data" sheetId="1" r:id="rId3"/>
    <sheet name="Perso" sheetId="2" r:id="rId4"/>
    <sheet name="Livres" sheetId="3" r:id="rId5"/>
    <sheet name="non retour" sheetId="5" r:id="rId6"/>
    <sheet name="courrier non retour" sheetId="6" r:id="rId7"/>
    <sheet name="cotisations" sheetId="10" r:id="rId8"/>
    <sheet name="courrier cotisation" sheetId="9" r:id="rId9"/>
    <sheet name="bases" sheetId="4" state="hidden" r:id="rId10"/>
    <sheet name="calendrier" sheetId="14" r:id="rId11"/>
  </sheets>
  <definedNames>
    <definedName name="civilité">bases!$D$2:$D$4</definedName>
    <definedName name="CodeLotSaisi">'courrier non retour'!$C$14</definedName>
    <definedName name="joursferies">#REF!</definedName>
    <definedName name="Liste">calendrier!$BH$2:$BH$54</definedName>
    <definedName name="Listedate">Tableau3[date]</definedName>
    <definedName name="Livres">OFFSET(Livres!$A$4,,,COUNTA(Livres!$A:$A))</definedName>
    <definedName name="naturelivre">bases!$B$2:$B$5</definedName>
    <definedName name="Personnel">OFFSET(Perso!$A$1,,,COUNTA(Perso!$A:$A))</definedName>
    <definedName name="refannee">#REF!</definedName>
    <definedName name="relance">bases!$F$2:$F$3</definedName>
    <definedName name="tableau6">Tableau2[[Référence]:[Réf_Nom _ Prénom_Titre]]</definedName>
    <definedName name="tableaumembre">Tableau5[#All]</definedName>
    <definedName name="_xlnm.Print_Area" localSheetId="10">calendrier!$A$1:$BC$38</definedName>
    <definedName name="_xlnm.Print_Area" localSheetId="8">'courrier cotisation'!$A$1:$P$47</definedName>
    <definedName name="_xlnm.Print_Area" localSheetId="6">'courrier non retour'!$A$1:$P$48</definedName>
  </definedNames>
  <calcPr calcId="145621"/>
</workbook>
</file>

<file path=xl/calcChain.xml><?xml version="1.0" encoding="utf-8"?>
<calcChain xmlns="http://schemas.openxmlformats.org/spreadsheetml/2006/main">
  <c r="A300" i="5" l="1"/>
  <c r="D300" i="5" s="1"/>
  <c r="B300" i="5"/>
  <c r="C300" i="5"/>
  <c r="E300" i="5"/>
  <c r="A301" i="5"/>
  <c r="B301" i="5"/>
  <c r="C301" i="5"/>
  <c r="D301" i="5"/>
  <c r="E301" i="5"/>
  <c r="F301" i="5" s="1"/>
  <c r="A302" i="5"/>
  <c r="D302" i="5" s="1"/>
  <c r="B302" i="5"/>
  <c r="C302" i="5"/>
  <c r="E302" i="5"/>
  <c r="F302" i="5" s="1"/>
  <c r="A303" i="5"/>
  <c r="B303" i="5"/>
  <c r="C303" i="5"/>
  <c r="D303" i="5"/>
  <c r="F303" i="5" s="1"/>
  <c r="E303" i="5"/>
  <c r="A304" i="5"/>
  <c r="D304" i="5" s="1"/>
  <c r="B304" i="5"/>
  <c r="C304" i="5"/>
  <c r="E304" i="5"/>
  <c r="A305" i="5"/>
  <c r="D305" i="5" s="1"/>
  <c r="G305" i="5" s="1"/>
  <c r="B305" i="5"/>
  <c r="C305" i="5"/>
  <c r="E305" i="5"/>
  <c r="F305" i="5" s="1"/>
  <c r="A306" i="5"/>
  <c r="D306" i="5" s="1"/>
  <c r="B306" i="5"/>
  <c r="C306" i="5"/>
  <c r="E306" i="5"/>
  <c r="A307" i="5"/>
  <c r="B307" i="5"/>
  <c r="C307" i="5"/>
  <c r="D307" i="5"/>
  <c r="F307" i="5" s="1"/>
  <c r="E307" i="5"/>
  <c r="G307" i="5" s="1"/>
  <c r="A308" i="5"/>
  <c r="D308" i="5" s="1"/>
  <c r="B308" i="5"/>
  <c r="C308" i="5"/>
  <c r="E308" i="5"/>
  <c r="A309" i="5"/>
  <c r="B309" i="5"/>
  <c r="C309" i="5"/>
  <c r="D309" i="5"/>
  <c r="G309" i="5" s="1"/>
  <c r="E309" i="5"/>
  <c r="F309" i="5"/>
  <c r="A310" i="5"/>
  <c r="D310" i="5" s="1"/>
  <c r="B310" i="5"/>
  <c r="C310" i="5"/>
  <c r="E310" i="5"/>
  <c r="A311" i="5"/>
  <c r="B311" i="5"/>
  <c r="C311" i="5"/>
  <c r="D311" i="5"/>
  <c r="F311" i="5" s="1"/>
  <c r="E311" i="5"/>
  <c r="A312" i="5"/>
  <c r="D312" i="5" s="1"/>
  <c r="B312" i="5"/>
  <c r="C312" i="5"/>
  <c r="E312" i="5"/>
  <c r="A313" i="5"/>
  <c r="B313" i="5"/>
  <c r="C313" i="5"/>
  <c r="D313" i="5"/>
  <c r="G313" i="5" s="1"/>
  <c r="E313" i="5"/>
  <c r="F313" i="5" s="1"/>
  <c r="A314" i="5"/>
  <c r="D314" i="5" s="1"/>
  <c r="G314" i="5" s="1"/>
  <c r="B314" i="5"/>
  <c r="C314" i="5"/>
  <c r="E314" i="5"/>
  <c r="A315" i="5"/>
  <c r="D315" i="5" s="1"/>
  <c r="F315" i="5" s="1"/>
  <c r="B315" i="5"/>
  <c r="C315" i="5"/>
  <c r="E315" i="5"/>
  <c r="A316" i="5"/>
  <c r="D316" i="5" s="1"/>
  <c r="B316" i="5"/>
  <c r="C316" i="5"/>
  <c r="E316" i="5"/>
  <c r="A317" i="5"/>
  <c r="B317" i="5"/>
  <c r="C317" i="5"/>
  <c r="D317" i="5"/>
  <c r="G317" i="5" s="1"/>
  <c r="E317" i="5"/>
  <c r="F317" i="5" s="1"/>
  <c r="A318" i="5"/>
  <c r="D318" i="5" s="1"/>
  <c r="B318" i="5"/>
  <c r="C318" i="5"/>
  <c r="E318" i="5"/>
  <c r="F318" i="5" s="1"/>
  <c r="A319" i="5"/>
  <c r="B319" i="5"/>
  <c r="C319" i="5"/>
  <c r="D319" i="5"/>
  <c r="F319" i="5" s="1"/>
  <c r="E319" i="5"/>
  <c r="A320" i="5"/>
  <c r="D320" i="5" s="1"/>
  <c r="B320" i="5"/>
  <c r="C320" i="5"/>
  <c r="E320" i="5"/>
  <c r="A321" i="5"/>
  <c r="D321" i="5" s="1"/>
  <c r="G321" i="5" s="1"/>
  <c r="B321" i="5"/>
  <c r="C321" i="5"/>
  <c r="E321" i="5"/>
  <c r="A322" i="5"/>
  <c r="D322" i="5" s="1"/>
  <c r="G322" i="5" s="1"/>
  <c r="B322" i="5"/>
  <c r="C322" i="5"/>
  <c r="E322" i="5"/>
  <c r="A323" i="5"/>
  <c r="D323" i="5" s="1"/>
  <c r="F323" i="5" s="1"/>
  <c r="B323" i="5"/>
  <c r="C323" i="5"/>
  <c r="E323" i="5"/>
  <c r="A324" i="5"/>
  <c r="D324" i="5" s="1"/>
  <c r="B324" i="5"/>
  <c r="C324" i="5"/>
  <c r="E324" i="5"/>
  <c r="F324" i="5" s="1"/>
  <c r="A325" i="5"/>
  <c r="B325" i="5"/>
  <c r="C325" i="5"/>
  <c r="D325" i="5"/>
  <c r="G325" i="5" s="1"/>
  <c r="E325" i="5"/>
  <c r="F325" i="5"/>
  <c r="A326" i="5"/>
  <c r="D326" i="5" s="1"/>
  <c r="B326" i="5"/>
  <c r="C326" i="5"/>
  <c r="E326" i="5"/>
  <c r="A327" i="5"/>
  <c r="B327" i="5"/>
  <c r="C327" i="5"/>
  <c r="D327" i="5"/>
  <c r="F327" i="5" s="1"/>
  <c r="E327" i="5"/>
  <c r="A328" i="5"/>
  <c r="D328" i="5" s="1"/>
  <c r="B328" i="5"/>
  <c r="C328" i="5"/>
  <c r="E328" i="5"/>
  <c r="A329" i="5"/>
  <c r="D329" i="5" s="1"/>
  <c r="G329" i="5" s="1"/>
  <c r="B329" i="5"/>
  <c r="C329" i="5"/>
  <c r="E329" i="5"/>
  <c r="F329" i="5" s="1"/>
  <c r="A330" i="5"/>
  <c r="D330" i="5" s="1"/>
  <c r="G330" i="5" s="1"/>
  <c r="B330" i="5"/>
  <c r="C330" i="5"/>
  <c r="E330" i="5"/>
  <c r="A331" i="5"/>
  <c r="D331" i="5" s="1"/>
  <c r="F331" i="5" s="1"/>
  <c r="B331" i="5"/>
  <c r="C331" i="5"/>
  <c r="E331" i="5"/>
  <c r="A332" i="5"/>
  <c r="D332" i="5" s="1"/>
  <c r="B332" i="5"/>
  <c r="C332" i="5"/>
  <c r="E332" i="5"/>
  <c r="A333" i="5"/>
  <c r="B333" i="5"/>
  <c r="C333" i="5"/>
  <c r="D333" i="5"/>
  <c r="G333" i="5" s="1"/>
  <c r="E333" i="5"/>
  <c r="A334" i="5"/>
  <c r="D334" i="5" s="1"/>
  <c r="B334" i="5"/>
  <c r="C334" i="5"/>
  <c r="E334" i="5"/>
  <c r="F334" i="5" s="1"/>
  <c r="A335" i="5"/>
  <c r="B335" i="5"/>
  <c r="C335" i="5"/>
  <c r="D335" i="5"/>
  <c r="F335" i="5" s="1"/>
  <c r="E335" i="5"/>
  <c r="A336" i="5"/>
  <c r="D336" i="5" s="1"/>
  <c r="B336" i="5"/>
  <c r="C336" i="5"/>
  <c r="E336" i="5"/>
  <c r="A337" i="5"/>
  <c r="D337" i="5" s="1"/>
  <c r="G337" i="5" s="1"/>
  <c r="B337" i="5"/>
  <c r="C337" i="5"/>
  <c r="E337" i="5"/>
  <c r="F337" i="5" s="1"/>
  <c r="A338" i="5"/>
  <c r="D338" i="5" s="1"/>
  <c r="G338" i="5" s="1"/>
  <c r="B338" i="5"/>
  <c r="C338" i="5"/>
  <c r="E338" i="5"/>
  <c r="A339" i="5"/>
  <c r="D339" i="5" s="1"/>
  <c r="F339" i="5" s="1"/>
  <c r="B339" i="5"/>
  <c r="C339" i="5"/>
  <c r="E339" i="5"/>
  <c r="A340" i="5"/>
  <c r="D340" i="5" s="1"/>
  <c r="B340" i="5"/>
  <c r="C340" i="5"/>
  <c r="E340" i="5"/>
  <c r="F340" i="5" s="1"/>
  <c r="A341" i="5"/>
  <c r="B341" i="5"/>
  <c r="C341" i="5"/>
  <c r="D341" i="5"/>
  <c r="G341" i="5" s="1"/>
  <c r="E341" i="5"/>
  <c r="F341" i="5"/>
  <c r="A342" i="5"/>
  <c r="D342" i="5" s="1"/>
  <c r="B342" i="5"/>
  <c r="C342" i="5"/>
  <c r="E342" i="5"/>
  <c r="A343" i="5"/>
  <c r="B343" i="5"/>
  <c r="C343" i="5"/>
  <c r="D343" i="5"/>
  <c r="F343" i="5" s="1"/>
  <c r="E343" i="5"/>
  <c r="A344" i="5"/>
  <c r="D344" i="5" s="1"/>
  <c r="B344" i="5"/>
  <c r="C344" i="5"/>
  <c r="E344" i="5"/>
  <c r="A345" i="5"/>
  <c r="D345" i="5" s="1"/>
  <c r="G345" i="5" s="1"/>
  <c r="B345" i="5"/>
  <c r="C345" i="5"/>
  <c r="E345" i="5"/>
  <c r="F345" i="5" s="1"/>
  <c r="A346" i="5"/>
  <c r="D346" i="5" s="1"/>
  <c r="G346" i="5" s="1"/>
  <c r="B346" i="5"/>
  <c r="C346" i="5"/>
  <c r="E346" i="5"/>
  <c r="A347" i="5"/>
  <c r="D347" i="5" s="1"/>
  <c r="F347" i="5" s="1"/>
  <c r="B347" i="5"/>
  <c r="C347" i="5"/>
  <c r="E347" i="5"/>
  <c r="A348" i="5"/>
  <c r="D348" i="5" s="1"/>
  <c r="B348" i="5"/>
  <c r="C348" i="5"/>
  <c r="E348" i="5"/>
  <c r="A349" i="5"/>
  <c r="B349" i="5"/>
  <c r="C349" i="5"/>
  <c r="D349" i="5"/>
  <c r="G349" i="5" s="1"/>
  <c r="E349" i="5"/>
  <c r="A350" i="5"/>
  <c r="D350" i="5" s="1"/>
  <c r="B350" i="5"/>
  <c r="C350" i="5"/>
  <c r="E350" i="5"/>
  <c r="F350" i="5" s="1"/>
  <c r="A351" i="5"/>
  <c r="D351" i="5" s="1"/>
  <c r="F351" i="5" s="1"/>
  <c r="B351" i="5"/>
  <c r="C351" i="5"/>
  <c r="E351" i="5"/>
  <c r="A352" i="5"/>
  <c r="D352" i="5" s="1"/>
  <c r="B352" i="5"/>
  <c r="C352" i="5"/>
  <c r="E352" i="5"/>
  <c r="A353" i="5"/>
  <c r="B353" i="5"/>
  <c r="C353" i="5"/>
  <c r="D353" i="5"/>
  <c r="G353" i="5" s="1"/>
  <c r="E353" i="5"/>
  <c r="A354" i="5"/>
  <c r="D354" i="5" s="1"/>
  <c r="B354" i="5"/>
  <c r="C354" i="5"/>
  <c r="E354" i="5"/>
  <c r="F354" i="5" s="1"/>
  <c r="A355" i="5"/>
  <c r="D355" i="5" s="1"/>
  <c r="F355" i="5" s="1"/>
  <c r="B355" i="5"/>
  <c r="C355" i="5"/>
  <c r="E355" i="5"/>
  <c r="A356" i="5"/>
  <c r="D356" i="5" s="1"/>
  <c r="B356" i="5"/>
  <c r="C356" i="5"/>
  <c r="E356" i="5"/>
  <c r="A357" i="5"/>
  <c r="B357" i="5"/>
  <c r="C357" i="5"/>
  <c r="D357" i="5"/>
  <c r="G357" i="5" s="1"/>
  <c r="E357" i="5"/>
  <c r="F357" i="5" s="1"/>
  <c r="A358" i="5"/>
  <c r="D358" i="5" s="1"/>
  <c r="B358" i="5"/>
  <c r="C358" i="5"/>
  <c r="E358" i="5"/>
  <c r="F358" i="5" s="1"/>
  <c r="A359" i="5"/>
  <c r="D359" i="5" s="1"/>
  <c r="F359" i="5" s="1"/>
  <c r="B359" i="5"/>
  <c r="C359" i="5"/>
  <c r="E359" i="5"/>
  <c r="A360" i="5"/>
  <c r="D360" i="5" s="1"/>
  <c r="B360" i="5"/>
  <c r="C360" i="5"/>
  <c r="E360" i="5"/>
  <c r="A361" i="5"/>
  <c r="B361" i="5"/>
  <c r="C361" i="5"/>
  <c r="D361" i="5"/>
  <c r="G361" i="5" s="1"/>
  <c r="E361" i="5"/>
  <c r="F361" i="5" s="1"/>
  <c r="A362" i="5"/>
  <c r="D362" i="5" s="1"/>
  <c r="B362" i="5"/>
  <c r="C362" i="5"/>
  <c r="E362" i="5"/>
  <c r="F362" i="5" s="1"/>
  <c r="A363" i="5"/>
  <c r="D363" i="5" s="1"/>
  <c r="F363" i="5" s="1"/>
  <c r="B363" i="5"/>
  <c r="C363" i="5"/>
  <c r="E363" i="5"/>
  <c r="A364" i="5"/>
  <c r="D364" i="5" s="1"/>
  <c r="B364" i="5"/>
  <c r="C364" i="5"/>
  <c r="E364" i="5"/>
  <c r="A365" i="5"/>
  <c r="B365" i="5"/>
  <c r="C365" i="5"/>
  <c r="D365" i="5"/>
  <c r="G365" i="5" s="1"/>
  <c r="E365" i="5"/>
  <c r="F365" i="5" s="1"/>
  <c r="A366" i="5"/>
  <c r="D366" i="5" s="1"/>
  <c r="B366" i="5"/>
  <c r="C366" i="5"/>
  <c r="E366" i="5"/>
  <c r="F366" i="5" s="1"/>
  <c r="A367" i="5"/>
  <c r="B367" i="5"/>
  <c r="C367" i="5"/>
  <c r="D367" i="5"/>
  <c r="F367" i="5" s="1"/>
  <c r="E367" i="5"/>
  <c r="A368" i="5"/>
  <c r="D368" i="5" s="1"/>
  <c r="G368" i="5" s="1"/>
  <c r="B368" i="5"/>
  <c r="C368" i="5"/>
  <c r="E368" i="5"/>
  <c r="F368" i="5"/>
  <c r="A369" i="5"/>
  <c r="B369" i="5"/>
  <c r="C369" i="5"/>
  <c r="D369" i="5"/>
  <c r="F369" i="5" s="1"/>
  <c r="E369" i="5"/>
  <c r="G369" i="5" s="1"/>
  <c r="A370" i="5"/>
  <c r="B370" i="5"/>
  <c r="C370" i="5"/>
  <c r="D370" i="5"/>
  <c r="E370" i="5"/>
  <c r="A371" i="5"/>
  <c r="D371" i="5" s="1"/>
  <c r="F371" i="5" s="1"/>
  <c r="B371" i="5"/>
  <c r="C371" i="5"/>
  <c r="E371" i="5"/>
  <c r="A372" i="5"/>
  <c r="D372" i="5" s="1"/>
  <c r="B372" i="5"/>
  <c r="C372" i="5"/>
  <c r="E372" i="5"/>
  <c r="A373" i="5"/>
  <c r="D373" i="5" s="1"/>
  <c r="B373" i="5"/>
  <c r="C373" i="5"/>
  <c r="E373" i="5"/>
  <c r="F373" i="5" s="1"/>
  <c r="A374" i="5"/>
  <c r="B374" i="5"/>
  <c r="C374" i="5"/>
  <c r="D374" i="5"/>
  <c r="G374" i="5" s="1"/>
  <c r="E374" i="5"/>
  <c r="A375" i="5"/>
  <c r="D375" i="5" s="1"/>
  <c r="B375" i="5"/>
  <c r="C375" i="5"/>
  <c r="E375" i="5"/>
  <c r="A376" i="5"/>
  <c r="D376" i="5" s="1"/>
  <c r="B376" i="5"/>
  <c r="C376" i="5"/>
  <c r="E376" i="5"/>
  <c r="A377" i="5"/>
  <c r="D377" i="5" s="1"/>
  <c r="G377" i="5" s="1"/>
  <c r="B377" i="5"/>
  <c r="C377" i="5"/>
  <c r="E377" i="5"/>
  <c r="A378" i="5"/>
  <c r="D378" i="5" s="1"/>
  <c r="B378" i="5"/>
  <c r="C378" i="5"/>
  <c r="E378" i="5"/>
  <c r="A379" i="5"/>
  <c r="B379" i="5"/>
  <c r="C379" i="5"/>
  <c r="D379" i="5"/>
  <c r="E379" i="5"/>
  <c r="A380" i="5"/>
  <c r="D380" i="5" s="1"/>
  <c r="B380" i="5"/>
  <c r="C380" i="5"/>
  <c r="E380" i="5"/>
  <c r="F380" i="5" s="1"/>
  <c r="G380" i="5"/>
  <c r="A381" i="5"/>
  <c r="B381" i="5"/>
  <c r="C381" i="5"/>
  <c r="D381" i="5"/>
  <c r="G381" i="5" s="1"/>
  <c r="E381" i="5"/>
  <c r="A382" i="5"/>
  <c r="D382" i="5" s="1"/>
  <c r="B382" i="5"/>
  <c r="C382" i="5"/>
  <c r="E382" i="5"/>
  <c r="A383" i="5"/>
  <c r="B383" i="5"/>
  <c r="C383" i="5"/>
  <c r="D383" i="5"/>
  <c r="F383" i="5" s="1"/>
  <c r="E383" i="5"/>
  <c r="A384" i="5"/>
  <c r="D384" i="5" s="1"/>
  <c r="B384" i="5"/>
  <c r="C384" i="5"/>
  <c r="E384" i="5"/>
  <c r="F384" i="5" s="1"/>
  <c r="A385" i="5"/>
  <c r="D385" i="5" s="1"/>
  <c r="F385" i="5" s="1"/>
  <c r="B385" i="5"/>
  <c r="C385" i="5"/>
  <c r="E385" i="5"/>
  <c r="A386" i="5"/>
  <c r="B386" i="5"/>
  <c r="C386" i="5"/>
  <c r="D386" i="5"/>
  <c r="E386" i="5"/>
  <c r="A387" i="5"/>
  <c r="D387" i="5" s="1"/>
  <c r="B387" i="5"/>
  <c r="C387" i="5"/>
  <c r="E387" i="5"/>
  <c r="A388" i="5"/>
  <c r="D388" i="5" s="1"/>
  <c r="B388" i="5"/>
  <c r="C388" i="5"/>
  <c r="E388" i="5"/>
  <c r="F388" i="5" s="1"/>
  <c r="A389" i="5"/>
  <c r="B389" i="5"/>
  <c r="C389" i="5"/>
  <c r="D389" i="5"/>
  <c r="E389" i="5"/>
  <c r="F389" i="5"/>
  <c r="G389" i="5"/>
  <c r="A390" i="5"/>
  <c r="B390" i="5"/>
  <c r="C390" i="5"/>
  <c r="D390" i="5"/>
  <c r="G390" i="5" s="1"/>
  <c r="E390" i="5"/>
  <c r="A391" i="5"/>
  <c r="D391" i="5" s="1"/>
  <c r="B391" i="5"/>
  <c r="C391" i="5"/>
  <c r="E391" i="5"/>
  <c r="A392" i="5"/>
  <c r="D392" i="5" s="1"/>
  <c r="B392" i="5"/>
  <c r="C392" i="5"/>
  <c r="E392" i="5"/>
  <c r="G392" i="5" s="1"/>
  <c r="A393" i="5"/>
  <c r="B393" i="5"/>
  <c r="C393" i="5"/>
  <c r="D393" i="5"/>
  <c r="G393" i="5" s="1"/>
  <c r="E393" i="5"/>
  <c r="F393" i="5"/>
  <c r="A394" i="5"/>
  <c r="D394" i="5" s="1"/>
  <c r="B394" i="5"/>
  <c r="C394" i="5"/>
  <c r="E394" i="5"/>
  <c r="A395" i="5"/>
  <c r="B395" i="5"/>
  <c r="C395" i="5"/>
  <c r="D395" i="5"/>
  <c r="E395" i="5"/>
  <c r="A396" i="5"/>
  <c r="D396" i="5" s="1"/>
  <c r="B396" i="5"/>
  <c r="C396" i="5"/>
  <c r="E396" i="5"/>
  <c r="F396" i="5" s="1"/>
  <c r="A397" i="5"/>
  <c r="D397" i="5" s="1"/>
  <c r="G397" i="5" s="1"/>
  <c r="B397" i="5"/>
  <c r="C397" i="5"/>
  <c r="E397" i="5"/>
  <c r="A398" i="5"/>
  <c r="D398" i="5" s="1"/>
  <c r="B398" i="5"/>
  <c r="C398" i="5"/>
  <c r="E398" i="5"/>
  <c r="G398" i="5" s="1"/>
  <c r="A399" i="5"/>
  <c r="B399" i="5"/>
  <c r="C399" i="5"/>
  <c r="D399" i="5"/>
  <c r="F399" i="5" s="1"/>
  <c r="E399" i="5"/>
  <c r="A400" i="5"/>
  <c r="D400" i="5" s="1"/>
  <c r="B400" i="5"/>
  <c r="C400" i="5"/>
  <c r="E400" i="5"/>
  <c r="F400" i="5" s="1"/>
  <c r="A401" i="5"/>
  <c r="B401" i="5"/>
  <c r="C401" i="5"/>
  <c r="D401" i="5"/>
  <c r="F401" i="5" s="1"/>
  <c r="E401" i="5"/>
  <c r="G401" i="5"/>
  <c r="A402" i="5"/>
  <c r="B402" i="5"/>
  <c r="C402" i="5"/>
  <c r="D402" i="5"/>
  <c r="E402" i="5"/>
  <c r="A403" i="5"/>
  <c r="D403" i="5" s="1"/>
  <c r="B403" i="5"/>
  <c r="C403" i="5"/>
  <c r="E403" i="5"/>
  <c r="A404" i="5"/>
  <c r="D404" i="5" s="1"/>
  <c r="B404" i="5"/>
  <c r="C404" i="5"/>
  <c r="E404" i="5"/>
  <c r="F404" i="5" s="1"/>
  <c r="A405" i="5"/>
  <c r="B405" i="5"/>
  <c r="C405" i="5"/>
  <c r="D405" i="5"/>
  <c r="E405" i="5"/>
  <c r="F405" i="5" s="1"/>
  <c r="G405" i="5"/>
  <c r="A406" i="5"/>
  <c r="B406" i="5"/>
  <c r="C406" i="5"/>
  <c r="D406" i="5"/>
  <c r="G406" i="5" s="1"/>
  <c r="E406" i="5"/>
  <c r="A407" i="5"/>
  <c r="D407" i="5" s="1"/>
  <c r="B407" i="5"/>
  <c r="C407" i="5"/>
  <c r="E407" i="5"/>
  <c r="A408" i="5"/>
  <c r="D408" i="5" s="1"/>
  <c r="B408" i="5"/>
  <c r="C408" i="5"/>
  <c r="E408" i="5"/>
  <c r="G408" i="5" s="1"/>
  <c r="A409" i="5"/>
  <c r="B409" i="5"/>
  <c r="C409" i="5"/>
  <c r="D409" i="5"/>
  <c r="G409" i="5" s="1"/>
  <c r="E409" i="5"/>
  <c r="F409" i="5" s="1"/>
  <c r="A410" i="5"/>
  <c r="D410" i="5" s="1"/>
  <c r="G410" i="5" s="1"/>
  <c r="B410" i="5"/>
  <c r="C410" i="5"/>
  <c r="E410" i="5"/>
  <c r="A411" i="5"/>
  <c r="D411" i="5" s="1"/>
  <c r="B411" i="5"/>
  <c r="C411" i="5"/>
  <c r="E411" i="5"/>
  <c r="A412" i="5"/>
  <c r="D412" i="5" s="1"/>
  <c r="B412" i="5"/>
  <c r="C412" i="5"/>
  <c r="E412" i="5"/>
  <c r="F412" i="5" s="1"/>
  <c r="A413" i="5"/>
  <c r="B413" i="5"/>
  <c r="C413" i="5"/>
  <c r="D413" i="5"/>
  <c r="E413" i="5"/>
  <c r="A414" i="5"/>
  <c r="D414" i="5" s="1"/>
  <c r="B414" i="5"/>
  <c r="C414" i="5"/>
  <c r="E414" i="5"/>
  <c r="A415" i="5"/>
  <c r="D415" i="5" s="1"/>
  <c r="B415" i="5"/>
  <c r="C415" i="5"/>
  <c r="E415" i="5"/>
  <c r="A416" i="5"/>
  <c r="D416" i="5" s="1"/>
  <c r="F416" i="5" s="1"/>
  <c r="B416" i="5"/>
  <c r="C416" i="5"/>
  <c r="E416" i="5"/>
  <c r="G416" i="5" s="1"/>
  <c r="A417" i="5"/>
  <c r="B417" i="5"/>
  <c r="C417" i="5"/>
  <c r="D417" i="5"/>
  <c r="E417" i="5"/>
  <c r="A418" i="5"/>
  <c r="D418" i="5" s="1"/>
  <c r="B418" i="5"/>
  <c r="C418" i="5"/>
  <c r="E418" i="5"/>
  <c r="F418" i="5" s="1"/>
  <c r="A419" i="5"/>
  <c r="D419" i="5" s="1"/>
  <c r="B419" i="5"/>
  <c r="C419" i="5"/>
  <c r="E419" i="5"/>
  <c r="A420" i="5"/>
  <c r="B420" i="5"/>
  <c r="C420" i="5"/>
  <c r="D420" i="5"/>
  <c r="F420" i="5" s="1"/>
  <c r="E420" i="5"/>
  <c r="G420" i="5"/>
  <c r="A421" i="5"/>
  <c r="B421" i="5"/>
  <c r="C421" i="5"/>
  <c r="D421" i="5"/>
  <c r="E421" i="5"/>
  <c r="A422" i="5"/>
  <c r="D422" i="5" s="1"/>
  <c r="B422" i="5"/>
  <c r="C422" i="5"/>
  <c r="E422" i="5"/>
  <c r="A423" i="5"/>
  <c r="D423" i="5" s="1"/>
  <c r="B423" i="5"/>
  <c r="C423" i="5"/>
  <c r="E423" i="5"/>
  <c r="A424" i="5"/>
  <c r="B424" i="5"/>
  <c r="C424" i="5"/>
  <c r="D424" i="5"/>
  <c r="F424" i="5" s="1"/>
  <c r="E424" i="5"/>
  <c r="G424" i="5" s="1"/>
  <c r="A425" i="5"/>
  <c r="D425" i="5" s="1"/>
  <c r="B425" i="5"/>
  <c r="C425" i="5"/>
  <c r="E425" i="5"/>
  <c r="A426" i="5"/>
  <c r="D426" i="5" s="1"/>
  <c r="B426" i="5"/>
  <c r="C426" i="5"/>
  <c r="E426" i="5"/>
  <c r="A427" i="5"/>
  <c r="D427" i="5" s="1"/>
  <c r="B427" i="5"/>
  <c r="C427" i="5"/>
  <c r="E427" i="5"/>
  <c r="A428" i="5"/>
  <c r="B428" i="5"/>
  <c r="C428" i="5"/>
  <c r="D428" i="5"/>
  <c r="F428" i="5" s="1"/>
  <c r="E428" i="5"/>
  <c r="G428" i="5" s="1"/>
  <c r="A429" i="5"/>
  <c r="B429" i="5"/>
  <c r="C429" i="5"/>
  <c r="D429" i="5"/>
  <c r="E429" i="5"/>
  <c r="A430" i="5"/>
  <c r="D430" i="5" s="1"/>
  <c r="B430" i="5"/>
  <c r="C430" i="5"/>
  <c r="E430" i="5"/>
  <c r="A431" i="5"/>
  <c r="D431" i="5" s="1"/>
  <c r="B431" i="5"/>
  <c r="C431" i="5"/>
  <c r="E431" i="5"/>
  <c r="A432" i="5"/>
  <c r="D432" i="5" s="1"/>
  <c r="F432" i="5" s="1"/>
  <c r="B432" i="5"/>
  <c r="C432" i="5"/>
  <c r="E432" i="5"/>
  <c r="A433" i="5"/>
  <c r="B433" i="5"/>
  <c r="C433" i="5"/>
  <c r="D433" i="5"/>
  <c r="E433" i="5"/>
  <c r="A434" i="5"/>
  <c r="D434" i="5" s="1"/>
  <c r="B434" i="5"/>
  <c r="C434" i="5"/>
  <c r="E434" i="5"/>
  <c r="A435" i="5"/>
  <c r="D435" i="5" s="1"/>
  <c r="B435" i="5"/>
  <c r="C435" i="5"/>
  <c r="E435" i="5"/>
  <c r="A436" i="5"/>
  <c r="B436" i="5"/>
  <c r="C436" i="5"/>
  <c r="D436" i="5"/>
  <c r="F436" i="5" s="1"/>
  <c r="E436" i="5"/>
  <c r="G436" i="5"/>
  <c r="A437" i="5"/>
  <c r="B437" i="5"/>
  <c r="C437" i="5"/>
  <c r="D437" i="5"/>
  <c r="E437" i="5"/>
  <c r="A438" i="5"/>
  <c r="D438" i="5" s="1"/>
  <c r="B438" i="5"/>
  <c r="C438" i="5"/>
  <c r="E438" i="5"/>
  <c r="A439" i="5"/>
  <c r="D439" i="5" s="1"/>
  <c r="B439" i="5"/>
  <c r="C439" i="5"/>
  <c r="E439" i="5"/>
  <c r="A440" i="5"/>
  <c r="B440" i="5"/>
  <c r="C440" i="5"/>
  <c r="D440" i="5"/>
  <c r="F440" i="5" s="1"/>
  <c r="E440" i="5"/>
  <c r="G440" i="5" s="1"/>
  <c r="A441" i="5"/>
  <c r="D441" i="5" s="1"/>
  <c r="B441" i="5"/>
  <c r="C441" i="5"/>
  <c r="E441" i="5"/>
  <c r="A442" i="5"/>
  <c r="D442" i="5" s="1"/>
  <c r="B442" i="5"/>
  <c r="C442" i="5"/>
  <c r="E442" i="5"/>
  <c r="A443" i="5"/>
  <c r="D443" i="5" s="1"/>
  <c r="B443" i="5"/>
  <c r="C443" i="5"/>
  <c r="E443" i="5"/>
  <c r="A444" i="5"/>
  <c r="B444" i="5"/>
  <c r="C444" i="5"/>
  <c r="D444" i="5"/>
  <c r="F444" i="5" s="1"/>
  <c r="E444" i="5"/>
  <c r="G444" i="5" s="1"/>
  <c r="A445" i="5"/>
  <c r="B445" i="5"/>
  <c r="C445" i="5"/>
  <c r="D445" i="5"/>
  <c r="E445" i="5"/>
  <c r="A446" i="5"/>
  <c r="D446" i="5" s="1"/>
  <c r="B446" i="5"/>
  <c r="C446" i="5"/>
  <c r="E446" i="5"/>
  <c r="A447" i="5"/>
  <c r="D447" i="5" s="1"/>
  <c r="G447" i="5" s="1"/>
  <c r="B447" i="5"/>
  <c r="C447" i="5"/>
  <c r="E447" i="5"/>
  <c r="F447" i="5"/>
  <c r="A448" i="5"/>
  <c r="B448" i="5"/>
  <c r="C448" i="5"/>
  <c r="D448" i="5"/>
  <c r="F448" i="5" s="1"/>
  <c r="E448" i="5"/>
  <c r="G448" i="5" s="1"/>
  <c r="A449" i="5"/>
  <c r="B449" i="5"/>
  <c r="C449" i="5"/>
  <c r="D449" i="5"/>
  <c r="E449" i="5"/>
  <c r="A450" i="5"/>
  <c r="D450" i="5" s="1"/>
  <c r="B450" i="5"/>
  <c r="C450" i="5"/>
  <c r="E450" i="5"/>
  <c r="A451" i="5"/>
  <c r="D451" i="5" s="1"/>
  <c r="G451" i="5" s="1"/>
  <c r="B451" i="5"/>
  <c r="C451" i="5"/>
  <c r="E451" i="5"/>
  <c r="F451" i="5"/>
  <c r="A452" i="5"/>
  <c r="B452" i="5"/>
  <c r="C452" i="5"/>
  <c r="D452" i="5"/>
  <c r="F452" i="5" s="1"/>
  <c r="E452" i="5"/>
  <c r="A453" i="5"/>
  <c r="B453" i="5"/>
  <c r="C453" i="5"/>
  <c r="D453" i="5"/>
  <c r="E453" i="5"/>
  <c r="A454" i="5"/>
  <c r="D454" i="5" s="1"/>
  <c r="B454" i="5"/>
  <c r="C454" i="5"/>
  <c r="E454" i="5"/>
  <c r="A455" i="5"/>
  <c r="D455" i="5" s="1"/>
  <c r="G455" i="5" s="1"/>
  <c r="B455" i="5"/>
  <c r="C455" i="5"/>
  <c r="E455" i="5"/>
  <c r="F455" i="5"/>
  <c r="A456" i="5"/>
  <c r="B456" i="5"/>
  <c r="C456" i="5"/>
  <c r="D456" i="5"/>
  <c r="F456" i="5" s="1"/>
  <c r="E456" i="5"/>
  <c r="G456" i="5" s="1"/>
  <c r="A457" i="5"/>
  <c r="B457" i="5"/>
  <c r="C457" i="5"/>
  <c r="D457" i="5"/>
  <c r="E457" i="5"/>
  <c r="A458" i="5"/>
  <c r="D458" i="5" s="1"/>
  <c r="B458" i="5"/>
  <c r="C458" i="5"/>
  <c r="E458" i="5"/>
  <c r="A459" i="5"/>
  <c r="D459" i="5" s="1"/>
  <c r="G459" i="5" s="1"/>
  <c r="B459" i="5"/>
  <c r="C459" i="5"/>
  <c r="E459" i="5"/>
  <c r="F459" i="5"/>
  <c r="A460" i="5"/>
  <c r="B460" i="5"/>
  <c r="C460" i="5"/>
  <c r="D460" i="5"/>
  <c r="F460" i="5" s="1"/>
  <c r="E460" i="5"/>
  <c r="A461" i="5"/>
  <c r="B461" i="5"/>
  <c r="C461" i="5"/>
  <c r="D461" i="5"/>
  <c r="E461" i="5"/>
  <c r="A462" i="5"/>
  <c r="D462" i="5" s="1"/>
  <c r="B462" i="5"/>
  <c r="C462" i="5"/>
  <c r="E462" i="5"/>
  <c r="F462" i="5"/>
  <c r="A463" i="5"/>
  <c r="D463" i="5" s="1"/>
  <c r="B463" i="5"/>
  <c r="C463" i="5"/>
  <c r="E463" i="5"/>
  <c r="A464" i="5"/>
  <c r="B464" i="5"/>
  <c r="C464" i="5"/>
  <c r="D464" i="5"/>
  <c r="F464" i="5" s="1"/>
  <c r="E464" i="5"/>
  <c r="G464" i="5"/>
  <c r="A465" i="5"/>
  <c r="B465" i="5"/>
  <c r="C465" i="5"/>
  <c r="D465" i="5"/>
  <c r="E465" i="5"/>
  <c r="A466" i="5"/>
  <c r="D466" i="5" s="1"/>
  <c r="B466" i="5"/>
  <c r="C466" i="5"/>
  <c r="E466" i="5"/>
  <c r="F466" i="5" s="1"/>
  <c r="A467" i="5"/>
  <c r="D467" i="5" s="1"/>
  <c r="B467" i="5"/>
  <c r="C467" i="5"/>
  <c r="E467" i="5"/>
  <c r="F467" i="5" s="1"/>
  <c r="G467" i="5"/>
  <c r="A468" i="5"/>
  <c r="B468" i="5"/>
  <c r="C468" i="5"/>
  <c r="D468" i="5"/>
  <c r="F468" i="5" s="1"/>
  <c r="E468" i="5"/>
  <c r="A469" i="5"/>
  <c r="B469" i="5"/>
  <c r="C469" i="5"/>
  <c r="D469" i="5"/>
  <c r="E469" i="5"/>
  <c r="A470" i="5"/>
  <c r="D470" i="5" s="1"/>
  <c r="B470" i="5"/>
  <c r="C470" i="5"/>
  <c r="E470" i="5"/>
  <c r="F470" i="5" s="1"/>
  <c r="A471" i="5"/>
  <c r="D471" i="5" s="1"/>
  <c r="G471" i="5" s="1"/>
  <c r="B471" i="5"/>
  <c r="C471" i="5"/>
  <c r="E471" i="5"/>
  <c r="F471" i="5"/>
  <c r="A472" i="5"/>
  <c r="B472" i="5"/>
  <c r="C472" i="5"/>
  <c r="D472" i="5"/>
  <c r="F472" i="5" s="1"/>
  <c r="E472" i="5"/>
  <c r="G472" i="5" s="1"/>
  <c r="A473" i="5"/>
  <c r="D473" i="5" s="1"/>
  <c r="B473" i="5"/>
  <c r="C473" i="5"/>
  <c r="E473" i="5"/>
  <c r="A474" i="5"/>
  <c r="D474" i="5" s="1"/>
  <c r="B474" i="5"/>
  <c r="C474" i="5"/>
  <c r="E474" i="5"/>
  <c r="F474" i="5" s="1"/>
  <c r="A475" i="5"/>
  <c r="D475" i="5" s="1"/>
  <c r="B475" i="5"/>
  <c r="C475" i="5"/>
  <c r="E475" i="5"/>
  <c r="F475" i="5" s="1"/>
  <c r="A476" i="5"/>
  <c r="D476" i="5" s="1"/>
  <c r="F476" i="5" s="1"/>
  <c r="B476" i="5"/>
  <c r="C476" i="5"/>
  <c r="E476" i="5"/>
  <c r="A477" i="5"/>
  <c r="B477" i="5"/>
  <c r="C477" i="5"/>
  <c r="D477" i="5"/>
  <c r="E477" i="5"/>
  <c r="A478" i="5"/>
  <c r="D478" i="5" s="1"/>
  <c r="B478" i="5"/>
  <c r="C478" i="5"/>
  <c r="E478" i="5"/>
  <c r="F478" i="5" s="1"/>
  <c r="A479" i="5"/>
  <c r="D479" i="5" s="1"/>
  <c r="B479" i="5"/>
  <c r="C479" i="5"/>
  <c r="E479" i="5"/>
  <c r="F479" i="5" s="1"/>
  <c r="G479" i="5"/>
  <c r="A480" i="5"/>
  <c r="B480" i="5"/>
  <c r="C480" i="5"/>
  <c r="D480" i="5"/>
  <c r="F480" i="5" s="1"/>
  <c r="E480" i="5"/>
  <c r="G480" i="5" s="1"/>
  <c r="A481" i="5"/>
  <c r="B481" i="5"/>
  <c r="C481" i="5"/>
  <c r="D481" i="5"/>
  <c r="E481" i="5"/>
  <c r="A482" i="5"/>
  <c r="D482" i="5" s="1"/>
  <c r="B482" i="5"/>
  <c r="C482" i="5"/>
  <c r="E482" i="5"/>
  <c r="F482" i="5"/>
  <c r="A483" i="5"/>
  <c r="D483" i="5" s="1"/>
  <c r="B483" i="5"/>
  <c r="C483" i="5"/>
  <c r="E483" i="5"/>
  <c r="A484" i="5"/>
  <c r="B484" i="5"/>
  <c r="C484" i="5"/>
  <c r="D484" i="5"/>
  <c r="F484" i="5" s="1"/>
  <c r="E484" i="5"/>
  <c r="A485" i="5"/>
  <c r="D485" i="5" s="1"/>
  <c r="B485" i="5"/>
  <c r="C485" i="5"/>
  <c r="E485" i="5"/>
  <c r="G485" i="5" s="1"/>
  <c r="A486" i="5"/>
  <c r="B486" i="5"/>
  <c r="C486" i="5"/>
  <c r="D486" i="5"/>
  <c r="F486" i="5" s="1"/>
  <c r="E486" i="5"/>
  <c r="A487" i="5"/>
  <c r="D487" i="5" s="1"/>
  <c r="B487" i="5"/>
  <c r="C487" i="5"/>
  <c r="E487" i="5"/>
  <c r="F487" i="5" s="1"/>
  <c r="A488" i="5"/>
  <c r="D488" i="5" s="1"/>
  <c r="B488" i="5"/>
  <c r="C488" i="5"/>
  <c r="E488" i="5"/>
  <c r="A489" i="5"/>
  <c r="D489" i="5" s="1"/>
  <c r="B489" i="5"/>
  <c r="C489" i="5"/>
  <c r="E489" i="5"/>
  <c r="A490" i="5"/>
  <c r="D490" i="5" s="1"/>
  <c r="B490" i="5"/>
  <c r="C490" i="5"/>
  <c r="E490" i="5"/>
  <c r="A491" i="5"/>
  <c r="D491" i="5" s="1"/>
  <c r="B491" i="5"/>
  <c r="C491" i="5"/>
  <c r="E491" i="5"/>
  <c r="A492" i="5"/>
  <c r="B492" i="5"/>
  <c r="C492" i="5"/>
  <c r="D492" i="5"/>
  <c r="E492" i="5"/>
  <c r="F492" i="5" s="1"/>
  <c r="G492" i="5"/>
  <c r="A493" i="5"/>
  <c r="B493" i="5"/>
  <c r="C493" i="5"/>
  <c r="D493" i="5"/>
  <c r="G493" i="5" s="1"/>
  <c r="E493" i="5"/>
  <c r="A494" i="5"/>
  <c r="B494" i="5"/>
  <c r="C494" i="5"/>
  <c r="D494" i="5"/>
  <c r="E494" i="5"/>
  <c r="F494" i="5" s="1"/>
  <c r="A495" i="5"/>
  <c r="D495" i="5" s="1"/>
  <c r="B495" i="5"/>
  <c r="C495" i="5"/>
  <c r="E495" i="5"/>
  <c r="A496" i="5"/>
  <c r="D496" i="5" s="1"/>
  <c r="B496" i="5"/>
  <c r="C496" i="5"/>
  <c r="E496" i="5"/>
  <c r="F496" i="5" s="1"/>
  <c r="A497" i="5"/>
  <c r="D497" i="5" s="1"/>
  <c r="B497" i="5"/>
  <c r="C497" i="5"/>
  <c r="E497" i="5"/>
  <c r="G497" i="5" s="1"/>
  <c r="A498" i="5"/>
  <c r="D498" i="5" s="1"/>
  <c r="B498" i="5"/>
  <c r="C498" i="5"/>
  <c r="E498" i="5"/>
  <c r="A499" i="5"/>
  <c r="D499" i="5" s="1"/>
  <c r="B499" i="5"/>
  <c r="C499" i="5"/>
  <c r="E499" i="5"/>
  <c r="F499" i="5" s="1"/>
  <c r="A500" i="5"/>
  <c r="B500" i="5"/>
  <c r="C500" i="5"/>
  <c r="D500" i="5"/>
  <c r="F500" i="5" s="1"/>
  <c r="E500" i="5"/>
  <c r="G500" i="5"/>
  <c r="A501" i="5"/>
  <c r="D501" i="5" s="1"/>
  <c r="B501" i="5"/>
  <c r="C501" i="5"/>
  <c r="E501" i="5"/>
  <c r="A502" i="5"/>
  <c r="B502" i="5"/>
  <c r="C502" i="5"/>
  <c r="D502" i="5"/>
  <c r="F502" i="5" s="1"/>
  <c r="E502" i="5"/>
  <c r="A503" i="5"/>
  <c r="D503" i="5" s="1"/>
  <c r="B503" i="5"/>
  <c r="C503" i="5"/>
  <c r="E503" i="5"/>
  <c r="G503" i="5"/>
  <c r="A504" i="5"/>
  <c r="B504" i="5"/>
  <c r="C504" i="5"/>
  <c r="D504" i="5"/>
  <c r="F504" i="5" s="1"/>
  <c r="E504" i="5"/>
  <c r="A505" i="5"/>
  <c r="D505" i="5" s="1"/>
  <c r="B505" i="5"/>
  <c r="C505" i="5"/>
  <c r="E505" i="5"/>
  <c r="A506" i="5"/>
  <c r="D506" i="5" s="1"/>
  <c r="B506" i="5"/>
  <c r="C506" i="5"/>
  <c r="E506" i="5"/>
  <c r="A507" i="5"/>
  <c r="D507" i="5" s="1"/>
  <c r="B507" i="5"/>
  <c r="C507" i="5"/>
  <c r="E507" i="5"/>
  <c r="A508" i="5"/>
  <c r="B508" i="5"/>
  <c r="C508" i="5"/>
  <c r="D508" i="5"/>
  <c r="E508" i="5"/>
  <c r="F508" i="5"/>
  <c r="G508" i="5"/>
  <c r="A509" i="5"/>
  <c r="B509" i="5"/>
  <c r="C509" i="5"/>
  <c r="D509" i="5"/>
  <c r="G509" i="5" s="1"/>
  <c r="E509" i="5"/>
  <c r="A510" i="5"/>
  <c r="B510" i="5"/>
  <c r="C510" i="5"/>
  <c r="D510" i="5"/>
  <c r="F510" i="5" s="1"/>
  <c r="E510" i="5"/>
  <c r="A511" i="5"/>
  <c r="D511" i="5" s="1"/>
  <c r="B511" i="5"/>
  <c r="C511" i="5"/>
  <c r="E511" i="5"/>
  <c r="A512" i="5"/>
  <c r="D512" i="5" s="1"/>
  <c r="G512" i="5" s="1"/>
  <c r="B512" i="5"/>
  <c r="C512" i="5"/>
  <c r="E512" i="5"/>
  <c r="F512" i="5" s="1"/>
  <c r="A513" i="5"/>
  <c r="D513" i="5" s="1"/>
  <c r="B513" i="5"/>
  <c r="C513" i="5"/>
  <c r="E513" i="5"/>
  <c r="A514" i="5"/>
  <c r="D514" i="5" s="1"/>
  <c r="B514" i="5"/>
  <c r="C514" i="5"/>
  <c r="E514" i="5"/>
  <c r="A515" i="5"/>
  <c r="D515" i="5" s="1"/>
  <c r="B515" i="5"/>
  <c r="C515" i="5"/>
  <c r="E515" i="5"/>
  <c r="F515" i="5" s="1"/>
  <c r="A516" i="5"/>
  <c r="D516" i="5" s="1"/>
  <c r="B516" i="5"/>
  <c r="C516" i="5"/>
  <c r="E516" i="5"/>
  <c r="G516" i="5" s="1"/>
  <c r="A517" i="5"/>
  <c r="B517" i="5"/>
  <c r="C517" i="5"/>
  <c r="D517" i="5"/>
  <c r="E517" i="5"/>
  <c r="A518" i="5"/>
  <c r="D518" i="5" s="1"/>
  <c r="F518" i="5" s="1"/>
  <c r="B518" i="5"/>
  <c r="C518" i="5"/>
  <c r="E518" i="5"/>
  <c r="A519" i="5"/>
  <c r="D519" i="5" s="1"/>
  <c r="B519" i="5"/>
  <c r="C519" i="5"/>
  <c r="E519" i="5"/>
  <c r="G519" i="5"/>
  <c r="A520" i="5"/>
  <c r="B520" i="5"/>
  <c r="C520" i="5"/>
  <c r="D520" i="5"/>
  <c r="F520" i="5" s="1"/>
  <c r="E520" i="5"/>
  <c r="A521" i="5"/>
  <c r="D521" i="5" s="1"/>
  <c r="B521" i="5"/>
  <c r="C521" i="5"/>
  <c r="E521" i="5"/>
  <c r="A522" i="5"/>
  <c r="D522" i="5" s="1"/>
  <c r="B522" i="5"/>
  <c r="C522" i="5"/>
  <c r="E522" i="5"/>
  <c r="A523" i="5"/>
  <c r="D523" i="5" s="1"/>
  <c r="B523" i="5"/>
  <c r="C523" i="5"/>
  <c r="E523" i="5"/>
  <c r="A524" i="5"/>
  <c r="D524" i="5" s="1"/>
  <c r="B524" i="5"/>
  <c r="C524" i="5"/>
  <c r="E524" i="5"/>
  <c r="F524" i="5" s="1"/>
  <c r="A525" i="5"/>
  <c r="B525" i="5"/>
  <c r="C525" i="5"/>
  <c r="D525" i="5"/>
  <c r="G525" i="5" s="1"/>
  <c r="E525" i="5"/>
  <c r="A526" i="5"/>
  <c r="D526" i="5" s="1"/>
  <c r="B526" i="5"/>
  <c r="C526" i="5"/>
  <c r="E526" i="5"/>
  <c r="F526" i="5" s="1"/>
  <c r="A527" i="5"/>
  <c r="D527" i="5" s="1"/>
  <c r="B527" i="5"/>
  <c r="C527" i="5"/>
  <c r="E527" i="5"/>
  <c r="F527" i="5" s="1"/>
  <c r="A528" i="5"/>
  <c r="B528" i="5"/>
  <c r="C528" i="5"/>
  <c r="D528" i="5"/>
  <c r="G528" i="5" s="1"/>
  <c r="E528" i="5"/>
  <c r="A529" i="5"/>
  <c r="D529" i="5" s="1"/>
  <c r="B529" i="5"/>
  <c r="C529" i="5"/>
  <c r="E529" i="5"/>
  <c r="A530" i="5"/>
  <c r="D530" i="5" s="1"/>
  <c r="B530" i="5"/>
  <c r="C530" i="5"/>
  <c r="E530" i="5"/>
  <c r="A531" i="5"/>
  <c r="D531" i="5" s="1"/>
  <c r="G531" i="5" s="1"/>
  <c r="B531" i="5"/>
  <c r="C531" i="5"/>
  <c r="E531" i="5"/>
  <c r="F531" i="5"/>
  <c r="A532" i="5"/>
  <c r="D532" i="5" s="1"/>
  <c r="F532" i="5" s="1"/>
  <c r="B532" i="5"/>
  <c r="C532" i="5"/>
  <c r="E532" i="5"/>
  <c r="A533" i="5"/>
  <c r="B533" i="5"/>
  <c r="C533" i="5"/>
  <c r="D533" i="5"/>
  <c r="G533" i="5" s="1"/>
  <c r="E533" i="5"/>
  <c r="A534" i="5"/>
  <c r="D534" i="5" s="1"/>
  <c r="F534" i="5" s="1"/>
  <c r="B534" i="5"/>
  <c r="C534" i="5"/>
  <c r="E534" i="5"/>
  <c r="A535" i="5"/>
  <c r="D535" i="5" s="1"/>
  <c r="B535" i="5"/>
  <c r="C535" i="5"/>
  <c r="E535" i="5"/>
  <c r="F535" i="5" s="1"/>
  <c r="A536" i="5"/>
  <c r="B536" i="5"/>
  <c r="C536" i="5"/>
  <c r="D536" i="5"/>
  <c r="F536" i="5" s="1"/>
  <c r="E536" i="5"/>
  <c r="A537" i="5"/>
  <c r="D537" i="5" s="1"/>
  <c r="B537" i="5"/>
  <c r="C537" i="5"/>
  <c r="E537" i="5"/>
  <c r="A538" i="5"/>
  <c r="D538" i="5" s="1"/>
  <c r="B538" i="5"/>
  <c r="C538" i="5"/>
  <c r="E538" i="5"/>
  <c r="A539" i="5"/>
  <c r="D539" i="5" s="1"/>
  <c r="B539" i="5"/>
  <c r="C539" i="5"/>
  <c r="E539" i="5"/>
  <c r="F539" i="5"/>
  <c r="A540" i="5"/>
  <c r="D540" i="5" s="1"/>
  <c r="B540" i="5"/>
  <c r="C540" i="5"/>
  <c r="E540" i="5"/>
  <c r="A541" i="5"/>
  <c r="D541" i="5" s="1"/>
  <c r="B541" i="5"/>
  <c r="C541" i="5"/>
  <c r="E541" i="5"/>
  <c r="A542" i="5"/>
  <c r="B542" i="5"/>
  <c r="C542" i="5"/>
  <c r="D542" i="5"/>
  <c r="E542" i="5"/>
  <c r="F542" i="5" s="1"/>
  <c r="A543" i="5"/>
  <c r="D543" i="5" s="1"/>
  <c r="B543" i="5"/>
  <c r="C543" i="5"/>
  <c r="E543" i="5"/>
  <c r="F543" i="5" s="1"/>
  <c r="A544" i="5"/>
  <c r="B544" i="5"/>
  <c r="C544" i="5"/>
  <c r="D544" i="5"/>
  <c r="G544" i="5" s="1"/>
  <c r="E544" i="5"/>
  <c r="F544" i="5"/>
  <c r="A545" i="5"/>
  <c r="D545" i="5" s="1"/>
  <c r="B545" i="5"/>
  <c r="C545" i="5"/>
  <c r="E545" i="5"/>
  <c r="A546" i="5"/>
  <c r="D546" i="5" s="1"/>
  <c r="B546" i="5"/>
  <c r="C546" i="5"/>
  <c r="E546" i="5"/>
  <c r="A547" i="5"/>
  <c r="D547" i="5" s="1"/>
  <c r="B547" i="5"/>
  <c r="C547" i="5"/>
  <c r="E547" i="5"/>
  <c r="F547" i="5" s="1"/>
  <c r="A548" i="5"/>
  <c r="B548" i="5"/>
  <c r="C548" i="5"/>
  <c r="D548" i="5"/>
  <c r="F548" i="5" s="1"/>
  <c r="E548" i="5"/>
  <c r="A549" i="5"/>
  <c r="D549" i="5" s="1"/>
  <c r="B549" i="5"/>
  <c r="C549" i="5"/>
  <c r="E549" i="5"/>
  <c r="A550" i="5"/>
  <c r="B550" i="5"/>
  <c r="C550" i="5"/>
  <c r="D550" i="5"/>
  <c r="F550" i="5" s="1"/>
  <c r="E550" i="5"/>
  <c r="A551" i="5"/>
  <c r="D551" i="5" s="1"/>
  <c r="B551" i="5"/>
  <c r="C551" i="5"/>
  <c r="E551" i="5"/>
  <c r="F551" i="5" s="1"/>
  <c r="A552" i="5"/>
  <c r="D552" i="5" s="1"/>
  <c r="F552" i="5" s="1"/>
  <c r="B552" i="5"/>
  <c r="C552" i="5"/>
  <c r="E552" i="5"/>
  <c r="A553" i="5"/>
  <c r="D553" i="5" s="1"/>
  <c r="B553" i="5"/>
  <c r="C553" i="5"/>
  <c r="E553" i="5"/>
  <c r="A554" i="5"/>
  <c r="D554" i="5" s="1"/>
  <c r="B554" i="5"/>
  <c r="C554" i="5"/>
  <c r="E554" i="5"/>
  <c r="A555" i="5"/>
  <c r="D555" i="5" s="1"/>
  <c r="B555" i="5"/>
  <c r="C555" i="5"/>
  <c r="E555" i="5"/>
  <c r="G555" i="5" s="1"/>
  <c r="A556" i="5"/>
  <c r="B556" i="5"/>
  <c r="C556" i="5"/>
  <c r="D556" i="5"/>
  <c r="E556" i="5"/>
  <c r="F556" i="5" s="1"/>
  <c r="G556" i="5"/>
  <c r="A557" i="5"/>
  <c r="B557" i="5"/>
  <c r="C557" i="5"/>
  <c r="D557" i="5"/>
  <c r="F557" i="5" s="1"/>
  <c r="E557" i="5"/>
  <c r="A558" i="5"/>
  <c r="D558" i="5" s="1"/>
  <c r="B558" i="5"/>
  <c r="C558" i="5"/>
  <c r="E558" i="5"/>
  <c r="F558" i="5" s="1"/>
  <c r="A559" i="5"/>
  <c r="B559" i="5"/>
  <c r="C559" i="5"/>
  <c r="D559" i="5"/>
  <c r="E559" i="5"/>
  <c r="F559" i="5" s="1"/>
  <c r="A560" i="5"/>
  <c r="D560" i="5" s="1"/>
  <c r="B560" i="5"/>
  <c r="C560" i="5"/>
  <c r="E560" i="5"/>
  <c r="G560" i="5"/>
  <c r="A561" i="5"/>
  <c r="B561" i="5"/>
  <c r="C561" i="5"/>
  <c r="D561" i="5"/>
  <c r="E561" i="5"/>
  <c r="A562" i="5"/>
  <c r="D562" i="5" s="1"/>
  <c r="B562" i="5"/>
  <c r="C562" i="5"/>
  <c r="E562" i="5"/>
  <c r="A563" i="5"/>
  <c r="B563" i="5"/>
  <c r="C563" i="5"/>
  <c r="D563" i="5"/>
  <c r="E563" i="5"/>
  <c r="F563" i="5" s="1"/>
  <c r="A564" i="5"/>
  <c r="D564" i="5" s="1"/>
  <c r="B564" i="5"/>
  <c r="C564" i="5"/>
  <c r="E564" i="5"/>
  <c r="G564" i="5"/>
  <c r="A565" i="5"/>
  <c r="B565" i="5"/>
  <c r="C565" i="5"/>
  <c r="D565" i="5"/>
  <c r="E565" i="5"/>
  <c r="A566" i="5"/>
  <c r="D566" i="5" s="1"/>
  <c r="B566" i="5"/>
  <c r="C566" i="5"/>
  <c r="E566" i="5"/>
  <c r="A567" i="5"/>
  <c r="B567" i="5"/>
  <c r="C567" i="5"/>
  <c r="D567" i="5"/>
  <c r="E567" i="5"/>
  <c r="F567" i="5" s="1"/>
  <c r="A568" i="5"/>
  <c r="D568" i="5" s="1"/>
  <c r="B568" i="5"/>
  <c r="C568" i="5"/>
  <c r="E568" i="5"/>
  <c r="G568" i="5"/>
  <c r="A569" i="5"/>
  <c r="B569" i="5"/>
  <c r="C569" i="5"/>
  <c r="D569" i="5"/>
  <c r="E569" i="5"/>
  <c r="A570" i="5"/>
  <c r="D570" i="5" s="1"/>
  <c r="B570" i="5"/>
  <c r="C570" i="5"/>
  <c r="E570" i="5"/>
  <c r="A571" i="5"/>
  <c r="B571" i="5"/>
  <c r="C571" i="5"/>
  <c r="D571" i="5"/>
  <c r="E571" i="5"/>
  <c r="F571" i="5" s="1"/>
  <c r="A572" i="5"/>
  <c r="D572" i="5" s="1"/>
  <c r="B572" i="5"/>
  <c r="C572" i="5"/>
  <c r="E572" i="5"/>
  <c r="G572" i="5"/>
  <c r="A573" i="5"/>
  <c r="B573" i="5"/>
  <c r="C573" i="5"/>
  <c r="D573" i="5"/>
  <c r="E573" i="5"/>
  <c r="A574" i="5"/>
  <c r="D574" i="5" s="1"/>
  <c r="B574" i="5"/>
  <c r="C574" i="5"/>
  <c r="E574" i="5"/>
  <c r="G574" i="5" s="1"/>
  <c r="A575" i="5"/>
  <c r="B575" i="5"/>
  <c r="C575" i="5"/>
  <c r="D575" i="5"/>
  <c r="F575" i="5" s="1"/>
  <c r="E575" i="5"/>
  <c r="A576" i="5"/>
  <c r="D576" i="5" s="1"/>
  <c r="B576" i="5"/>
  <c r="C576" i="5"/>
  <c r="E576" i="5"/>
  <c r="G576" i="5"/>
  <c r="A577" i="5"/>
  <c r="B577" i="5"/>
  <c r="C577" i="5"/>
  <c r="D577" i="5"/>
  <c r="G577" i="5" s="1"/>
  <c r="E577" i="5"/>
  <c r="F577" i="5" s="1"/>
  <c r="A578" i="5"/>
  <c r="D578" i="5" s="1"/>
  <c r="B578" i="5"/>
  <c r="C578" i="5"/>
  <c r="E578" i="5"/>
  <c r="F578" i="5" s="1"/>
  <c r="A579" i="5"/>
  <c r="B579" i="5"/>
  <c r="C579" i="5"/>
  <c r="D579" i="5"/>
  <c r="E579" i="5"/>
  <c r="F579" i="5"/>
  <c r="A580" i="5"/>
  <c r="D580" i="5" s="1"/>
  <c r="B580" i="5"/>
  <c r="C580" i="5"/>
  <c r="E580" i="5"/>
  <c r="G580" i="5" s="1"/>
  <c r="A581" i="5"/>
  <c r="B581" i="5"/>
  <c r="C581" i="5"/>
  <c r="D581" i="5"/>
  <c r="G581" i="5" s="1"/>
  <c r="E581" i="5"/>
  <c r="A582" i="5"/>
  <c r="D582" i="5" s="1"/>
  <c r="B582" i="5"/>
  <c r="C582" i="5"/>
  <c r="E582" i="5"/>
  <c r="F582" i="5" s="1"/>
  <c r="A583" i="5"/>
  <c r="B583" i="5"/>
  <c r="C583" i="5"/>
  <c r="D583" i="5"/>
  <c r="F583" i="5" s="1"/>
  <c r="E583" i="5"/>
  <c r="A584" i="5"/>
  <c r="D584" i="5" s="1"/>
  <c r="B584" i="5"/>
  <c r="C584" i="5"/>
  <c r="E584" i="5"/>
  <c r="G584" i="5"/>
  <c r="A585" i="5"/>
  <c r="B585" i="5"/>
  <c r="C585" i="5"/>
  <c r="D585" i="5"/>
  <c r="G585" i="5" s="1"/>
  <c r="E585" i="5"/>
  <c r="F585" i="5" s="1"/>
  <c r="A586" i="5"/>
  <c r="D586" i="5" s="1"/>
  <c r="B586" i="5"/>
  <c r="C586" i="5"/>
  <c r="E586" i="5"/>
  <c r="F586" i="5" s="1"/>
  <c r="A587" i="5"/>
  <c r="B587" i="5"/>
  <c r="C587" i="5"/>
  <c r="D587" i="5"/>
  <c r="E587" i="5"/>
  <c r="F587" i="5"/>
  <c r="A588" i="5"/>
  <c r="D588" i="5" s="1"/>
  <c r="B588" i="5"/>
  <c r="C588" i="5"/>
  <c r="E588" i="5"/>
  <c r="G588" i="5" s="1"/>
  <c r="A589" i="5"/>
  <c r="B589" i="5"/>
  <c r="C589" i="5"/>
  <c r="D589" i="5"/>
  <c r="G589" i="5" s="1"/>
  <c r="E589" i="5"/>
  <c r="A590" i="5"/>
  <c r="D590" i="5" s="1"/>
  <c r="B590" i="5"/>
  <c r="C590" i="5"/>
  <c r="E590" i="5"/>
  <c r="F590" i="5" s="1"/>
  <c r="A591" i="5"/>
  <c r="B591" i="5"/>
  <c r="C591" i="5"/>
  <c r="D591" i="5"/>
  <c r="F591" i="5" s="1"/>
  <c r="E591" i="5"/>
  <c r="A592" i="5"/>
  <c r="D592" i="5" s="1"/>
  <c r="B592" i="5"/>
  <c r="C592" i="5"/>
  <c r="E592" i="5"/>
  <c r="G592" i="5"/>
  <c r="A593" i="5"/>
  <c r="B593" i="5"/>
  <c r="C593" i="5"/>
  <c r="D593" i="5"/>
  <c r="G593" i="5" s="1"/>
  <c r="E593" i="5"/>
  <c r="F593" i="5" s="1"/>
  <c r="A594" i="5"/>
  <c r="D594" i="5" s="1"/>
  <c r="B594" i="5"/>
  <c r="C594" i="5"/>
  <c r="E594" i="5"/>
  <c r="F594" i="5" s="1"/>
  <c r="A595" i="5"/>
  <c r="B595" i="5"/>
  <c r="C595" i="5"/>
  <c r="D595" i="5"/>
  <c r="E595" i="5"/>
  <c r="F595" i="5"/>
  <c r="A596" i="5"/>
  <c r="D596" i="5" s="1"/>
  <c r="B596" i="5"/>
  <c r="C596" i="5"/>
  <c r="E596" i="5"/>
  <c r="G596" i="5" s="1"/>
  <c r="A597" i="5"/>
  <c r="B597" i="5"/>
  <c r="C597" i="5"/>
  <c r="D597" i="5"/>
  <c r="G597" i="5" s="1"/>
  <c r="E597" i="5"/>
  <c r="A598" i="5"/>
  <c r="D598" i="5" s="1"/>
  <c r="B598" i="5"/>
  <c r="C598" i="5"/>
  <c r="E598" i="5"/>
  <c r="F598" i="5" s="1"/>
  <c r="A599" i="5"/>
  <c r="B599" i="5"/>
  <c r="C599" i="5"/>
  <c r="D599" i="5"/>
  <c r="F599" i="5" s="1"/>
  <c r="E599" i="5"/>
  <c r="A600" i="5"/>
  <c r="D600" i="5" s="1"/>
  <c r="B600" i="5"/>
  <c r="C600" i="5"/>
  <c r="E600" i="5"/>
  <c r="G600" i="5"/>
  <c r="A601" i="5"/>
  <c r="B601" i="5"/>
  <c r="C601" i="5"/>
  <c r="D601" i="5"/>
  <c r="G601" i="5" s="1"/>
  <c r="E601" i="5"/>
  <c r="A602" i="5"/>
  <c r="B602" i="5"/>
  <c r="C602" i="5"/>
  <c r="D602" i="5"/>
  <c r="G602" i="5" s="1"/>
  <c r="E602" i="5"/>
  <c r="A603" i="5"/>
  <c r="D603" i="5" s="1"/>
  <c r="B603" i="5"/>
  <c r="C603" i="5"/>
  <c r="E603" i="5"/>
  <c r="A604" i="5"/>
  <c r="D604" i="5" s="1"/>
  <c r="B604" i="5"/>
  <c r="C604" i="5"/>
  <c r="E604" i="5"/>
  <c r="A605" i="5"/>
  <c r="D605" i="5" s="1"/>
  <c r="B605" i="5"/>
  <c r="C605" i="5"/>
  <c r="E605" i="5"/>
  <c r="A606" i="5"/>
  <c r="D606" i="5" s="1"/>
  <c r="B606" i="5"/>
  <c r="C606" i="5"/>
  <c r="E606" i="5"/>
  <c r="A607" i="5"/>
  <c r="D607" i="5" s="1"/>
  <c r="B607" i="5"/>
  <c r="C607" i="5"/>
  <c r="E607" i="5"/>
  <c r="A608" i="5"/>
  <c r="D608" i="5" s="1"/>
  <c r="G608" i="5" s="1"/>
  <c r="B608" i="5"/>
  <c r="C608" i="5"/>
  <c r="E608" i="5"/>
  <c r="F608" i="5"/>
  <c r="A609" i="5"/>
  <c r="B609" i="5"/>
  <c r="C609" i="5"/>
  <c r="D609" i="5"/>
  <c r="F609" i="5" s="1"/>
  <c r="E609" i="5"/>
  <c r="A610" i="5"/>
  <c r="D610" i="5" s="1"/>
  <c r="G610" i="5" s="1"/>
  <c r="B610" i="5"/>
  <c r="C610" i="5"/>
  <c r="E610" i="5"/>
  <c r="A611" i="5"/>
  <c r="B611" i="5"/>
  <c r="C611" i="5"/>
  <c r="D611" i="5"/>
  <c r="F611" i="5" s="1"/>
  <c r="E611" i="5"/>
  <c r="A612" i="5"/>
  <c r="D612" i="5" s="1"/>
  <c r="B612" i="5"/>
  <c r="C612" i="5"/>
  <c r="E612" i="5"/>
  <c r="G612" i="5"/>
  <c r="A613" i="5"/>
  <c r="D613" i="5" s="1"/>
  <c r="F613" i="5" s="1"/>
  <c r="B613" i="5"/>
  <c r="C613" i="5"/>
  <c r="E613" i="5"/>
  <c r="A614" i="5"/>
  <c r="D614" i="5" s="1"/>
  <c r="B614" i="5"/>
  <c r="C614" i="5"/>
  <c r="E614" i="5"/>
  <c r="A615" i="5"/>
  <c r="D615" i="5" s="1"/>
  <c r="B615" i="5"/>
  <c r="C615" i="5"/>
  <c r="E615" i="5"/>
  <c r="A616" i="5"/>
  <c r="D616" i="5" s="1"/>
  <c r="B616" i="5"/>
  <c r="C616" i="5"/>
  <c r="E616" i="5"/>
  <c r="F616" i="5"/>
  <c r="A617" i="5"/>
  <c r="B617" i="5"/>
  <c r="C617" i="5"/>
  <c r="D617" i="5"/>
  <c r="F617" i="5" s="1"/>
  <c r="E617" i="5"/>
  <c r="A618" i="5"/>
  <c r="D618" i="5" s="1"/>
  <c r="G618" i="5" s="1"/>
  <c r="B618" i="5"/>
  <c r="C618" i="5"/>
  <c r="E618" i="5"/>
  <c r="A619" i="5"/>
  <c r="B619" i="5"/>
  <c r="C619" i="5"/>
  <c r="D619" i="5"/>
  <c r="F619" i="5" s="1"/>
  <c r="E619" i="5"/>
  <c r="A620" i="5"/>
  <c r="D620" i="5" s="1"/>
  <c r="B620" i="5"/>
  <c r="C620" i="5"/>
  <c r="E620" i="5"/>
  <c r="A621" i="5"/>
  <c r="D621" i="5" s="1"/>
  <c r="B621" i="5"/>
  <c r="C621" i="5"/>
  <c r="E621" i="5"/>
  <c r="A622" i="5"/>
  <c r="D622" i="5" s="1"/>
  <c r="B622" i="5"/>
  <c r="C622" i="5"/>
  <c r="E622" i="5"/>
  <c r="A623" i="5"/>
  <c r="D623" i="5" s="1"/>
  <c r="B623" i="5"/>
  <c r="C623" i="5"/>
  <c r="E623" i="5"/>
  <c r="A624" i="5"/>
  <c r="D624" i="5" s="1"/>
  <c r="B624" i="5"/>
  <c r="C624" i="5"/>
  <c r="E624" i="5"/>
  <c r="F624" i="5" s="1"/>
  <c r="A625" i="5"/>
  <c r="D625" i="5" s="1"/>
  <c r="B625" i="5"/>
  <c r="C625" i="5"/>
  <c r="E625" i="5"/>
  <c r="A626" i="5"/>
  <c r="D626" i="5" s="1"/>
  <c r="B626" i="5"/>
  <c r="C626" i="5"/>
  <c r="E626" i="5"/>
  <c r="G626" i="5" s="1"/>
  <c r="A627" i="5"/>
  <c r="D627" i="5" s="1"/>
  <c r="F627" i="5" s="1"/>
  <c r="B627" i="5"/>
  <c r="C627" i="5"/>
  <c r="E627" i="5"/>
  <c r="A628" i="5"/>
  <c r="D628" i="5" s="1"/>
  <c r="B628" i="5"/>
  <c r="C628" i="5"/>
  <c r="E628" i="5"/>
  <c r="G628" i="5"/>
  <c r="A629" i="5"/>
  <c r="D629" i="5" s="1"/>
  <c r="F629" i="5" s="1"/>
  <c r="B629" i="5"/>
  <c r="C629" i="5"/>
  <c r="E629" i="5"/>
  <c r="A630" i="5"/>
  <c r="D630" i="5" s="1"/>
  <c r="B630" i="5"/>
  <c r="C630" i="5"/>
  <c r="E630" i="5"/>
  <c r="A631" i="5"/>
  <c r="D631" i="5" s="1"/>
  <c r="B631" i="5"/>
  <c r="C631" i="5"/>
  <c r="E631" i="5"/>
  <c r="A632" i="5"/>
  <c r="D632" i="5" s="1"/>
  <c r="B632" i="5"/>
  <c r="C632" i="5"/>
  <c r="E632" i="5"/>
  <c r="G632" i="5" s="1"/>
  <c r="A633" i="5"/>
  <c r="D633" i="5" s="1"/>
  <c r="B633" i="5"/>
  <c r="C633" i="5"/>
  <c r="E633" i="5"/>
  <c r="A634" i="5"/>
  <c r="B634" i="5"/>
  <c r="C634" i="5"/>
  <c r="D634" i="5"/>
  <c r="G634" i="5" s="1"/>
  <c r="E634" i="5"/>
  <c r="A635" i="5"/>
  <c r="D635" i="5" s="1"/>
  <c r="F635" i="5" s="1"/>
  <c r="B635" i="5"/>
  <c r="C635" i="5"/>
  <c r="E635" i="5"/>
  <c r="A636" i="5"/>
  <c r="D636" i="5" s="1"/>
  <c r="B636" i="5"/>
  <c r="C636" i="5"/>
  <c r="E636" i="5"/>
  <c r="A637" i="5"/>
  <c r="D637" i="5" s="1"/>
  <c r="G637" i="5" s="1"/>
  <c r="B637" i="5"/>
  <c r="C637" i="5"/>
  <c r="E637" i="5"/>
  <c r="F637" i="5" s="1"/>
  <c r="A638" i="5"/>
  <c r="D638" i="5" s="1"/>
  <c r="B638" i="5"/>
  <c r="C638" i="5"/>
  <c r="E638" i="5"/>
  <c r="A639" i="5"/>
  <c r="D639" i="5" s="1"/>
  <c r="B639" i="5"/>
  <c r="C639" i="5"/>
  <c r="E639" i="5"/>
  <c r="A640" i="5"/>
  <c r="D640" i="5" s="1"/>
  <c r="G640" i="5" s="1"/>
  <c r="B640" i="5"/>
  <c r="C640" i="5"/>
  <c r="E640" i="5"/>
  <c r="F640" i="5"/>
  <c r="A641" i="5"/>
  <c r="D641" i="5" s="1"/>
  <c r="B641" i="5"/>
  <c r="C641" i="5"/>
  <c r="E641" i="5"/>
  <c r="A642" i="5"/>
  <c r="B642" i="5"/>
  <c r="C642" i="5"/>
  <c r="D642" i="5"/>
  <c r="F642" i="5" s="1"/>
  <c r="E642" i="5"/>
  <c r="A643" i="5"/>
  <c r="D643" i="5" s="1"/>
  <c r="G643" i="5" s="1"/>
  <c r="B643" i="5"/>
  <c r="C643" i="5"/>
  <c r="E643" i="5"/>
  <c r="A644" i="5"/>
  <c r="D644" i="5" s="1"/>
  <c r="F644" i="5" s="1"/>
  <c r="B644" i="5"/>
  <c r="C644" i="5"/>
  <c r="E644" i="5"/>
  <c r="A645" i="5"/>
  <c r="D645" i="5" s="1"/>
  <c r="B645" i="5"/>
  <c r="C645" i="5"/>
  <c r="E645" i="5"/>
  <c r="A646" i="5"/>
  <c r="D646" i="5" s="1"/>
  <c r="B646" i="5"/>
  <c r="C646" i="5"/>
  <c r="E646" i="5"/>
  <c r="A647" i="5"/>
  <c r="D647" i="5" s="1"/>
  <c r="G647" i="5" s="1"/>
  <c r="B647" i="5"/>
  <c r="C647" i="5"/>
  <c r="E647" i="5"/>
  <c r="A648" i="5"/>
  <c r="D648" i="5" s="1"/>
  <c r="F648" i="5" s="1"/>
  <c r="B648" i="5"/>
  <c r="C648" i="5"/>
  <c r="E648" i="5"/>
  <c r="A649" i="5"/>
  <c r="D649" i="5" s="1"/>
  <c r="B649" i="5"/>
  <c r="C649" i="5"/>
  <c r="E649" i="5"/>
  <c r="A650" i="5"/>
  <c r="D650" i="5" s="1"/>
  <c r="F650" i="5" s="1"/>
  <c r="B650" i="5"/>
  <c r="C650" i="5"/>
  <c r="E650" i="5"/>
  <c r="A651" i="5"/>
  <c r="D651" i="5" s="1"/>
  <c r="B651" i="5"/>
  <c r="C651" i="5"/>
  <c r="E651" i="5"/>
  <c r="A652" i="5"/>
  <c r="B652" i="5"/>
  <c r="C652" i="5"/>
  <c r="D652" i="5"/>
  <c r="F652" i="5" s="1"/>
  <c r="E652" i="5"/>
  <c r="A653" i="5"/>
  <c r="D653" i="5" s="1"/>
  <c r="B653" i="5"/>
  <c r="C653" i="5"/>
  <c r="E653" i="5"/>
  <c r="A654" i="5"/>
  <c r="D654" i="5" s="1"/>
  <c r="F654" i="5" s="1"/>
  <c r="B654" i="5"/>
  <c r="C654" i="5"/>
  <c r="E654" i="5"/>
  <c r="A655" i="5"/>
  <c r="D655" i="5" s="1"/>
  <c r="G655" i="5" s="1"/>
  <c r="B655" i="5"/>
  <c r="C655" i="5"/>
  <c r="E655" i="5"/>
  <c r="A656" i="5"/>
  <c r="D656" i="5" s="1"/>
  <c r="F656" i="5" s="1"/>
  <c r="B656" i="5"/>
  <c r="C656" i="5"/>
  <c r="E656" i="5"/>
  <c r="A657" i="5"/>
  <c r="D657" i="5" s="1"/>
  <c r="B657" i="5"/>
  <c r="C657" i="5"/>
  <c r="E657" i="5"/>
  <c r="A658" i="5"/>
  <c r="B658" i="5"/>
  <c r="C658" i="5"/>
  <c r="D658" i="5"/>
  <c r="F658" i="5" s="1"/>
  <c r="E658" i="5"/>
  <c r="A659" i="5"/>
  <c r="D659" i="5" s="1"/>
  <c r="G659" i="5" s="1"/>
  <c r="B659" i="5"/>
  <c r="C659" i="5"/>
  <c r="E659" i="5"/>
  <c r="A660" i="5"/>
  <c r="D660" i="5" s="1"/>
  <c r="F660" i="5" s="1"/>
  <c r="B660" i="5"/>
  <c r="C660" i="5"/>
  <c r="E660" i="5"/>
  <c r="A661" i="5"/>
  <c r="D661" i="5" s="1"/>
  <c r="B661" i="5"/>
  <c r="C661" i="5"/>
  <c r="E661" i="5"/>
  <c r="A662" i="5"/>
  <c r="D662" i="5" s="1"/>
  <c r="B662" i="5"/>
  <c r="C662" i="5"/>
  <c r="E662" i="5"/>
  <c r="A663" i="5"/>
  <c r="D663" i="5" s="1"/>
  <c r="G663" i="5" s="1"/>
  <c r="B663" i="5"/>
  <c r="C663" i="5"/>
  <c r="E663" i="5"/>
  <c r="A664" i="5"/>
  <c r="D664" i="5" s="1"/>
  <c r="F664" i="5" s="1"/>
  <c r="B664" i="5"/>
  <c r="C664" i="5"/>
  <c r="E664" i="5"/>
  <c r="A665" i="5"/>
  <c r="D665" i="5" s="1"/>
  <c r="B665" i="5"/>
  <c r="C665" i="5"/>
  <c r="E665" i="5"/>
  <c r="A666" i="5"/>
  <c r="D666" i="5" s="1"/>
  <c r="F666" i="5" s="1"/>
  <c r="B666" i="5"/>
  <c r="C666" i="5"/>
  <c r="E666" i="5"/>
  <c r="A667" i="5"/>
  <c r="D667" i="5" s="1"/>
  <c r="B667" i="5"/>
  <c r="C667" i="5"/>
  <c r="E667" i="5"/>
  <c r="A668" i="5"/>
  <c r="B668" i="5"/>
  <c r="C668" i="5"/>
  <c r="D668" i="5"/>
  <c r="F668" i="5" s="1"/>
  <c r="E668" i="5"/>
  <c r="A669" i="5"/>
  <c r="D669" i="5" s="1"/>
  <c r="B669" i="5"/>
  <c r="C669" i="5"/>
  <c r="E669" i="5"/>
  <c r="A670" i="5"/>
  <c r="D670" i="5" s="1"/>
  <c r="F670" i="5" s="1"/>
  <c r="B670" i="5"/>
  <c r="C670" i="5"/>
  <c r="E670" i="5"/>
  <c r="A671" i="5"/>
  <c r="D671" i="5" s="1"/>
  <c r="G671" i="5" s="1"/>
  <c r="B671" i="5"/>
  <c r="C671" i="5"/>
  <c r="E671" i="5"/>
  <c r="A672" i="5"/>
  <c r="D672" i="5" s="1"/>
  <c r="F672" i="5" s="1"/>
  <c r="B672" i="5"/>
  <c r="C672" i="5"/>
  <c r="E672" i="5"/>
  <c r="A673" i="5"/>
  <c r="D673" i="5" s="1"/>
  <c r="B673" i="5"/>
  <c r="C673" i="5"/>
  <c r="E673" i="5"/>
  <c r="A674" i="5"/>
  <c r="B674" i="5"/>
  <c r="C674" i="5"/>
  <c r="D674" i="5"/>
  <c r="F674" i="5" s="1"/>
  <c r="E674" i="5"/>
  <c r="A675" i="5"/>
  <c r="D675" i="5" s="1"/>
  <c r="G675" i="5" s="1"/>
  <c r="B675" i="5"/>
  <c r="C675" i="5"/>
  <c r="E675" i="5"/>
  <c r="A676" i="5"/>
  <c r="D676" i="5" s="1"/>
  <c r="F676" i="5" s="1"/>
  <c r="B676" i="5"/>
  <c r="C676" i="5"/>
  <c r="E676" i="5"/>
  <c r="A677" i="5"/>
  <c r="D677" i="5" s="1"/>
  <c r="B677" i="5"/>
  <c r="C677" i="5"/>
  <c r="E677" i="5"/>
  <c r="A678" i="5"/>
  <c r="D678" i="5" s="1"/>
  <c r="B678" i="5"/>
  <c r="C678" i="5"/>
  <c r="E678" i="5"/>
  <c r="A679" i="5"/>
  <c r="D679" i="5" s="1"/>
  <c r="G679" i="5" s="1"/>
  <c r="B679" i="5"/>
  <c r="C679" i="5"/>
  <c r="E679" i="5"/>
  <c r="A680" i="5"/>
  <c r="D680" i="5" s="1"/>
  <c r="F680" i="5" s="1"/>
  <c r="B680" i="5"/>
  <c r="C680" i="5"/>
  <c r="E680" i="5"/>
  <c r="A681" i="5"/>
  <c r="D681" i="5" s="1"/>
  <c r="B681" i="5"/>
  <c r="C681" i="5"/>
  <c r="E681" i="5"/>
  <c r="A682" i="5"/>
  <c r="D682" i="5" s="1"/>
  <c r="F682" i="5" s="1"/>
  <c r="B682" i="5"/>
  <c r="C682" i="5"/>
  <c r="E682" i="5"/>
  <c r="A683" i="5"/>
  <c r="D683" i="5" s="1"/>
  <c r="B683" i="5"/>
  <c r="C683" i="5"/>
  <c r="E683" i="5"/>
  <c r="A684" i="5"/>
  <c r="B684" i="5"/>
  <c r="C684" i="5"/>
  <c r="D684" i="5"/>
  <c r="F684" i="5" s="1"/>
  <c r="E684" i="5"/>
  <c r="A685" i="5"/>
  <c r="D685" i="5" s="1"/>
  <c r="B685" i="5"/>
  <c r="C685" i="5"/>
  <c r="E685" i="5"/>
  <c r="A686" i="5"/>
  <c r="D686" i="5" s="1"/>
  <c r="F686" i="5" s="1"/>
  <c r="B686" i="5"/>
  <c r="C686" i="5"/>
  <c r="E686" i="5"/>
  <c r="A687" i="5"/>
  <c r="D687" i="5" s="1"/>
  <c r="G687" i="5" s="1"/>
  <c r="B687" i="5"/>
  <c r="C687" i="5"/>
  <c r="E687" i="5"/>
  <c r="A688" i="5"/>
  <c r="D688" i="5" s="1"/>
  <c r="F688" i="5" s="1"/>
  <c r="B688" i="5"/>
  <c r="C688" i="5"/>
  <c r="E688" i="5"/>
  <c r="A689" i="5"/>
  <c r="D689" i="5" s="1"/>
  <c r="B689" i="5"/>
  <c r="C689" i="5"/>
  <c r="E689" i="5"/>
  <c r="A690" i="5"/>
  <c r="B690" i="5"/>
  <c r="C690" i="5"/>
  <c r="D690" i="5"/>
  <c r="F690" i="5" s="1"/>
  <c r="E690" i="5"/>
  <c r="A691" i="5"/>
  <c r="D691" i="5" s="1"/>
  <c r="G691" i="5" s="1"/>
  <c r="B691" i="5"/>
  <c r="C691" i="5"/>
  <c r="E691" i="5"/>
  <c r="A692" i="5"/>
  <c r="D692" i="5" s="1"/>
  <c r="F692" i="5" s="1"/>
  <c r="B692" i="5"/>
  <c r="C692" i="5"/>
  <c r="E692" i="5"/>
  <c r="A693" i="5"/>
  <c r="D693" i="5" s="1"/>
  <c r="B693" i="5"/>
  <c r="C693" i="5"/>
  <c r="E693" i="5"/>
  <c r="A694" i="5"/>
  <c r="D694" i="5" s="1"/>
  <c r="B694" i="5"/>
  <c r="C694" i="5"/>
  <c r="E694" i="5"/>
  <c r="A695" i="5"/>
  <c r="D695" i="5" s="1"/>
  <c r="G695" i="5" s="1"/>
  <c r="B695" i="5"/>
  <c r="C695" i="5"/>
  <c r="E695" i="5"/>
  <c r="A696" i="5"/>
  <c r="D696" i="5" s="1"/>
  <c r="F696" i="5" s="1"/>
  <c r="B696" i="5"/>
  <c r="C696" i="5"/>
  <c r="E696" i="5"/>
  <c r="A697" i="5"/>
  <c r="D697" i="5" s="1"/>
  <c r="B697" i="5"/>
  <c r="C697" i="5"/>
  <c r="E697" i="5"/>
  <c r="A698" i="5"/>
  <c r="D698" i="5" s="1"/>
  <c r="F698" i="5" s="1"/>
  <c r="B698" i="5"/>
  <c r="C698" i="5"/>
  <c r="E698" i="5"/>
  <c r="A699" i="5"/>
  <c r="D699" i="5" s="1"/>
  <c r="B699" i="5"/>
  <c r="C699" i="5"/>
  <c r="E699" i="5"/>
  <c r="A700" i="5"/>
  <c r="B700" i="5"/>
  <c r="C700" i="5"/>
  <c r="D700" i="5"/>
  <c r="F700" i="5" s="1"/>
  <c r="E700" i="5"/>
  <c r="A191" i="5"/>
  <c r="D191" i="5" s="1"/>
  <c r="B191" i="5"/>
  <c r="C191" i="5"/>
  <c r="E191" i="5"/>
  <c r="A192" i="5"/>
  <c r="D192" i="5" s="1"/>
  <c r="F192" i="5" s="1"/>
  <c r="B192" i="5"/>
  <c r="C192" i="5"/>
  <c r="E192" i="5"/>
  <c r="A193" i="5"/>
  <c r="D193" i="5" s="1"/>
  <c r="G193" i="5" s="1"/>
  <c r="B193" i="5"/>
  <c r="C193" i="5"/>
  <c r="E193" i="5"/>
  <c r="A194" i="5"/>
  <c r="D194" i="5" s="1"/>
  <c r="F194" i="5" s="1"/>
  <c r="B194" i="5"/>
  <c r="C194" i="5"/>
  <c r="E194" i="5"/>
  <c r="A195" i="5"/>
  <c r="D195" i="5" s="1"/>
  <c r="B195" i="5"/>
  <c r="C195" i="5"/>
  <c r="E195" i="5"/>
  <c r="F195" i="5" s="1"/>
  <c r="A196" i="5"/>
  <c r="B196" i="5"/>
  <c r="C196" i="5"/>
  <c r="D196" i="5"/>
  <c r="G196" i="5" s="1"/>
  <c r="E196" i="5"/>
  <c r="A197" i="5"/>
  <c r="D197" i="5" s="1"/>
  <c r="G197" i="5" s="1"/>
  <c r="B197" i="5"/>
  <c r="C197" i="5"/>
  <c r="E197" i="5"/>
  <c r="A198" i="5"/>
  <c r="D198" i="5" s="1"/>
  <c r="F198" i="5" s="1"/>
  <c r="B198" i="5"/>
  <c r="C198" i="5"/>
  <c r="E198" i="5"/>
  <c r="A199" i="5"/>
  <c r="D199" i="5" s="1"/>
  <c r="B199" i="5"/>
  <c r="C199" i="5"/>
  <c r="E199" i="5"/>
  <c r="A200" i="5"/>
  <c r="D200" i="5" s="1"/>
  <c r="G200" i="5" s="1"/>
  <c r="B200" i="5"/>
  <c r="C200" i="5"/>
  <c r="E200" i="5"/>
  <c r="F200" i="5" s="1"/>
  <c r="A201" i="5"/>
  <c r="D201" i="5" s="1"/>
  <c r="G201" i="5" s="1"/>
  <c r="B201" i="5"/>
  <c r="C201" i="5"/>
  <c r="E201" i="5"/>
  <c r="A202" i="5"/>
  <c r="D202" i="5" s="1"/>
  <c r="F202" i="5" s="1"/>
  <c r="B202" i="5"/>
  <c r="C202" i="5"/>
  <c r="E202" i="5"/>
  <c r="A203" i="5"/>
  <c r="D203" i="5" s="1"/>
  <c r="B203" i="5"/>
  <c r="C203" i="5"/>
  <c r="E203" i="5"/>
  <c r="A204" i="5"/>
  <c r="D204" i="5" s="1"/>
  <c r="B204" i="5"/>
  <c r="C204" i="5"/>
  <c r="E204" i="5"/>
  <c r="A205" i="5"/>
  <c r="D205" i="5" s="1"/>
  <c r="B205" i="5"/>
  <c r="C205" i="5"/>
  <c r="E205" i="5"/>
  <c r="F205" i="5" s="1"/>
  <c r="A206" i="5"/>
  <c r="B206" i="5"/>
  <c r="C206" i="5"/>
  <c r="D206" i="5"/>
  <c r="F206" i="5" s="1"/>
  <c r="E206" i="5"/>
  <c r="A207" i="5"/>
  <c r="D207" i="5" s="1"/>
  <c r="B207" i="5"/>
  <c r="C207" i="5"/>
  <c r="E207" i="5"/>
  <c r="A208" i="5"/>
  <c r="D208" i="5" s="1"/>
  <c r="B208" i="5"/>
  <c r="C208" i="5"/>
  <c r="E208" i="5"/>
  <c r="A209" i="5"/>
  <c r="D209" i="5" s="1"/>
  <c r="G209" i="5" s="1"/>
  <c r="B209" i="5"/>
  <c r="C209" i="5"/>
  <c r="E209" i="5"/>
  <c r="A210" i="5"/>
  <c r="D210" i="5" s="1"/>
  <c r="F210" i="5" s="1"/>
  <c r="B210" i="5"/>
  <c r="C210" i="5"/>
  <c r="E210" i="5"/>
  <c r="A211" i="5"/>
  <c r="D211" i="5" s="1"/>
  <c r="B211" i="5"/>
  <c r="C211" i="5"/>
  <c r="E211" i="5"/>
  <c r="F211" i="5" s="1"/>
  <c r="A212" i="5"/>
  <c r="B212" i="5"/>
  <c r="C212" i="5"/>
  <c r="D212" i="5"/>
  <c r="G212" i="5" s="1"/>
  <c r="E212" i="5"/>
  <c r="A213" i="5"/>
  <c r="D213" i="5" s="1"/>
  <c r="G213" i="5" s="1"/>
  <c r="B213" i="5"/>
  <c r="C213" i="5"/>
  <c r="E213" i="5"/>
  <c r="A214" i="5"/>
  <c r="D214" i="5" s="1"/>
  <c r="F214" i="5" s="1"/>
  <c r="B214" i="5"/>
  <c r="C214" i="5"/>
  <c r="E214" i="5"/>
  <c r="A215" i="5"/>
  <c r="D215" i="5" s="1"/>
  <c r="B215" i="5"/>
  <c r="C215" i="5"/>
  <c r="E215" i="5"/>
  <c r="A216" i="5"/>
  <c r="D216" i="5" s="1"/>
  <c r="G216" i="5" s="1"/>
  <c r="B216" i="5"/>
  <c r="C216" i="5"/>
  <c r="E216" i="5"/>
  <c r="F216" i="5" s="1"/>
  <c r="A217" i="5"/>
  <c r="D217" i="5" s="1"/>
  <c r="G217" i="5" s="1"/>
  <c r="B217" i="5"/>
  <c r="C217" i="5"/>
  <c r="E217" i="5"/>
  <c r="A218" i="5"/>
  <c r="D218" i="5" s="1"/>
  <c r="F218" i="5" s="1"/>
  <c r="B218" i="5"/>
  <c r="C218" i="5"/>
  <c r="E218" i="5"/>
  <c r="A219" i="5"/>
  <c r="D219" i="5" s="1"/>
  <c r="B219" i="5"/>
  <c r="C219" i="5"/>
  <c r="E219" i="5"/>
  <c r="A220" i="5"/>
  <c r="D220" i="5" s="1"/>
  <c r="B220" i="5"/>
  <c r="C220" i="5"/>
  <c r="E220" i="5"/>
  <c r="A221" i="5"/>
  <c r="D221" i="5" s="1"/>
  <c r="B221" i="5"/>
  <c r="C221" i="5"/>
  <c r="E221" i="5"/>
  <c r="F221" i="5" s="1"/>
  <c r="A222" i="5"/>
  <c r="B222" i="5"/>
  <c r="C222" i="5"/>
  <c r="D222" i="5"/>
  <c r="F222" i="5" s="1"/>
  <c r="E222" i="5"/>
  <c r="A223" i="5"/>
  <c r="D223" i="5" s="1"/>
  <c r="B223" i="5"/>
  <c r="C223" i="5"/>
  <c r="E223" i="5"/>
  <c r="A224" i="5"/>
  <c r="D224" i="5" s="1"/>
  <c r="B224" i="5"/>
  <c r="C224" i="5"/>
  <c r="E224" i="5"/>
  <c r="A225" i="5"/>
  <c r="D225" i="5" s="1"/>
  <c r="G225" i="5" s="1"/>
  <c r="B225" i="5"/>
  <c r="C225" i="5"/>
  <c r="E225" i="5"/>
  <c r="A226" i="5"/>
  <c r="D226" i="5" s="1"/>
  <c r="F226" i="5" s="1"/>
  <c r="B226" i="5"/>
  <c r="C226" i="5"/>
  <c r="E226" i="5"/>
  <c r="A227" i="5"/>
  <c r="D227" i="5" s="1"/>
  <c r="B227" i="5"/>
  <c r="C227" i="5"/>
  <c r="E227" i="5"/>
  <c r="F227" i="5" s="1"/>
  <c r="A228" i="5"/>
  <c r="B228" i="5"/>
  <c r="C228" i="5"/>
  <c r="D228" i="5"/>
  <c r="G228" i="5" s="1"/>
  <c r="E228" i="5"/>
  <c r="A229" i="5"/>
  <c r="D229" i="5" s="1"/>
  <c r="G229" i="5" s="1"/>
  <c r="B229" i="5"/>
  <c r="C229" i="5"/>
  <c r="E229" i="5"/>
  <c r="A230" i="5"/>
  <c r="D230" i="5" s="1"/>
  <c r="F230" i="5" s="1"/>
  <c r="B230" i="5"/>
  <c r="C230" i="5"/>
  <c r="E230" i="5"/>
  <c r="A231" i="5"/>
  <c r="D231" i="5" s="1"/>
  <c r="B231" i="5"/>
  <c r="C231" i="5"/>
  <c r="E231" i="5"/>
  <c r="A232" i="5"/>
  <c r="D232" i="5" s="1"/>
  <c r="B232" i="5"/>
  <c r="C232" i="5"/>
  <c r="E232" i="5"/>
  <c r="F232" i="5" s="1"/>
  <c r="A233" i="5"/>
  <c r="D233" i="5" s="1"/>
  <c r="G233" i="5" s="1"/>
  <c r="B233" i="5"/>
  <c r="C233" i="5"/>
  <c r="E233" i="5"/>
  <c r="A234" i="5"/>
  <c r="D234" i="5" s="1"/>
  <c r="F234" i="5" s="1"/>
  <c r="B234" i="5"/>
  <c r="C234" i="5"/>
  <c r="E234" i="5"/>
  <c r="A235" i="5"/>
  <c r="D235" i="5" s="1"/>
  <c r="B235" i="5"/>
  <c r="C235" i="5"/>
  <c r="E235" i="5"/>
  <c r="A236" i="5"/>
  <c r="D236" i="5" s="1"/>
  <c r="G236" i="5" s="1"/>
  <c r="B236" i="5"/>
  <c r="C236" i="5"/>
  <c r="E236" i="5"/>
  <c r="F236" i="5"/>
  <c r="A237" i="5"/>
  <c r="D237" i="5" s="1"/>
  <c r="B237" i="5"/>
  <c r="C237" i="5"/>
  <c r="E237" i="5"/>
  <c r="F237" i="5" s="1"/>
  <c r="A238" i="5"/>
  <c r="B238" i="5"/>
  <c r="C238" i="5"/>
  <c r="D238" i="5"/>
  <c r="F238" i="5" s="1"/>
  <c r="E238" i="5"/>
  <c r="A239" i="5"/>
  <c r="D239" i="5" s="1"/>
  <c r="B239" i="5"/>
  <c r="C239" i="5"/>
  <c r="E239" i="5"/>
  <c r="A240" i="5"/>
  <c r="D240" i="5" s="1"/>
  <c r="B240" i="5"/>
  <c r="C240" i="5"/>
  <c r="E240" i="5"/>
  <c r="A241" i="5"/>
  <c r="D241" i="5" s="1"/>
  <c r="G241" i="5" s="1"/>
  <c r="B241" i="5"/>
  <c r="C241" i="5"/>
  <c r="E241" i="5"/>
  <c r="A242" i="5"/>
  <c r="D242" i="5" s="1"/>
  <c r="B242" i="5"/>
  <c r="C242" i="5"/>
  <c r="E242" i="5"/>
  <c r="G242" i="5" s="1"/>
  <c r="A243" i="5"/>
  <c r="D243" i="5" s="1"/>
  <c r="B243" i="5"/>
  <c r="C243" i="5"/>
  <c r="E243" i="5"/>
  <c r="F243" i="5" s="1"/>
  <c r="A244" i="5"/>
  <c r="B244" i="5"/>
  <c r="C244" i="5"/>
  <c r="D244" i="5"/>
  <c r="E244" i="5"/>
  <c r="A245" i="5"/>
  <c r="D245" i="5" s="1"/>
  <c r="G245" i="5" s="1"/>
  <c r="B245" i="5"/>
  <c r="C245" i="5"/>
  <c r="E245" i="5"/>
  <c r="A246" i="5"/>
  <c r="D246" i="5" s="1"/>
  <c r="F246" i="5" s="1"/>
  <c r="B246" i="5"/>
  <c r="C246" i="5"/>
  <c r="E246" i="5"/>
  <c r="A247" i="5"/>
  <c r="D247" i="5" s="1"/>
  <c r="B247" i="5"/>
  <c r="C247" i="5"/>
  <c r="E247" i="5"/>
  <c r="A248" i="5"/>
  <c r="D248" i="5" s="1"/>
  <c r="B248" i="5"/>
  <c r="C248" i="5"/>
  <c r="E248" i="5"/>
  <c r="F248" i="5" s="1"/>
  <c r="A249" i="5"/>
  <c r="D249" i="5" s="1"/>
  <c r="G249" i="5" s="1"/>
  <c r="B249" i="5"/>
  <c r="C249" i="5"/>
  <c r="E249" i="5"/>
  <c r="A250" i="5"/>
  <c r="D250" i="5" s="1"/>
  <c r="F250" i="5" s="1"/>
  <c r="B250" i="5"/>
  <c r="C250" i="5"/>
  <c r="E250" i="5"/>
  <c r="A251" i="5"/>
  <c r="D251" i="5" s="1"/>
  <c r="B251" i="5"/>
  <c r="C251" i="5"/>
  <c r="E251" i="5"/>
  <c r="A252" i="5"/>
  <c r="D252" i="5" s="1"/>
  <c r="G252" i="5" s="1"/>
  <c r="B252" i="5"/>
  <c r="C252" i="5"/>
  <c r="E252" i="5"/>
  <c r="F252" i="5"/>
  <c r="A253" i="5"/>
  <c r="D253" i="5" s="1"/>
  <c r="B253" i="5"/>
  <c r="C253" i="5"/>
  <c r="E253" i="5"/>
  <c r="F253" i="5" s="1"/>
  <c r="A254" i="5"/>
  <c r="B254" i="5"/>
  <c r="C254" i="5"/>
  <c r="D254" i="5"/>
  <c r="F254" i="5" s="1"/>
  <c r="E254" i="5"/>
  <c r="A255" i="5"/>
  <c r="D255" i="5" s="1"/>
  <c r="B255" i="5"/>
  <c r="C255" i="5"/>
  <c r="E255" i="5"/>
  <c r="A256" i="5"/>
  <c r="D256" i="5" s="1"/>
  <c r="B256" i="5"/>
  <c r="C256" i="5"/>
  <c r="E256" i="5"/>
  <c r="A257" i="5"/>
  <c r="D257" i="5" s="1"/>
  <c r="G257" i="5" s="1"/>
  <c r="B257" i="5"/>
  <c r="C257" i="5"/>
  <c r="E257" i="5"/>
  <c r="A258" i="5"/>
  <c r="D258" i="5" s="1"/>
  <c r="F258" i="5" s="1"/>
  <c r="B258" i="5"/>
  <c r="C258" i="5"/>
  <c r="E258" i="5"/>
  <c r="A259" i="5"/>
  <c r="D259" i="5" s="1"/>
  <c r="B259" i="5"/>
  <c r="C259" i="5"/>
  <c r="E259" i="5"/>
  <c r="F259" i="5" s="1"/>
  <c r="A260" i="5"/>
  <c r="B260" i="5"/>
  <c r="C260" i="5"/>
  <c r="D260" i="5"/>
  <c r="E260" i="5"/>
  <c r="A261" i="5"/>
  <c r="D261" i="5" s="1"/>
  <c r="G261" i="5" s="1"/>
  <c r="B261" i="5"/>
  <c r="C261" i="5"/>
  <c r="E261" i="5"/>
  <c r="A262" i="5"/>
  <c r="D262" i="5" s="1"/>
  <c r="F262" i="5" s="1"/>
  <c r="B262" i="5"/>
  <c r="C262" i="5"/>
  <c r="E262" i="5"/>
  <c r="A263" i="5"/>
  <c r="D263" i="5" s="1"/>
  <c r="B263" i="5"/>
  <c r="C263" i="5"/>
  <c r="E263" i="5"/>
  <c r="A264" i="5"/>
  <c r="D264" i="5" s="1"/>
  <c r="B264" i="5"/>
  <c r="C264" i="5"/>
  <c r="E264" i="5"/>
  <c r="F264" i="5" s="1"/>
  <c r="A265" i="5"/>
  <c r="D265" i="5" s="1"/>
  <c r="G265" i="5" s="1"/>
  <c r="B265" i="5"/>
  <c r="C265" i="5"/>
  <c r="E265" i="5"/>
  <c r="A266" i="5"/>
  <c r="D266" i="5" s="1"/>
  <c r="F266" i="5" s="1"/>
  <c r="B266" i="5"/>
  <c r="C266" i="5"/>
  <c r="E266" i="5"/>
  <c r="A267" i="5"/>
  <c r="D267" i="5" s="1"/>
  <c r="B267" i="5"/>
  <c r="C267" i="5"/>
  <c r="E267" i="5"/>
  <c r="A268" i="5"/>
  <c r="D268" i="5" s="1"/>
  <c r="G268" i="5" s="1"/>
  <c r="B268" i="5"/>
  <c r="C268" i="5"/>
  <c r="E268" i="5"/>
  <c r="F268" i="5"/>
  <c r="A269" i="5"/>
  <c r="D269" i="5" s="1"/>
  <c r="B269" i="5"/>
  <c r="C269" i="5"/>
  <c r="E269" i="5"/>
  <c r="F269" i="5" s="1"/>
  <c r="A270" i="5"/>
  <c r="B270" i="5"/>
  <c r="C270" i="5"/>
  <c r="D270" i="5"/>
  <c r="F270" i="5" s="1"/>
  <c r="E270" i="5"/>
  <c r="A271" i="5"/>
  <c r="D271" i="5" s="1"/>
  <c r="B271" i="5"/>
  <c r="C271" i="5"/>
  <c r="E271" i="5"/>
  <c r="A272" i="5"/>
  <c r="D272" i="5" s="1"/>
  <c r="B272" i="5"/>
  <c r="C272" i="5"/>
  <c r="E272" i="5"/>
  <c r="A273" i="5"/>
  <c r="D273" i="5" s="1"/>
  <c r="G273" i="5" s="1"/>
  <c r="B273" i="5"/>
  <c r="C273" i="5"/>
  <c r="E273" i="5"/>
  <c r="A274" i="5"/>
  <c r="D274" i="5" s="1"/>
  <c r="B274" i="5"/>
  <c r="C274" i="5"/>
  <c r="E274" i="5"/>
  <c r="G274" i="5" s="1"/>
  <c r="A275" i="5"/>
  <c r="D275" i="5" s="1"/>
  <c r="B275" i="5"/>
  <c r="C275" i="5"/>
  <c r="E275" i="5"/>
  <c r="F275" i="5" s="1"/>
  <c r="A276" i="5"/>
  <c r="B276" i="5"/>
  <c r="C276" i="5"/>
  <c r="D276" i="5"/>
  <c r="E276" i="5"/>
  <c r="A277" i="5"/>
  <c r="D277" i="5" s="1"/>
  <c r="G277" i="5" s="1"/>
  <c r="B277" i="5"/>
  <c r="C277" i="5"/>
  <c r="E277" i="5"/>
  <c r="A278" i="5"/>
  <c r="D278" i="5" s="1"/>
  <c r="F278" i="5" s="1"/>
  <c r="B278" i="5"/>
  <c r="C278" i="5"/>
  <c r="E278" i="5"/>
  <c r="A279" i="5"/>
  <c r="D279" i="5" s="1"/>
  <c r="B279" i="5"/>
  <c r="C279" i="5"/>
  <c r="E279" i="5"/>
  <c r="A280" i="5"/>
  <c r="D280" i="5" s="1"/>
  <c r="G280" i="5" s="1"/>
  <c r="B280" i="5"/>
  <c r="C280" i="5"/>
  <c r="E280" i="5"/>
  <c r="A281" i="5"/>
  <c r="D281" i="5" s="1"/>
  <c r="G281" i="5" s="1"/>
  <c r="B281" i="5"/>
  <c r="C281" i="5"/>
  <c r="E281" i="5"/>
  <c r="A282" i="5"/>
  <c r="D282" i="5" s="1"/>
  <c r="F282" i="5" s="1"/>
  <c r="B282" i="5"/>
  <c r="C282" i="5"/>
  <c r="E282" i="5"/>
  <c r="A283" i="5"/>
  <c r="D283" i="5" s="1"/>
  <c r="B283" i="5"/>
  <c r="C283" i="5"/>
  <c r="E283" i="5"/>
  <c r="A284" i="5"/>
  <c r="D284" i="5" s="1"/>
  <c r="G284" i="5" s="1"/>
  <c r="B284" i="5"/>
  <c r="C284" i="5"/>
  <c r="E284" i="5"/>
  <c r="F284" i="5"/>
  <c r="A285" i="5"/>
  <c r="D285" i="5" s="1"/>
  <c r="B285" i="5"/>
  <c r="C285" i="5"/>
  <c r="E285" i="5"/>
  <c r="F285" i="5" s="1"/>
  <c r="A286" i="5"/>
  <c r="B286" i="5"/>
  <c r="C286" i="5"/>
  <c r="D286" i="5"/>
  <c r="F286" i="5" s="1"/>
  <c r="E286" i="5"/>
  <c r="A287" i="5"/>
  <c r="D287" i="5" s="1"/>
  <c r="B287" i="5"/>
  <c r="C287" i="5"/>
  <c r="E287" i="5"/>
  <c r="A288" i="5"/>
  <c r="D288" i="5" s="1"/>
  <c r="B288" i="5"/>
  <c r="C288" i="5"/>
  <c r="E288" i="5"/>
  <c r="A289" i="5"/>
  <c r="D289" i="5" s="1"/>
  <c r="G289" i="5" s="1"/>
  <c r="B289" i="5"/>
  <c r="C289" i="5"/>
  <c r="E289" i="5"/>
  <c r="A290" i="5"/>
  <c r="D290" i="5" s="1"/>
  <c r="B290" i="5"/>
  <c r="C290" i="5"/>
  <c r="E290" i="5"/>
  <c r="G290" i="5" s="1"/>
  <c r="A291" i="5"/>
  <c r="D291" i="5" s="1"/>
  <c r="B291" i="5"/>
  <c r="C291" i="5"/>
  <c r="E291" i="5"/>
  <c r="F291" i="5" s="1"/>
  <c r="A292" i="5"/>
  <c r="B292" i="5"/>
  <c r="C292" i="5"/>
  <c r="D292" i="5"/>
  <c r="E292" i="5"/>
  <c r="A293" i="5"/>
  <c r="D293" i="5" s="1"/>
  <c r="G293" i="5" s="1"/>
  <c r="B293" i="5"/>
  <c r="C293" i="5"/>
  <c r="E293" i="5"/>
  <c r="A294" i="5"/>
  <c r="D294" i="5" s="1"/>
  <c r="F294" i="5" s="1"/>
  <c r="B294" i="5"/>
  <c r="C294" i="5"/>
  <c r="E294" i="5"/>
  <c r="A295" i="5"/>
  <c r="D295" i="5" s="1"/>
  <c r="B295" i="5"/>
  <c r="C295" i="5"/>
  <c r="E295" i="5"/>
  <c r="A296" i="5"/>
  <c r="D296" i="5" s="1"/>
  <c r="B296" i="5"/>
  <c r="C296" i="5"/>
  <c r="E296" i="5"/>
  <c r="F296" i="5" s="1"/>
  <c r="A297" i="5"/>
  <c r="D297" i="5" s="1"/>
  <c r="G297" i="5" s="1"/>
  <c r="B297" i="5"/>
  <c r="C297" i="5"/>
  <c r="E297" i="5"/>
  <c r="A298" i="5"/>
  <c r="D298" i="5" s="1"/>
  <c r="F298" i="5" s="1"/>
  <c r="B298" i="5"/>
  <c r="C298" i="5"/>
  <c r="E298" i="5"/>
  <c r="A299" i="5"/>
  <c r="D299" i="5" s="1"/>
  <c r="B299" i="5"/>
  <c r="C299" i="5"/>
  <c r="E299" i="5"/>
  <c r="J5" i="10"/>
  <c r="J6" i="10"/>
  <c r="J7" i="10"/>
  <c r="J8" i="10"/>
  <c r="J9" i="10"/>
  <c r="J10" i="10"/>
  <c r="J11" i="10"/>
  <c r="J12" i="10"/>
  <c r="J13" i="10"/>
  <c r="J14" i="10"/>
  <c r="J15" i="10"/>
  <c r="J16" i="10"/>
  <c r="J17" i="10"/>
  <c r="J18" i="10"/>
  <c r="J19" i="10"/>
  <c r="J20" i="10"/>
  <c r="J21" i="10"/>
  <c r="J22" i="10"/>
  <c r="J23" i="10"/>
  <c r="J24" i="10"/>
  <c r="J25" i="10"/>
  <c r="J26" i="10"/>
  <c r="J27" i="10"/>
  <c r="J28" i="10"/>
  <c r="J29" i="10"/>
  <c r="J30" i="10"/>
  <c r="J31" i="10"/>
  <c r="J32" i="10"/>
  <c r="J33" i="10"/>
  <c r="J34" i="10"/>
  <c r="J35" i="10"/>
  <c r="J36" i="10"/>
  <c r="J37" i="10"/>
  <c r="J38" i="10"/>
  <c r="J39" i="10"/>
  <c r="J40" i="10"/>
  <c r="J41" i="10"/>
  <c r="J42" i="10"/>
  <c r="J43" i="10"/>
  <c r="J44" i="10"/>
  <c r="J45" i="10"/>
  <c r="J46" i="10"/>
  <c r="J47" i="10"/>
  <c r="J48" i="10"/>
  <c r="J49" i="10"/>
  <c r="J50" i="10"/>
  <c r="J51" i="10"/>
  <c r="J52" i="10"/>
  <c r="J53" i="10"/>
  <c r="J54" i="10"/>
  <c r="J55" i="10"/>
  <c r="J56" i="10"/>
  <c r="J57" i="10"/>
  <c r="J58" i="10"/>
  <c r="J59" i="10"/>
  <c r="J60" i="10"/>
  <c r="J61" i="10"/>
  <c r="J62" i="10"/>
  <c r="J63" i="10"/>
  <c r="J64" i="10"/>
  <c r="J65" i="10"/>
  <c r="J66" i="10"/>
  <c r="J67" i="10"/>
  <c r="J68" i="10"/>
  <c r="J69" i="10"/>
  <c r="J70" i="10"/>
  <c r="J71" i="10"/>
  <c r="J72" i="10"/>
  <c r="J73" i="10"/>
  <c r="J74" i="10"/>
  <c r="J75" i="10"/>
  <c r="J76" i="10"/>
  <c r="J77" i="10"/>
  <c r="J78" i="10"/>
  <c r="J79" i="10"/>
  <c r="J80" i="10"/>
  <c r="J81" i="10"/>
  <c r="J82" i="10"/>
  <c r="J83" i="10"/>
  <c r="J84" i="10"/>
  <c r="J85" i="10"/>
  <c r="J86" i="10"/>
  <c r="J87" i="10"/>
  <c r="J88" i="10"/>
  <c r="J89" i="10"/>
  <c r="J90" i="10"/>
  <c r="J91" i="10"/>
  <c r="J92" i="10"/>
  <c r="J93" i="10"/>
  <c r="J94" i="10"/>
  <c r="J95" i="10"/>
  <c r="J96" i="10"/>
  <c r="J97" i="10"/>
  <c r="J98" i="10"/>
  <c r="J99" i="10"/>
  <c r="J100" i="10"/>
  <c r="J101" i="10"/>
  <c r="J102" i="10"/>
  <c r="J4" i="10"/>
  <c r="G244" i="5" l="1"/>
  <c r="F244" i="5"/>
  <c r="G208" i="5"/>
  <c r="F208" i="5"/>
  <c r="F633" i="5"/>
  <c r="G633" i="5"/>
  <c r="G605" i="5"/>
  <c r="F605" i="5"/>
  <c r="G256" i="5"/>
  <c r="F256" i="5"/>
  <c r="G296" i="5"/>
  <c r="F280" i="5"/>
  <c r="F274" i="5"/>
  <c r="G272" i="5"/>
  <c r="F272" i="5"/>
  <c r="G260" i="5"/>
  <c r="F260" i="5"/>
  <c r="G258" i="5"/>
  <c r="G232" i="5"/>
  <c r="G204" i="5"/>
  <c r="F204" i="5"/>
  <c r="F625" i="5"/>
  <c r="G625" i="5"/>
  <c r="G621" i="5"/>
  <c r="F621" i="5"/>
  <c r="F603" i="5"/>
  <c r="F290" i="5"/>
  <c r="G288" i="5"/>
  <c r="F288" i="5"/>
  <c r="G276" i="5"/>
  <c r="F276" i="5"/>
  <c r="G248" i="5"/>
  <c r="G224" i="5"/>
  <c r="F224" i="5"/>
  <c r="F641" i="5"/>
  <c r="G641" i="5"/>
  <c r="G532" i="5"/>
  <c r="G292" i="5"/>
  <c r="F292" i="5"/>
  <c r="G264" i="5"/>
  <c r="F242" i="5"/>
  <c r="G240" i="5"/>
  <c r="F240" i="5"/>
  <c r="G220" i="5"/>
  <c r="F220" i="5"/>
  <c r="G549" i="5"/>
  <c r="G210" i="5"/>
  <c r="G194" i="5"/>
  <c r="G694" i="5"/>
  <c r="G678" i="5"/>
  <c r="G662" i="5"/>
  <c r="G646" i="5"/>
  <c r="G540" i="5"/>
  <c r="F483" i="5"/>
  <c r="G483" i="5"/>
  <c r="G294" i="5"/>
  <c r="G246" i="5"/>
  <c r="G230" i="5"/>
  <c r="G214" i="5"/>
  <c r="G198" i="5"/>
  <c r="F193" i="5"/>
  <c r="G698" i="5"/>
  <c r="G693" i="5"/>
  <c r="F687" i="5"/>
  <c r="G682" i="5"/>
  <c r="G677" i="5"/>
  <c r="F671" i="5"/>
  <c r="G666" i="5"/>
  <c r="G661" i="5"/>
  <c r="F655" i="5"/>
  <c r="G650" i="5"/>
  <c r="G645" i="5"/>
  <c r="G636" i="5"/>
  <c r="G617" i="5"/>
  <c r="G616" i="5"/>
  <c r="F615" i="5"/>
  <c r="G614" i="5"/>
  <c r="F607" i="5"/>
  <c r="G606" i="5"/>
  <c r="G599" i="5"/>
  <c r="G595" i="5"/>
  <c r="G591" i="5"/>
  <c r="G587" i="5"/>
  <c r="G583" i="5"/>
  <c r="G579" i="5"/>
  <c r="F576" i="5"/>
  <c r="G575" i="5"/>
  <c r="F572" i="5"/>
  <c r="F568" i="5"/>
  <c r="F564" i="5"/>
  <c r="F560" i="5"/>
  <c r="G551" i="5"/>
  <c r="G548" i="5"/>
  <c r="G524" i="5"/>
  <c r="F519" i="5"/>
  <c r="G517" i="5"/>
  <c r="F511" i="5"/>
  <c r="G496" i="5"/>
  <c r="F488" i="5"/>
  <c r="F463" i="5"/>
  <c r="G463" i="5"/>
  <c r="G452" i="5"/>
  <c r="G432" i="5"/>
  <c r="G385" i="5"/>
  <c r="F377" i="5"/>
  <c r="G278" i="5"/>
  <c r="G298" i="5"/>
  <c r="G282" i="5"/>
  <c r="G266" i="5"/>
  <c r="G250" i="5"/>
  <c r="G234" i="5"/>
  <c r="F228" i="5"/>
  <c r="G218" i="5"/>
  <c r="F212" i="5"/>
  <c r="G202" i="5"/>
  <c r="F196" i="5"/>
  <c r="G192" i="5"/>
  <c r="G697" i="5"/>
  <c r="F691" i="5"/>
  <c r="G686" i="5"/>
  <c r="G681" i="5"/>
  <c r="F675" i="5"/>
  <c r="G670" i="5"/>
  <c r="G665" i="5"/>
  <c r="F659" i="5"/>
  <c r="G654" i="5"/>
  <c r="G649" i="5"/>
  <c r="F643" i="5"/>
  <c r="F628" i="5"/>
  <c r="G620" i="5"/>
  <c r="G609" i="5"/>
  <c r="F601" i="5"/>
  <c r="G571" i="5"/>
  <c r="G567" i="5"/>
  <c r="G563" i="5"/>
  <c r="G559" i="5"/>
  <c r="G547" i="5"/>
  <c r="G541" i="5"/>
  <c r="F528" i="5"/>
  <c r="F516" i="5"/>
  <c r="G501" i="5"/>
  <c r="G491" i="5"/>
  <c r="F491" i="5"/>
  <c r="G226" i="5"/>
  <c r="G262" i="5"/>
  <c r="G286" i="5"/>
  <c r="G285" i="5"/>
  <c r="G270" i="5"/>
  <c r="G269" i="5"/>
  <c r="G254" i="5"/>
  <c r="G253" i="5"/>
  <c r="G238" i="5"/>
  <c r="G237" i="5"/>
  <c r="G222" i="5"/>
  <c r="G221" i="5"/>
  <c r="G206" i="5"/>
  <c r="G205" i="5"/>
  <c r="F191" i="5"/>
  <c r="G699" i="5"/>
  <c r="F694" i="5"/>
  <c r="G690" i="5"/>
  <c r="G683" i="5"/>
  <c r="F678" i="5"/>
  <c r="G674" i="5"/>
  <c r="G667" i="5"/>
  <c r="F662" i="5"/>
  <c r="G658" i="5"/>
  <c r="G651" i="5"/>
  <c r="F646" i="5"/>
  <c r="G642" i="5"/>
  <c r="F632" i="5"/>
  <c r="G624" i="5"/>
  <c r="F612" i="5"/>
  <c r="G604" i="5"/>
  <c r="F555" i="5"/>
  <c r="F540" i="5"/>
  <c r="G535" i="5"/>
  <c r="G523" i="5"/>
  <c r="F523" i="5"/>
  <c r="G507" i="5"/>
  <c r="F507" i="5"/>
  <c r="G460" i="5"/>
  <c r="F321" i="5"/>
  <c r="G441" i="5"/>
  <c r="G425" i="5"/>
  <c r="F411" i="5"/>
  <c r="G347" i="5"/>
  <c r="G331" i="5"/>
  <c r="G315" i="5"/>
  <c r="G539" i="5"/>
  <c r="F538" i="5"/>
  <c r="G529" i="5"/>
  <c r="G515" i="5"/>
  <c r="F503" i="5"/>
  <c r="F495" i="5"/>
  <c r="G487" i="5"/>
  <c r="G475" i="5"/>
  <c r="G445" i="5"/>
  <c r="F430" i="5"/>
  <c r="G429" i="5"/>
  <c r="F414" i="5"/>
  <c r="G413" i="5"/>
  <c r="G396" i="5"/>
  <c r="F387" i="5"/>
  <c r="G384" i="5"/>
  <c r="G376" i="5"/>
  <c r="F372" i="5"/>
  <c r="G370" i="5"/>
  <c r="G362" i="5"/>
  <c r="G358" i="5"/>
  <c r="G354" i="5"/>
  <c r="G350" i="5"/>
  <c r="F346" i="5"/>
  <c r="F336" i="5"/>
  <c r="G335" i="5"/>
  <c r="G334" i="5"/>
  <c r="F330" i="5"/>
  <c r="F320" i="5"/>
  <c r="G319" i="5"/>
  <c r="G318" i="5"/>
  <c r="F314" i="5"/>
  <c r="F304" i="5"/>
  <c r="G303" i="5"/>
  <c r="G302" i="5"/>
  <c r="G499" i="5"/>
  <c r="G433" i="5"/>
  <c r="G417" i="5"/>
  <c r="G412" i="5"/>
  <c r="F403" i="5"/>
  <c r="G400" i="5"/>
  <c r="G386" i="5"/>
  <c r="G379" i="5"/>
  <c r="G378" i="5"/>
  <c r="G373" i="5"/>
  <c r="F353" i="5"/>
  <c r="F349" i="5"/>
  <c r="G339" i="5"/>
  <c r="F333" i="5"/>
  <c r="G323" i="5"/>
  <c r="G306" i="5"/>
  <c r="G437" i="5"/>
  <c r="G421" i="5"/>
  <c r="G402" i="5"/>
  <c r="F395" i="5"/>
  <c r="G394" i="5"/>
  <c r="G343" i="5"/>
  <c r="G342" i="5"/>
  <c r="G327" i="5"/>
  <c r="G326" i="5"/>
  <c r="G311" i="5"/>
  <c r="G310" i="5"/>
  <c r="G301" i="5"/>
  <c r="G685" i="5"/>
  <c r="F679" i="5"/>
  <c r="F699" i="5"/>
  <c r="G689" i="5"/>
  <c r="F683" i="5"/>
  <c r="G673" i="5"/>
  <c r="F667" i="5"/>
  <c r="G657" i="5"/>
  <c r="F651" i="5"/>
  <c r="F631" i="5"/>
  <c r="G630" i="5"/>
  <c r="F623" i="5"/>
  <c r="G622" i="5"/>
  <c r="F695" i="5"/>
  <c r="G669" i="5"/>
  <c r="F663" i="5"/>
  <c r="G653" i="5"/>
  <c r="F647" i="5"/>
  <c r="F639" i="5"/>
  <c r="G638" i="5"/>
  <c r="F697" i="5"/>
  <c r="F693" i="5"/>
  <c r="F689" i="5"/>
  <c r="F685" i="5"/>
  <c r="F681" i="5"/>
  <c r="F677" i="5"/>
  <c r="F673" i="5"/>
  <c r="F669" i="5"/>
  <c r="F665" i="5"/>
  <c r="F661" i="5"/>
  <c r="F657" i="5"/>
  <c r="F653" i="5"/>
  <c r="F649" i="5"/>
  <c r="F645" i="5"/>
  <c r="F636" i="5"/>
  <c r="F634" i="5"/>
  <c r="G627" i="5"/>
  <c r="F620" i="5"/>
  <c r="F618" i="5"/>
  <c r="G611" i="5"/>
  <c r="F604" i="5"/>
  <c r="F602" i="5"/>
  <c r="F600" i="5"/>
  <c r="G594" i="5"/>
  <c r="F592" i="5"/>
  <c r="G586" i="5"/>
  <c r="F584" i="5"/>
  <c r="G578" i="5"/>
  <c r="F573" i="5"/>
  <c r="G573" i="5"/>
  <c r="F569" i="5"/>
  <c r="G569" i="5"/>
  <c r="F565" i="5"/>
  <c r="G565" i="5"/>
  <c r="F561" i="5"/>
  <c r="G561" i="5"/>
  <c r="F554" i="5"/>
  <c r="G545" i="5"/>
  <c r="F490" i="5"/>
  <c r="G639" i="5"/>
  <c r="F630" i="5"/>
  <c r="G623" i="5"/>
  <c r="F614" i="5"/>
  <c r="G607" i="5"/>
  <c r="G700" i="5"/>
  <c r="G696" i="5"/>
  <c r="G692" i="5"/>
  <c r="G688" i="5"/>
  <c r="G684" i="5"/>
  <c r="G680" i="5"/>
  <c r="G676" i="5"/>
  <c r="G672" i="5"/>
  <c r="G668" i="5"/>
  <c r="G664" i="5"/>
  <c r="G660" i="5"/>
  <c r="G656" i="5"/>
  <c r="G652" i="5"/>
  <c r="G648" i="5"/>
  <c r="G644" i="5"/>
  <c r="G635" i="5"/>
  <c r="G629" i="5"/>
  <c r="F626" i="5"/>
  <c r="G619" i="5"/>
  <c r="G613" i="5"/>
  <c r="F610" i="5"/>
  <c r="G603" i="5"/>
  <c r="G598" i="5"/>
  <c r="F596" i="5"/>
  <c r="G590" i="5"/>
  <c r="F588" i="5"/>
  <c r="G582" i="5"/>
  <c r="F580" i="5"/>
  <c r="F522" i="5"/>
  <c r="G513" i="5"/>
  <c r="F638" i="5"/>
  <c r="G631" i="5"/>
  <c r="F622" i="5"/>
  <c r="G615" i="5"/>
  <c r="F606" i="5"/>
  <c r="F597" i="5"/>
  <c r="F589" i="5"/>
  <c r="F581" i="5"/>
  <c r="F574" i="5"/>
  <c r="F570" i="5"/>
  <c r="G570" i="5"/>
  <c r="F566" i="5"/>
  <c r="G566" i="5"/>
  <c r="F562" i="5"/>
  <c r="G562" i="5"/>
  <c r="F506" i="5"/>
  <c r="F553" i="5"/>
  <c r="G546" i="5"/>
  <c r="F537" i="5"/>
  <c r="G530" i="5"/>
  <c r="F521" i="5"/>
  <c r="G514" i="5"/>
  <c r="F505" i="5"/>
  <c r="G498" i="5"/>
  <c r="F489" i="5"/>
  <c r="F442" i="5"/>
  <c r="F431" i="5"/>
  <c r="G431" i="5"/>
  <c r="F426" i="5"/>
  <c r="F415" i="5"/>
  <c r="G415" i="5"/>
  <c r="G557" i="5"/>
  <c r="G552" i="5"/>
  <c r="F549" i="5"/>
  <c r="G542" i="5"/>
  <c r="G536" i="5"/>
  <c r="F533" i="5"/>
  <c r="G526" i="5"/>
  <c r="G520" i="5"/>
  <c r="F517" i="5"/>
  <c r="G510" i="5"/>
  <c r="G504" i="5"/>
  <c r="F501" i="5"/>
  <c r="G494" i="5"/>
  <c r="G488" i="5"/>
  <c r="F485" i="5"/>
  <c r="G478" i="5"/>
  <c r="G477" i="5"/>
  <c r="F477" i="5"/>
  <c r="G470" i="5"/>
  <c r="G469" i="5"/>
  <c r="F469" i="5"/>
  <c r="G462" i="5"/>
  <c r="G461" i="5"/>
  <c r="F461" i="5"/>
  <c r="F458" i="5"/>
  <c r="G458" i="5"/>
  <c r="G457" i="5"/>
  <c r="F454" i="5"/>
  <c r="G454" i="5"/>
  <c r="G453" i="5"/>
  <c r="F450" i="5"/>
  <c r="G450" i="5"/>
  <c r="G449" i="5"/>
  <c r="F446" i="5"/>
  <c r="G446" i="5"/>
  <c r="F435" i="5"/>
  <c r="G435" i="5"/>
  <c r="F419" i="5"/>
  <c r="G419" i="5"/>
  <c r="F375" i="5"/>
  <c r="G558" i="5"/>
  <c r="G554" i="5"/>
  <c r="F545" i="5"/>
  <c r="G543" i="5"/>
  <c r="G538" i="5"/>
  <c r="F529" i="5"/>
  <c r="G527" i="5"/>
  <c r="G522" i="5"/>
  <c r="F513" i="5"/>
  <c r="G511" i="5"/>
  <c r="G506" i="5"/>
  <c r="F497" i="5"/>
  <c r="G495" i="5"/>
  <c r="G490" i="5"/>
  <c r="G484" i="5"/>
  <c r="G476" i="5"/>
  <c r="G468" i="5"/>
  <c r="F439" i="5"/>
  <c r="G439" i="5"/>
  <c r="F434" i="5"/>
  <c r="F423" i="5"/>
  <c r="G423" i="5"/>
  <c r="F391" i="5"/>
  <c r="G553" i="5"/>
  <c r="G550" i="5"/>
  <c r="F546" i="5"/>
  <c r="F541" i="5"/>
  <c r="G537" i="5"/>
  <c r="G534" i="5"/>
  <c r="F530" i="5"/>
  <c r="F525" i="5"/>
  <c r="G521" i="5"/>
  <c r="G518" i="5"/>
  <c r="F514" i="5"/>
  <c r="F509" i="5"/>
  <c r="G505" i="5"/>
  <c r="G502" i="5"/>
  <c r="F498" i="5"/>
  <c r="F493" i="5"/>
  <c r="G489" i="5"/>
  <c r="G486" i="5"/>
  <c r="G482" i="5"/>
  <c r="G481" i="5"/>
  <c r="F481" i="5"/>
  <c r="G474" i="5"/>
  <c r="G473" i="5"/>
  <c r="F473" i="5"/>
  <c r="G466" i="5"/>
  <c r="G465" i="5"/>
  <c r="F465" i="5"/>
  <c r="F443" i="5"/>
  <c r="G443" i="5"/>
  <c r="F438" i="5"/>
  <c r="F427" i="5"/>
  <c r="G427" i="5"/>
  <c r="F422" i="5"/>
  <c r="F407" i="5"/>
  <c r="G382" i="5"/>
  <c r="F457" i="5"/>
  <c r="F453" i="5"/>
  <c r="F449" i="5"/>
  <c r="F445" i="5"/>
  <c r="G442" i="5"/>
  <c r="F441" i="5"/>
  <c r="G438" i="5"/>
  <c r="F437" i="5"/>
  <c r="G434" i="5"/>
  <c r="F433" i="5"/>
  <c r="G430" i="5"/>
  <c r="F429" i="5"/>
  <c r="G426" i="5"/>
  <c r="F425" i="5"/>
  <c r="G422" i="5"/>
  <c r="F421" i="5"/>
  <c r="G418" i="5"/>
  <c r="F417" i="5"/>
  <c r="G414" i="5"/>
  <c r="F413" i="5"/>
  <c r="F408" i="5"/>
  <c r="F406" i="5"/>
  <c r="G404" i="5"/>
  <c r="G399" i="5"/>
  <c r="F397" i="5"/>
  <c r="F392" i="5"/>
  <c r="F390" i="5"/>
  <c r="G388" i="5"/>
  <c r="G383" i="5"/>
  <c r="F381" i="5"/>
  <c r="F379" i="5"/>
  <c r="F376" i="5"/>
  <c r="F374" i="5"/>
  <c r="G372" i="5"/>
  <c r="G367" i="5"/>
  <c r="F364" i="5"/>
  <c r="G364" i="5"/>
  <c r="G363" i="5"/>
  <c r="F360" i="5"/>
  <c r="G360" i="5"/>
  <c r="G359" i="5"/>
  <c r="F356" i="5"/>
  <c r="G356" i="5"/>
  <c r="G355" i="5"/>
  <c r="F352" i="5"/>
  <c r="G352" i="5"/>
  <c r="G351" i="5"/>
  <c r="F348" i="5"/>
  <c r="F342" i="5"/>
  <c r="F332" i="5"/>
  <c r="F326" i="5"/>
  <c r="F316" i="5"/>
  <c r="F310" i="5"/>
  <c r="F300" i="5"/>
  <c r="G411" i="5"/>
  <c r="F402" i="5"/>
  <c r="G395" i="5"/>
  <c r="F386" i="5"/>
  <c r="F370" i="5"/>
  <c r="G366" i="5"/>
  <c r="G407" i="5"/>
  <c r="F398" i="5"/>
  <c r="G391" i="5"/>
  <c r="F382" i="5"/>
  <c r="G375" i="5"/>
  <c r="F308" i="5"/>
  <c r="F410" i="5"/>
  <c r="G403" i="5"/>
  <c r="F394" i="5"/>
  <c r="G387" i="5"/>
  <c r="F378" i="5"/>
  <c r="G371" i="5"/>
  <c r="F344" i="5"/>
  <c r="F338" i="5"/>
  <c r="F328" i="5"/>
  <c r="F322" i="5"/>
  <c r="F312" i="5"/>
  <c r="F306" i="5"/>
  <c r="G348" i="5"/>
  <c r="G344" i="5"/>
  <c r="G340" i="5"/>
  <c r="G336" i="5"/>
  <c r="G332" i="5"/>
  <c r="G328" i="5"/>
  <c r="G324" i="5"/>
  <c r="G320" i="5"/>
  <c r="G316" i="5"/>
  <c r="G312" i="5"/>
  <c r="G308" i="5"/>
  <c r="G304" i="5"/>
  <c r="G300" i="5"/>
  <c r="F297" i="5"/>
  <c r="F287" i="5"/>
  <c r="F281" i="5"/>
  <c r="F271" i="5"/>
  <c r="F265" i="5"/>
  <c r="F255" i="5"/>
  <c r="F249" i="5"/>
  <c r="F239" i="5"/>
  <c r="F233" i="5"/>
  <c r="F223" i="5"/>
  <c r="F217" i="5"/>
  <c r="F207" i="5"/>
  <c r="F201" i="5"/>
  <c r="F295" i="5"/>
  <c r="F289" i="5"/>
  <c r="F279" i="5"/>
  <c r="F273" i="5"/>
  <c r="F263" i="5"/>
  <c r="F257" i="5"/>
  <c r="F247" i="5"/>
  <c r="F241" i="5"/>
  <c r="F231" i="5"/>
  <c r="F225" i="5"/>
  <c r="F215" i="5"/>
  <c r="F209" i="5"/>
  <c r="F199" i="5"/>
  <c r="F299" i="5"/>
  <c r="G299" i="5"/>
  <c r="F293" i="5"/>
  <c r="F283" i="5"/>
  <c r="F277" i="5"/>
  <c r="F267" i="5"/>
  <c r="F261" i="5"/>
  <c r="F251" i="5"/>
  <c r="F245" i="5"/>
  <c r="F235" i="5"/>
  <c r="F229" i="5"/>
  <c r="F219" i="5"/>
  <c r="F213" i="5"/>
  <c r="F203" i="5"/>
  <c r="F197" i="5"/>
  <c r="G295" i="5"/>
  <c r="G291" i="5"/>
  <c r="G287" i="5"/>
  <c r="G283" i="5"/>
  <c r="G279" i="5"/>
  <c r="G275" i="5"/>
  <c r="G271" i="5"/>
  <c r="G267" i="5"/>
  <c r="G263" i="5"/>
  <c r="G259" i="5"/>
  <c r="G255" i="5"/>
  <c r="G251" i="5"/>
  <c r="G247" i="5"/>
  <c r="G243" i="5"/>
  <c r="G239" i="5"/>
  <c r="G235" i="5"/>
  <c r="G231" i="5"/>
  <c r="G227" i="5"/>
  <c r="G223" i="5"/>
  <c r="G219" i="5"/>
  <c r="G215" i="5"/>
  <c r="G211" i="5"/>
  <c r="G207" i="5"/>
  <c r="G203" i="5"/>
  <c r="G199" i="5"/>
  <c r="G195" i="5"/>
  <c r="G191" i="5"/>
  <c r="I5" i="10"/>
  <c r="I6" i="10"/>
  <c r="I7" i="10"/>
  <c r="I8" i="10"/>
  <c r="I9" i="10"/>
  <c r="I10" i="10"/>
  <c r="I11" i="10"/>
  <c r="I12" i="10"/>
  <c r="I13" i="10"/>
  <c r="I14" i="10"/>
  <c r="I15" i="10"/>
  <c r="I16" i="10"/>
  <c r="I17" i="10"/>
  <c r="I18" i="10"/>
  <c r="I19" i="10"/>
  <c r="I20" i="10"/>
  <c r="I21" i="10"/>
  <c r="I22" i="10"/>
  <c r="I23" i="10"/>
  <c r="I24" i="10"/>
  <c r="I25" i="10"/>
  <c r="I26" i="10"/>
  <c r="I27" i="10"/>
  <c r="I28" i="10"/>
  <c r="I29" i="10"/>
  <c r="I30" i="10"/>
  <c r="I31" i="10"/>
  <c r="I32" i="10"/>
  <c r="I33" i="10"/>
  <c r="I34" i="10"/>
  <c r="I35" i="10"/>
  <c r="I36" i="10"/>
  <c r="I37" i="10"/>
  <c r="I38" i="10"/>
  <c r="I39" i="10"/>
  <c r="I40" i="10"/>
  <c r="I41" i="10"/>
  <c r="I42" i="10"/>
  <c r="I43" i="10"/>
  <c r="I44" i="10"/>
  <c r="I45" i="10"/>
  <c r="I46" i="10"/>
  <c r="I47" i="10"/>
  <c r="I48" i="10"/>
  <c r="I49" i="10"/>
  <c r="I50" i="10"/>
  <c r="I51" i="10"/>
  <c r="I52" i="10"/>
  <c r="I53" i="10"/>
  <c r="I54" i="10"/>
  <c r="I55" i="10"/>
  <c r="I56" i="10"/>
  <c r="I57" i="10"/>
  <c r="I58" i="10"/>
  <c r="I59" i="10"/>
  <c r="I60" i="10"/>
  <c r="I61" i="10"/>
  <c r="I62" i="10"/>
  <c r="I63" i="10"/>
  <c r="I64" i="10"/>
  <c r="I65" i="10"/>
  <c r="I66" i="10"/>
  <c r="I67" i="10"/>
  <c r="I68" i="10"/>
  <c r="I69" i="10"/>
  <c r="I70" i="10"/>
  <c r="I71" i="10"/>
  <c r="I72" i="10"/>
  <c r="I73" i="10"/>
  <c r="I74" i="10"/>
  <c r="I75" i="10"/>
  <c r="I76" i="10"/>
  <c r="I77" i="10"/>
  <c r="I78" i="10"/>
  <c r="I79" i="10"/>
  <c r="I80" i="10"/>
  <c r="I81" i="10"/>
  <c r="I82" i="10"/>
  <c r="I83" i="10"/>
  <c r="I84" i="10"/>
  <c r="I85" i="10"/>
  <c r="I86" i="10"/>
  <c r="I87" i="10"/>
  <c r="I88" i="10"/>
  <c r="I89" i="10"/>
  <c r="I90" i="10"/>
  <c r="I91" i="10"/>
  <c r="I92" i="10"/>
  <c r="I93" i="10"/>
  <c r="I94" i="10"/>
  <c r="I95" i="10"/>
  <c r="I96" i="10"/>
  <c r="I97" i="10"/>
  <c r="I98" i="10"/>
  <c r="I99" i="10"/>
  <c r="I100" i="10"/>
  <c r="I101" i="10"/>
  <c r="I102" i="10"/>
  <c r="I4" i="10"/>
  <c r="F7" i="1"/>
  <c r="B7" i="5" l="1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101" i="5"/>
  <c r="B102" i="5"/>
  <c r="B103" i="5"/>
  <c r="B104" i="5"/>
  <c r="B105" i="5"/>
  <c r="B106" i="5"/>
  <c r="B107" i="5"/>
  <c r="B108" i="5"/>
  <c r="B109" i="5"/>
  <c r="B110" i="5"/>
  <c r="B111" i="5"/>
  <c r="B112" i="5"/>
  <c r="B113" i="5"/>
  <c r="B114" i="5"/>
  <c r="B115" i="5"/>
  <c r="B116" i="5"/>
  <c r="B117" i="5"/>
  <c r="B118" i="5"/>
  <c r="B119" i="5"/>
  <c r="B120" i="5"/>
  <c r="B121" i="5"/>
  <c r="B122" i="5"/>
  <c r="B123" i="5"/>
  <c r="B124" i="5"/>
  <c r="B125" i="5"/>
  <c r="B126" i="5"/>
  <c r="B127" i="5"/>
  <c r="B128" i="5"/>
  <c r="B129" i="5"/>
  <c r="B130" i="5"/>
  <c r="B131" i="5"/>
  <c r="B132" i="5"/>
  <c r="B133" i="5"/>
  <c r="B134" i="5"/>
  <c r="B135" i="5"/>
  <c r="B136" i="5"/>
  <c r="B137" i="5"/>
  <c r="B138" i="5"/>
  <c r="B139" i="5"/>
  <c r="B140" i="5"/>
  <c r="B141" i="5"/>
  <c r="B142" i="5"/>
  <c r="B143" i="5"/>
  <c r="B144" i="5"/>
  <c r="B145" i="5"/>
  <c r="B146" i="5"/>
  <c r="B147" i="5"/>
  <c r="B148" i="5"/>
  <c r="B149" i="5"/>
  <c r="B150" i="5"/>
  <c r="B151" i="5"/>
  <c r="B152" i="5"/>
  <c r="B153" i="5"/>
  <c r="B154" i="5"/>
  <c r="B155" i="5"/>
  <c r="B156" i="5"/>
  <c r="B157" i="5"/>
  <c r="B158" i="5"/>
  <c r="B159" i="5"/>
  <c r="B160" i="5"/>
  <c r="B161" i="5"/>
  <c r="B162" i="5"/>
  <c r="B163" i="5"/>
  <c r="B164" i="5"/>
  <c r="B165" i="5"/>
  <c r="B166" i="5"/>
  <c r="B167" i="5"/>
  <c r="B168" i="5"/>
  <c r="B169" i="5"/>
  <c r="B170" i="5"/>
  <c r="B171" i="5"/>
  <c r="B172" i="5"/>
  <c r="B173" i="5"/>
  <c r="B174" i="5"/>
  <c r="B175" i="5"/>
  <c r="B176" i="5"/>
  <c r="B177" i="5"/>
  <c r="B178" i="5"/>
  <c r="B179" i="5"/>
  <c r="B180" i="5"/>
  <c r="B181" i="5"/>
  <c r="B182" i="5"/>
  <c r="B183" i="5"/>
  <c r="B184" i="5"/>
  <c r="B185" i="5"/>
  <c r="B186" i="5"/>
  <c r="B187" i="5"/>
  <c r="B188" i="5"/>
  <c r="B189" i="5"/>
  <c r="B190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53" i="5"/>
  <c r="C54" i="5"/>
  <c r="C55" i="5"/>
  <c r="C56" i="5"/>
  <c r="C57" i="5"/>
  <c r="C58" i="5"/>
  <c r="C59" i="5"/>
  <c r="C60" i="5"/>
  <c r="C61" i="5"/>
  <c r="C62" i="5"/>
  <c r="C63" i="5"/>
  <c r="C64" i="5"/>
  <c r="C65" i="5"/>
  <c r="C66" i="5"/>
  <c r="C67" i="5"/>
  <c r="C68" i="5"/>
  <c r="C69" i="5"/>
  <c r="C70" i="5"/>
  <c r="C71" i="5"/>
  <c r="C72" i="5"/>
  <c r="C73" i="5"/>
  <c r="C74" i="5"/>
  <c r="C75" i="5"/>
  <c r="C76" i="5"/>
  <c r="C77" i="5"/>
  <c r="C78" i="5"/>
  <c r="C79" i="5"/>
  <c r="C80" i="5"/>
  <c r="C81" i="5"/>
  <c r="C82" i="5"/>
  <c r="C83" i="5"/>
  <c r="C84" i="5"/>
  <c r="C85" i="5"/>
  <c r="C86" i="5"/>
  <c r="C87" i="5"/>
  <c r="C88" i="5"/>
  <c r="C89" i="5"/>
  <c r="C90" i="5"/>
  <c r="C91" i="5"/>
  <c r="C92" i="5"/>
  <c r="C93" i="5"/>
  <c r="C94" i="5"/>
  <c r="C95" i="5"/>
  <c r="C96" i="5"/>
  <c r="C97" i="5"/>
  <c r="C98" i="5"/>
  <c r="C99" i="5"/>
  <c r="C100" i="5"/>
  <c r="C101" i="5"/>
  <c r="C102" i="5"/>
  <c r="C103" i="5"/>
  <c r="C104" i="5"/>
  <c r="C105" i="5"/>
  <c r="C106" i="5"/>
  <c r="C107" i="5"/>
  <c r="C108" i="5"/>
  <c r="C109" i="5"/>
  <c r="C110" i="5"/>
  <c r="C111" i="5"/>
  <c r="C112" i="5"/>
  <c r="C113" i="5"/>
  <c r="C114" i="5"/>
  <c r="C115" i="5"/>
  <c r="C116" i="5"/>
  <c r="C117" i="5"/>
  <c r="C118" i="5"/>
  <c r="C119" i="5"/>
  <c r="C120" i="5"/>
  <c r="C121" i="5"/>
  <c r="C122" i="5"/>
  <c r="C123" i="5"/>
  <c r="C124" i="5"/>
  <c r="C125" i="5"/>
  <c r="C126" i="5"/>
  <c r="C127" i="5"/>
  <c r="C128" i="5"/>
  <c r="C129" i="5"/>
  <c r="C130" i="5"/>
  <c r="C131" i="5"/>
  <c r="C132" i="5"/>
  <c r="C133" i="5"/>
  <c r="C134" i="5"/>
  <c r="C135" i="5"/>
  <c r="C136" i="5"/>
  <c r="C137" i="5"/>
  <c r="C138" i="5"/>
  <c r="C139" i="5"/>
  <c r="C140" i="5"/>
  <c r="C141" i="5"/>
  <c r="C142" i="5"/>
  <c r="C143" i="5"/>
  <c r="C144" i="5"/>
  <c r="C145" i="5"/>
  <c r="C146" i="5"/>
  <c r="C147" i="5"/>
  <c r="C148" i="5"/>
  <c r="C149" i="5"/>
  <c r="C150" i="5"/>
  <c r="C151" i="5"/>
  <c r="C152" i="5"/>
  <c r="C153" i="5"/>
  <c r="C154" i="5"/>
  <c r="C155" i="5"/>
  <c r="C156" i="5"/>
  <c r="C157" i="5"/>
  <c r="C158" i="5"/>
  <c r="C159" i="5"/>
  <c r="C160" i="5"/>
  <c r="C161" i="5"/>
  <c r="C162" i="5"/>
  <c r="C163" i="5"/>
  <c r="C164" i="5"/>
  <c r="C165" i="5"/>
  <c r="C166" i="5"/>
  <c r="C167" i="5"/>
  <c r="C168" i="5"/>
  <c r="C169" i="5"/>
  <c r="C170" i="5"/>
  <c r="C171" i="5"/>
  <c r="C172" i="5"/>
  <c r="C173" i="5"/>
  <c r="C174" i="5"/>
  <c r="C175" i="5"/>
  <c r="C176" i="5"/>
  <c r="C177" i="5"/>
  <c r="C178" i="5"/>
  <c r="C179" i="5"/>
  <c r="C180" i="5"/>
  <c r="C181" i="5"/>
  <c r="C182" i="5"/>
  <c r="C183" i="5"/>
  <c r="C184" i="5"/>
  <c r="C185" i="5"/>
  <c r="C186" i="5"/>
  <c r="C187" i="5"/>
  <c r="C188" i="5"/>
  <c r="C189" i="5"/>
  <c r="C190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A7" i="5"/>
  <c r="D7" i="5" s="1"/>
  <c r="F7" i="5" s="1"/>
  <c r="A8" i="5"/>
  <c r="D8" i="5" s="1"/>
  <c r="F8" i="5" s="1"/>
  <c r="A9" i="5"/>
  <c r="D9" i="5" s="1"/>
  <c r="F9" i="5" s="1"/>
  <c r="A10" i="5"/>
  <c r="D10" i="5" s="1"/>
  <c r="F10" i="5" s="1"/>
  <c r="A11" i="5"/>
  <c r="D11" i="5" s="1"/>
  <c r="F11" i="5" s="1"/>
  <c r="A12" i="5"/>
  <c r="D12" i="5" s="1"/>
  <c r="F12" i="5" s="1"/>
  <c r="A13" i="5"/>
  <c r="D13" i="5" s="1"/>
  <c r="F13" i="5" s="1"/>
  <c r="A14" i="5"/>
  <c r="D14" i="5" s="1"/>
  <c r="F14" i="5" s="1"/>
  <c r="A15" i="5"/>
  <c r="D15" i="5" s="1"/>
  <c r="F15" i="5" s="1"/>
  <c r="A16" i="5"/>
  <c r="D16" i="5" s="1"/>
  <c r="G16" i="5" s="1"/>
  <c r="A17" i="5"/>
  <c r="D17" i="5" s="1"/>
  <c r="G17" i="5" s="1"/>
  <c r="A18" i="5"/>
  <c r="D18" i="5" s="1"/>
  <c r="F18" i="5" s="1"/>
  <c r="A19" i="5"/>
  <c r="D19" i="5" s="1"/>
  <c r="F19" i="5" s="1"/>
  <c r="A20" i="5"/>
  <c r="D20" i="5" s="1"/>
  <c r="F20" i="5" s="1"/>
  <c r="A21" i="5"/>
  <c r="D21" i="5" s="1"/>
  <c r="F21" i="5" s="1"/>
  <c r="A22" i="5"/>
  <c r="D22" i="5" s="1"/>
  <c r="F22" i="5" s="1"/>
  <c r="A23" i="5"/>
  <c r="D23" i="5" s="1"/>
  <c r="F23" i="5" s="1"/>
  <c r="A24" i="5"/>
  <c r="D24" i="5" s="1"/>
  <c r="G24" i="5" s="1"/>
  <c r="A25" i="5"/>
  <c r="D25" i="5" s="1"/>
  <c r="G25" i="5" s="1"/>
  <c r="A26" i="5"/>
  <c r="D26" i="5" s="1"/>
  <c r="F26" i="5" s="1"/>
  <c r="A27" i="5"/>
  <c r="D27" i="5" s="1"/>
  <c r="F27" i="5" s="1"/>
  <c r="A28" i="5"/>
  <c r="D28" i="5" s="1"/>
  <c r="F28" i="5" s="1"/>
  <c r="A29" i="5"/>
  <c r="D29" i="5" s="1"/>
  <c r="F29" i="5" s="1"/>
  <c r="A30" i="5"/>
  <c r="D30" i="5" s="1"/>
  <c r="F30" i="5" s="1"/>
  <c r="A31" i="5"/>
  <c r="D31" i="5" s="1"/>
  <c r="F31" i="5" s="1"/>
  <c r="A32" i="5"/>
  <c r="D32" i="5" s="1"/>
  <c r="G32" i="5" s="1"/>
  <c r="A33" i="5"/>
  <c r="D33" i="5" s="1"/>
  <c r="G33" i="5" s="1"/>
  <c r="A34" i="5"/>
  <c r="D34" i="5" s="1"/>
  <c r="F34" i="5" s="1"/>
  <c r="A35" i="5"/>
  <c r="D35" i="5" s="1"/>
  <c r="F35" i="5" s="1"/>
  <c r="A36" i="5"/>
  <c r="D36" i="5" s="1"/>
  <c r="F36" i="5" s="1"/>
  <c r="A37" i="5"/>
  <c r="D37" i="5" s="1"/>
  <c r="F37" i="5" s="1"/>
  <c r="A38" i="5"/>
  <c r="D38" i="5" s="1"/>
  <c r="F38" i="5" s="1"/>
  <c r="A39" i="5"/>
  <c r="D39" i="5" s="1"/>
  <c r="F39" i="5" s="1"/>
  <c r="A40" i="5"/>
  <c r="D40" i="5" s="1"/>
  <c r="G40" i="5" s="1"/>
  <c r="A41" i="5"/>
  <c r="D41" i="5" s="1"/>
  <c r="G41" i="5" s="1"/>
  <c r="A42" i="5"/>
  <c r="D42" i="5" s="1"/>
  <c r="F42" i="5" s="1"/>
  <c r="A43" i="5"/>
  <c r="D43" i="5" s="1"/>
  <c r="F43" i="5" s="1"/>
  <c r="A44" i="5"/>
  <c r="D44" i="5" s="1"/>
  <c r="F44" i="5" s="1"/>
  <c r="A45" i="5"/>
  <c r="D45" i="5" s="1"/>
  <c r="F45" i="5" s="1"/>
  <c r="A46" i="5"/>
  <c r="D46" i="5" s="1"/>
  <c r="F46" i="5" s="1"/>
  <c r="A47" i="5"/>
  <c r="D47" i="5" s="1"/>
  <c r="F47" i="5" s="1"/>
  <c r="A48" i="5"/>
  <c r="D48" i="5" s="1"/>
  <c r="G48" i="5" s="1"/>
  <c r="A49" i="5"/>
  <c r="D49" i="5" s="1"/>
  <c r="G49" i="5" s="1"/>
  <c r="A50" i="5"/>
  <c r="D50" i="5" s="1"/>
  <c r="F50" i="5" s="1"/>
  <c r="A51" i="5"/>
  <c r="D51" i="5" s="1"/>
  <c r="F51" i="5" s="1"/>
  <c r="A52" i="5"/>
  <c r="D52" i="5" s="1"/>
  <c r="F52" i="5" s="1"/>
  <c r="A53" i="5"/>
  <c r="D53" i="5" s="1"/>
  <c r="F53" i="5" s="1"/>
  <c r="A54" i="5"/>
  <c r="D54" i="5" s="1"/>
  <c r="F54" i="5" s="1"/>
  <c r="A55" i="5"/>
  <c r="D55" i="5" s="1"/>
  <c r="F55" i="5" s="1"/>
  <c r="A56" i="5"/>
  <c r="D56" i="5" s="1"/>
  <c r="G56" i="5" s="1"/>
  <c r="A57" i="5"/>
  <c r="D57" i="5" s="1"/>
  <c r="G57" i="5" s="1"/>
  <c r="A58" i="5"/>
  <c r="D58" i="5" s="1"/>
  <c r="F58" i="5" s="1"/>
  <c r="A59" i="5"/>
  <c r="D59" i="5" s="1"/>
  <c r="F59" i="5" s="1"/>
  <c r="A60" i="5"/>
  <c r="D60" i="5" s="1"/>
  <c r="F60" i="5" s="1"/>
  <c r="A61" i="5"/>
  <c r="D61" i="5" s="1"/>
  <c r="F61" i="5" s="1"/>
  <c r="A62" i="5"/>
  <c r="D62" i="5" s="1"/>
  <c r="F62" i="5" s="1"/>
  <c r="A63" i="5"/>
  <c r="D63" i="5" s="1"/>
  <c r="F63" i="5" s="1"/>
  <c r="A64" i="5"/>
  <c r="D64" i="5" s="1"/>
  <c r="G64" i="5" s="1"/>
  <c r="A65" i="5"/>
  <c r="D65" i="5" s="1"/>
  <c r="G65" i="5" s="1"/>
  <c r="A66" i="5"/>
  <c r="D66" i="5" s="1"/>
  <c r="F66" i="5" s="1"/>
  <c r="A67" i="5"/>
  <c r="D67" i="5" s="1"/>
  <c r="F67" i="5" s="1"/>
  <c r="A68" i="5"/>
  <c r="D68" i="5" s="1"/>
  <c r="F68" i="5" s="1"/>
  <c r="A69" i="5"/>
  <c r="D69" i="5" s="1"/>
  <c r="F69" i="5" s="1"/>
  <c r="A70" i="5"/>
  <c r="D70" i="5" s="1"/>
  <c r="F70" i="5" s="1"/>
  <c r="A71" i="5"/>
  <c r="D71" i="5" s="1"/>
  <c r="G71" i="5" s="1"/>
  <c r="A72" i="5"/>
  <c r="D72" i="5" s="1"/>
  <c r="F72" i="5" s="1"/>
  <c r="A73" i="5"/>
  <c r="D73" i="5" s="1"/>
  <c r="F73" i="5" s="1"/>
  <c r="A74" i="5"/>
  <c r="D74" i="5" s="1"/>
  <c r="F74" i="5" s="1"/>
  <c r="A75" i="5"/>
  <c r="D75" i="5" s="1"/>
  <c r="G75" i="5" s="1"/>
  <c r="A76" i="5"/>
  <c r="D76" i="5" s="1"/>
  <c r="G76" i="5" s="1"/>
  <c r="A77" i="5"/>
  <c r="D77" i="5" s="1"/>
  <c r="F77" i="5" s="1"/>
  <c r="A78" i="5"/>
  <c r="D78" i="5" s="1"/>
  <c r="F78" i="5" s="1"/>
  <c r="A79" i="5"/>
  <c r="D79" i="5" s="1"/>
  <c r="G79" i="5" s="1"/>
  <c r="A80" i="5"/>
  <c r="D80" i="5" s="1"/>
  <c r="G80" i="5" s="1"/>
  <c r="A81" i="5"/>
  <c r="D81" i="5" s="1"/>
  <c r="G81" i="5" s="1"/>
  <c r="A82" i="5"/>
  <c r="D82" i="5" s="1"/>
  <c r="F82" i="5" s="1"/>
  <c r="A83" i="5"/>
  <c r="D83" i="5" s="1"/>
  <c r="F83" i="5" s="1"/>
  <c r="A84" i="5"/>
  <c r="D84" i="5" s="1"/>
  <c r="F84" i="5" s="1"/>
  <c r="A85" i="5"/>
  <c r="D85" i="5" s="1"/>
  <c r="F85" i="5" s="1"/>
  <c r="A86" i="5"/>
  <c r="D86" i="5" s="1"/>
  <c r="F86" i="5" s="1"/>
  <c r="A87" i="5"/>
  <c r="D87" i="5" s="1"/>
  <c r="G87" i="5" s="1"/>
  <c r="A88" i="5"/>
  <c r="D88" i="5" s="1"/>
  <c r="F88" i="5" s="1"/>
  <c r="A89" i="5"/>
  <c r="D89" i="5" s="1"/>
  <c r="F89" i="5" s="1"/>
  <c r="A90" i="5"/>
  <c r="D90" i="5" s="1"/>
  <c r="F90" i="5" s="1"/>
  <c r="A91" i="5"/>
  <c r="D91" i="5" s="1"/>
  <c r="G91" i="5" s="1"/>
  <c r="A92" i="5"/>
  <c r="D92" i="5" s="1"/>
  <c r="G92" i="5" s="1"/>
  <c r="A93" i="5"/>
  <c r="D93" i="5" s="1"/>
  <c r="F93" i="5" s="1"/>
  <c r="A94" i="5"/>
  <c r="D94" i="5" s="1"/>
  <c r="F94" i="5" s="1"/>
  <c r="A95" i="5"/>
  <c r="D95" i="5" s="1"/>
  <c r="G95" i="5" s="1"/>
  <c r="A96" i="5"/>
  <c r="D96" i="5" s="1"/>
  <c r="G96" i="5" s="1"/>
  <c r="A97" i="5"/>
  <c r="D97" i="5" s="1"/>
  <c r="G97" i="5" s="1"/>
  <c r="A98" i="5"/>
  <c r="D98" i="5" s="1"/>
  <c r="F98" i="5" s="1"/>
  <c r="A99" i="5"/>
  <c r="D99" i="5" s="1"/>
  <c r="F99" i="5" s="1"/>
  <c r="A100" i="5"/>
  <c r="D100" i="5" s="1"/>
  <c r="F100" i="5" s="1"/>
  <c r="A101" i="5"/>
  <c r="D101" i="5" s="1"/>
  <c r="F101" i="5" s="1"/>
  <c r="A102" i="5"/>
  <c r="D102" i="5" s="1"/>
  <c r="F102" i="5" s="1"/>
  <c r="A103" i="5"/>
  <c r="D103" i="5" s="1"/>
  <c r="G103" i="5" s="1"/>
  <c r="A104" i="5"/>
  <c r="D104" i="5" s="1"/>
  <c r="F104" i="5" s="1"/>
  <c r="A105" i="5"/>
  <c r="D105" i="5" s="1"/>
  <c r="F105" i="5" s="1"/>
  <c r="A106" i="5"/>
  <c r="D106" i="5" s="1"/>
  <c r="F106" i="5" s="1"/>
  <c r="A107" i="5"/>
  <c r="D107" i="5" s="1"/>
  <c r="G107" i="5" s="1"/>
  <c r="A108" i="5"/>
  <c r="D108" i="5" s="1"/>
  <c r="G108" i="5" s="1"/>
  <c r="A109" i="5"/>
  <c r="D109" i="5" s="1"/>
  <c r="F109" i="5" s="1"/>
  <c r="A110" i="5"/>
  <c r="D110" i="5" s="1"/>
  <c r="F110" i="5" s="1"/>
  <c r="A111" i="5"/>
  <c r="D111" i="5" s="1"/>
  <c r="G111" i="5" s="1"/>
  <c r="A112" i="5"/>
  <c r="D112" i="5" s="1"/>
  <c r="G112" i="5" s="1"/>
  <c r="A113" i="5"/>
  <c r="D113" i="5" s="1"/>
  <c r="G113" i="5" s="1"/>
  <c r="A114" i="5"/>
  <c r="D114" i="5" s="1"/>
  <c r="F114" i="5" s="1"/>
  <c r="A115" i="5"/>
  <c r="D115" i="5" s="1"/>
  <c r="F115" i="5" s="1"/>
  <c r="A116" i="5"/>
  <c r="D116" i="5" s="1"/>
  <c r="F116" i="5" s="1"/>
  <c r="A117" i="5"/>
  <c r="D117" i="5" s="1"/>
  <c r="F117" i="5" s="1"/>
  <c r="A118" i="5"/>
  <c r="D118" i="5" s="1"/>
  <c r="F118" i="5" s="1"/>
  <c r="A119" i="5"/>
  <c r="D119" i="5" s="1"/>
  <c r="G119" i="5" s="1"/>
  <c r="A120" i="5"/>
  <c r="D120" i="5" s="1"/>
  <c r="F120" i="5" s="1"/>
  <c r="A121" i="5"/>
  <c r="D121" i="5" s="1"/>
  <c r="F121" i="5" s="1"/>
  <c r="A122" i="5"/>
  <c r="D122" i="5" s="1"/>
  <c r="F122" i="5" s="1"/>
  <c r="A123" i="5"/>
  <c r="D123" i="5" s="1"/>
  <c r="G123" i="5" s="1"/>
  <c r="A124" i="5"/>
  <c r="D124" i="5" s="1"/>
  <c r="G124" i="5" s="1"/>
  <c r="A125" i="5"/>
  <c r="D125" i="5" s="1"/>
  <c r="F125" i="5" s="1"/>
  <c r="A126" i="5"/>
  <c r="D126" i="5" s="1"/>
  <c r="F126" i="5" s="1"/>
  <c r="A127" i="5"/>
  <c r="D127" i="5" s="1"/>
  <c r="G127" i="5" s="1"/>
  <c r="A128" i="5"/>
  <c r="D128" i="5" s="1"/>
  <c r="G128" i="5" s="1"/>
  <c r="A129" i="5"/>
  <c r="D129" i="5" s="1"/>
  <c r="G129" i="5" s="1"/>
  <c r="A130" i="5"/>
  <c r="D130" i="5" s="1"/>
  <c r="F130" i="5" s="1"/>
  <c r="A131" i="5"/>
  <c r="D131" i="5" s="1"/>
  <c r="F131" i="5" s="1"/>
  <c r="A132" i="5"/>
  <c r="D132" i="5" s="1"/>
  <c r="F132" i="5" s="1"/>
  <c r="A133" i="5"/>
  <c r="D133" i="5" s="1"/>
  <c r="F133" i="5" s="1"/>
  <c r="A134" i="5"/>
  <c r="D134" i="5" s="1"/>
  <c r="F134" i="5" s="1"/>
  <c r="A135" i="5"/>
  <c r="D135" i="5" s="1"/>
  <c r="G135" i="5" s="1"/>
  <c r="A136" i="5"/>
  <c r="D136" i="5" s="1"/>
  <c r="F136" i="5" s="1"/>
  <c r="A137" i="5"/>
  <c r="D137" i="5" s="1"/>
  <c r="F137" i="5" s="1"/>
  <c r="A138" i="5"/>
  <c r="D138" i="5" s="1"/>
  <c r="F138" i="5" s="1"/>
  <c r="A139" i="5"/>
  <c r="D139" i="5" s="1"/>
  <c r="G139" i="5" s="1"/>
  <c r="A140" i="5"/>
  <c r="D140" i="5" s="1"/>
  <c r="G140" i="5" s="1"/>
  <c r="A141" i="5"/>
  <c r="D141" i="5" s="1"/>
  <c r="F141" i="5" s="1"/>
  <c r="A142" i="5"/>
  <c r="D142" i="5" s="1"/>
  <c r="F142" i="5" s="1"/>
  <c r="A143" i="5"/>
  <c r="D143" i="5" s="1"/>
  <c r="G143" i="5" s="1"/>
  <c r="A144" i="5"/>
  <c r="D144" i="5" s="1"/>
  <c r="G144" i="5" s="1"/>
  <c r="A145" i="5"/>
  <c r="D145" i="5" s="1"/>
  <c r="G145" i="5" s="1"/>
  <c r="A146" i="5"/>
  <c r="D146" i="5" s="1"/>
  <c r="F146" i="5" s="1"/>
  <c r="A147" i="5"/>
  <c r="D147" i="5" s="1"/>
  <c r="F147" i="5" s="1"/>
  <c r="A148" i="5"/>
  <c r="D148" i="5" s="1"/>
  <c r="F148" i="5" s="1"/>
  <c r="A149" i="5"/>
  <c r="D149" i="5" s="1"/>
  <c r="F149" i="5" s="1"/>
  <c r="A150" i="5"/>
  <c r="D150" i="5" s="1"/>
  <c r="F150" i="5" s="1"/>
  <c r="A151" i="5"/>
  <c r="D151" i="5" s="1"/>
  <c r="G151" i="5" s="1"/>
  <c r="A152" i="5"/>
  <c r="D152" i="5" s="1"/>
  <c r="F152" i="5" s="1"/>
  <c r="A153" i="5"/>
  <c r="D153" i="5" s="1"/>
  <c r="F153" i="5" s="1"/>
  <c r="A154" i="5"/>
  <c r="D154" i="5" s="1"/>
  <c r="F154" i="5" s="1"/>
  <c r="A155" i="5"/>
  <c r="D155" i="5" s="1"/>
  <c r="G155" i="5" s="1"/>
  <c r="A156" i="5"/>
  <c r="D156" i="5" s="1"/>
  <c r="G156" i="5" s="1"/>
  <c r="A157" i="5"/>
  <c r="D157" i="5" s="1"/>
  <c r="F157" i="5" s="1"/>
  <c r="A158" i="5"/>
  <c r="D158" i="5" s="1"/>
  <c r="F158" i="5" s="1"/>
  <c r="A159" i="5"/>
  <c r="D159" i="5" s="1"/>
  <c r="G159" i="5" s="1"/>
  <c r="A160" i="5"/>
  <c r="D160" i="5" s="1"/>
  <c r="G160" i="5" s="1"/>
  <c r="A161" i="5"/>
  <c r="D161" i="5" s="1"/>
  <c r="G161" i="5" s="1"/>
  <c r="A162" i="5"/>
  <c r="D162" i="5" s="1"/>
  <c r="F162" i="5" s="1"/>
  <c r="A163" i="5"/>
  <c r="D163" i="5" s="1"/>
  <c r="F163" i="5" s="1"/>
  <c r="A164" i="5"/>
  <c r="D164" i="5" s="1"/>
  <c r="F164" i="5" s="1"/>
  <c r="A165" i="5"/>
  <c r="D165" i="5" s="1"/>
  <c r="F165" i="5" s="1"/>
  <c r="A166" i="5"/>
  <c r="D166" i="5" s="1"/>
  <c r="F166" i="5" s="1"/>
  <c r="A167" i="5"/>
  <c r="D167" i="5" s="1"/>
  <c r="F167" i="5" s="1"/>
  <c r="A168" i="5"/>
  <c r="D168" i="5" s="1"/>
  <c r="F168" i="5" s="1"/>
  <c r="A169" i="5"/>
  <c r="D169" i="5" s="1"/>
  <c r="F169" i="5" s="1"/>
  <c r="A170" i="5"/>
  <c r="D170" i="5" s="1"/>
  <c r="F170" i="5" s="1"/>
  <c r="A171" i="5"/>
  <c r="D171" i="5" s="1"/>
  <c r="F171" i="5" s="1"/>
  <c r="A172" i="5"/>
  <c r="D172" i="5" s="1"/>
  <c r="F172" i="5" s="1"/>
  <c r="A173" i="5"/>
  <c r="D173" i="5" s="1"/>
  <c r="F173" i="5" s="1"/>
  <c r="A174" i="5"/>
  <c r="D174" i="5" s="1"/>
  <c r="F174" i="5" s="1"/>
  <c r="A175" i="5"/>
  <c r="D175" i="5" s="1"/>
  <c r="F175" i="5" s="1"/>
  <c r="A176" i="5"/>
  <c r="D176" i="5" s="1"/>
  <c r="F176" i="5" s="1"/>
  <c r="A177" i="5"/>
  <c r="D177" i="5" s="1"/>
  <c r="F177" i="5" s="1"/>
  <c r="A178" i="5"/>
  <c r="D178" i="5" s="1"/>
  <c r="F178" i="5" s="1"/>
  <c r="A179" i="5"/>
  <c r="D179" i="5" s="1"/>
  <c r="F179" i="5" s="1"/>
  <c r="A180" i="5"/>
  <c r="D180" i="5" s="1"/>
  <c r="F180" i="5" s="1"/>
  <c r="A181" i="5"/>
  <c r="D181" i="5" s="1"/>
  <c r="F181" i="5" s="1"/>
  <c r="A182" i="5"/>
  <c r="D182" i="5" s="1"/>
  <c r="F182" i="5" s="1"/>
  <c r="A183" i="5"/>
  <c r="D183" i="5" s="1"/>
  <c r="F183" i="5" s="1"/>
  <c r="A184" i="5"/>
  <c r="D184" i="5" s="1"/>
  <c r="F184" i="5" s="1"/>
  <c r="A185" i="5"/>
  <c r="D185" i="5" s="1"/>
  <c r="F185" i="5" s="1"/>
  <c r="A186" i="5"/>
  <c r="D186" i="5" s="1"/>
  <c r="F186" i="5" s="1"/>
  <c r="A187" i="5"/>
  <c r="D187" i="5" s="1"/>
  <c r="F187" i="5" s="1"/>
  <c r="A188" i="5"/>
  <c r="D188" i="5" s="1"/>
  <c r="F188" i="5" s="1"/>
  <c r="A189" i="5"/>
  <c r="D189" i="5" s="1"/>
  <c r="F189" i="5" s="1"/>
  <c r="A190" i="5"/>
  <c r="D190" i="5" s="1"/>
  <c r="F190" i="5" s="1"/>
  <c r="B5" i="5"/>
  <c r="B6" i="5"/>
  <c r="C5" i="5"/>
  <c r="C6" i="5"/>
  <c r="E5" i="5"/>
  <c r="E6" i="5"/>
  <c r="A5" i="5"/>
  <c r="D5" i="5" s="1"/>
  <c r="A6" i="5"/>
  <c r="D6" i="5" s="1"/>
  <c r="F6" i="1"/>
  <c r="A3" i="5"/>
  <c r="M10" i="2"/>
  <c r="N10" i="2"/>
  <c r="M9" i="2"/>
  <c r="N9" i="2"/>
  <c r="G28" i="9"/>
  <c r="G29" i="6"/>
  <c r="D29" i="6"/>
  <c r="H27" i="6"/>
  <c r="H26" i="9"/>
  <c r="D28" i="9"/>
  <c r="G190" i="5" l="1"/>
  <c r="G186" i="5"/>
  <c r="G182" i="5"/>
  <c r="G178" i="5"/>
  <c r="G174" i="5"/>
  <c r="G170" i="5"/>
  <c r="G166" i="5"/>
  <c r="G162" i="5"/>
  <c r="G158" i="5"/>
  <c r="G154" i="5"/>
  <c r="G150" i="5"/>
  <c r="G146" i="5"/>
  <c r="G142" i="5"/>
  <c r="G138" i="5"/>
  <c r="G134" i="5"/>
  <c r="G130" i="5"/>
  <c r="G126" i="5"/>
  <c r="G122" i="5"/>
  <c r="G118" i="5"/>
  <c r="G114" i="5"/>
  <c r="G110" i="5"/>
  <c r="G106" i="5"/>
  <c r="G102" i="5"/>
  <c r="G98" i="5"/>
  <c r="G94" i="5"/>
  <c r="G90" i="5"/>
  <c r="G86" i="5"/>
  <c r="G82" i="5"/>
  <c r="G78" i="5"/>
  <c r="G74" i="5"/>
  <c r="G70" i="5"/>
  <c r="G66" i="5"/>
  <c r="G62" i="5"/>
  <c r="G58" i="5"/>
  <c r="G54" i="5"/>
  <c r="G50" i="5"/>
  <c r="G46" i="5"/>
  <c r="G42" i="5"/>
  <c r="G38" i="5"/>
  <c r="G34" i="5"/>
  <c r="G30" i="5"/>
  <c r="G26" i="5"/>
  <c r="G22" i="5"/>
  <c r="G18" i="5"/>
  <c r="G14" i="5"/>
  <c r="G10" i="5"/>
  <c r="F161" i="5"/>
  <c r="F156" i="5"/>
  <c r="F151" i="5"/>
  <c r="F145" i="5"/>
  <c r="F140" i="5"/>
  <c r="F135" i="5"/>
  <c r="F129" i="5"/>
  <c r="F124" i="5"/>
  <c r="F119" i="5"/>
  <c r="F113" i="5"/>
  <c r="F108" i="5"/>
  <c r="F103" i="5"/>
  <c r="F97" i="5"/>
  <c r="F92" i="5"/>
  <c r="F87" i="5"/>
  <c r="F81" i="5"/>
  <c r="F76" i="5"/>
  <c r="F71" i="5"/>
  <c r="F65" i="5"/>
  <c r="F57" i="5"/>
  <c r="F49" i="5"/>
  <c r="F41" i="5"/>
  <c r="F33" i="5"/>
  <c r="F25" i="5"/>
  <c r="F17" i="5"/>
  <c r="G5" i="5"/>
  <c r="G189" i="5"/>
  <c r="G185" i="5"/>
  <c r="G181" i="5"/>
  <c r="G177" i="5"/>
  <c r="G173" i="5"/>
  <c r="G169" i="5"/>
  <c r="G165" i="5"/>
  <c r="G157" i="5"/>
  <c r="G153" i="5"/>
  <c r="G149" i="5"/>
  <c r="G141" i="5"/>
  <c r="G137" i="5"/>
  <c r="G133" i="5"/>
  <c r="G125" i="5"/>
  <c r="G121" i="5"/>
  <c r="G117" i="5"/>
  <c r="G109" i="5"/>
  <c r="G105" i="5"/>
  <c r="G101" i="5"/>
  <c r="G93" i="5"/>
  <c r="G89" i="5"/>
  <c r="G85" i="5"/>
  <c r="G77" i="5"/>
  <c r="G73" i="5"/>
  <c r="G69" i="5"/>
  <c r="G61" i="5"/>
  <c r="G53" i="5"/>
  <c r="G45" i="5"/>
  <c r="G37" i="5"/>
  <c r="G29" i="5"/>
  <c r="G21" i="5"/>
  <c r="G13" i="5"/>
  <c r="G9" i="5"/>
  <c r="F160" i="5"/>
  <c r="F155" i="5"/>
  <c r="F144" i="5"/>
  <c r="F139" i="5"/>
  <c r="F128" i="5"/>
  <c r="F123" i="5"/>
  <c r="F112" i="5"/>
  <c r="F107" i="5"/>
  <c r="F96" i="5"/>
  <c r="F91" i="5"/>
  <c r="F80" i="5"/>
  <c r="F75" i="5"/>
  <c r="F64" i="5"/>
  <c r="F56" i="5"/>
  <c r="F48" i="5"/>
  <c r="F40" i="5"/>
  <c r="F32" i="5"/>
  <c r="F24" i="5"/>
  <c r="F16" i="5"/>
  <c r="G188" i="5"/>
  <c r="G184" i="5"/>
  <c r="G180" i="5"/>
  <c r="G176" i="5"/>
  <c r="G172" i="5"/>
  <c r="G168" i="5"/>
  <c r="G164" i="5"/>
  <c r="G152" i="5"/>
  <c r="G148" i="5"/>
  <c r="G136" i="5"/>
  <c r="G132" i="5"/>
  <c r="G120" i="5"/>
  <c r="G116" i="5"/>
  <c r="G104" i="5"/>
  <c r="G100" i="5"/>
  <c r="G88" i="5"/>
  <c r="G84" i="5"/>
  <c r="G72" i="5"/>
  <c r="G68" i="5"/>
  <c r="G60" i="5"/>
  <c r="G52" i="5"/>
  <c r="G44" i="5"/>
  <c r="G36" i="5"/>
  <c r="G28" i="5"/>
  <c r="G20" i="5"/>
  <c r="G12" i="5"/>
  <c r="G8" i="5"/>
  <c r="F159" i="5"/>
  <c r="F143" i="5"/>
  <c r="F127" i="5"/>
  <c r="F111" i="5"/>
  <c r="F95" i="5"/>
  <c r="F79" i="5"/>
  <c r="G187" i="5"/>
  <c r="G183" i="5"/>
  <c r="G179" i="5"/>
  <c r="G175" i="5"/>
  <c r="G171" i="5"/>
  <c r="G167" i="5"/>
  <c r="G163" i="5"/>
  <c r="G147" i="5"/>
  <c r="G131" i="5"/>
  <c r="G115" i="5"/>
  <c r="G99" i="5"/>
  <c r="G83" i="5"/>
  <c r="G67" i="5"/>
  <c r="G63" i="5"/>
  <c r="G59" i="5"/>
  <c r="G55" i="5"/>
  <c r="G51" i="5"/>
  <c r="G47" i="5"/>
  <c r="G43" i="5"/>
  <c r="G39" i="5"/>
  <c r="G35" i="5"/>
  <c r="G31" i="5"/>
  <c r="G27" i="5"/>
  <c r="G23" i="5"/>
  <c r="G19" i="5"/>
  <c r="G15" i="5"/>
  <c r="G11" i="5"/>
  <c r="G7" i="5"/>
  <c r="F5" i="5"/>
  <c r="F6" i="5"/>
  <c r="G6" i="5"/>
  <c r="K10" i="9"/>
  <c r="I10" i="9"/>
  <c r="I9" i="9"/>
  <c r="I8" i="9"/>
  <c r="J7" i="9"/>
  <c r="F5" i="1"/>
  <c r="E3" i="5"/>
  <c r="E4" i="5"/>
  <c r="C3" i="5"/>
  <c r="C4" i="5"/>
  <c r="B3" i="5"/>
  <c r="B4" i="5"/>
  <c r="A4" i="5"/>
  <c r="F4" i="1"/>
  <c r="B5" i="3" l="1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I5" i="3" l="1"/>
  <c r="N5" i="3" s="1"/>
  <c r="I20" i="3"/>
  <c r="N20" i="3" s="1"/>
  <c r="I16" i="3"/>
  <c r="N16" i="3" s="1"/>
  <c r="I12" i="3"/>
  <c r="N12" i="3" s="1"/>
  <c r="I8" i="3"/>
  <c r="N8" i="3" s="1"/>
  <c r="I19" i="3"/>
  <c r="N19" i="3" s="1"/>
  <c r="I15" i="3"/>
  <c r="N15" i="3" s="1"/>
  <c r="I11" i="3"/>
  <c r="N11" i="3" s="1"/>
  <c r="I7" i="3"/>
  <c r="N7" i="3" s="1"/>
  <c r="I18" i="3"/>
  <c r="N18" i="3" s="1"/>
  <c r="I14" i="3"/>
  <c r="N14" i="3" s="1"/>
  <c r="I10" i="3"/>
  <c r="N10" i="3" s="1"/>
  <c r="I6" i="3"/>
  <c r="N6" i="3" s="1"/>
  <c r="I17" i="3"/>
  <c r="N17" i="3" s="1"/>
  <c r="I13" i="3"/>
  <c r="N13" i="3" s="1"/>
  <c r="I9" i="3"/>
  <c r="N9" i="3" s="1"/>
  <c r="K10" i="6"/>
  <c r="I10" i="6"/>
  <c r="I9" i="6"/>
  <c r="I8" i="6"/>
  <c r="N5" i="2"/>
  <c r="N6" i="2"/>
  <c r="N7" i="2"/>
  <c r="K7" i="9" s="1"/>
  <c r="N8" i="2"/>
  <c r="N4" i="2"/>
  <c r="J7" i="6"/>
  <c r="K7" i="6" l="1"/>
  <c r="A20" i="3"/>
  <c r="A21" i="3"/>
  <c r="A22" i="3"/>
  <c r="A23" i="3"/>
  <c r="A24" i="3"/>
  <c r="A25" i="3"/>
  <c r="A26" i="3"/>
  <c r="A27" i="3"/>
  <c r="A28" i="3"/>
  <c r="A29" i="3"/>
  <c r="D3" i="5" l="1"/>
  <c r="G3" i="5" l="1"/>
  <c r="F3" i="5"/>
  <c r="J13" i="3"/>
  <c r="J15" i="3"/>
  <c r="J17" i="3"/>
  <c r="J11" i="3"/>
  <c r="J19" i="3"/>
  <c r="L19" i="3"/>
  <c r="K19" i="3"/>
  <c r="L20" i="3"/>
  <c r="J20" i="3"/>
  <c r="K20" i="3"/>
  <c r="L17" i="3"/>
  <c r="K17" i="3"/>
  <c r="J18" i="3"/>
  <c r="L18" i="3"/>
  <c r="K18" i="3"/>
  <c r="L15" i="3"/>
  <c r="K15" i="3"/>
  <c r="L16" i="3"/>
  <c r="J16" i="3"/>
  <c r="K16" i="3"/>
  <c r="L13" i="3"/>
  <c r="K13" i="3"/>
  <c r="J14" i="3"/>
  <c r="K14" i="3"/>
  <c r="L14" i="3"/>
  <c r="L11" i="3"/>
  <c r="K11" i="3"/>
  <c r="J12" i="3"/>
  <c r="K12" i="3"/>
  <c r="L12" i="3"/>
  <c r="J5" i="3"/>
  <c r="K5" i="3"/>
  <c r="L5" i="3"/>
  <c r="L6" i="3"/>
  <c r="L10" i="3"/>
  <c r="L9" i="3"/>
  <c r="L8" i="3"/>
  <c r="L7" i="3"/>
  <c r="J9" i="3"/>
  <c r="K9" i="3"/>
  <c r="J6" i="3"/>
  <c r="K6" i="3"/>
  <c r="J10" i="3"/>
  <c r="K10" i="3"/>
  <c r="J7" i="3"/>
  <c r="K7" i="3"/>
  <c r="J8" i="3"/>
  <c r="K8" i="3"/>
  <c r="M19" i="3" l="1"/>
  <c r="M20" i="3"/>
  <c r="A16" i="3" s="1"/>
  <c r="M17" i="3"/>
  <c r="A13" i="3" s="1"/>
  <c r="M18" i="3"/>
  <c r="A14" i="3" s="1"/>
  <c r="M15" i="3"/>
  <c r="A11" i="3" s="1"/>
  <c r="M8" i="3"/>
  <c r="A4" i="3" s="1"/>
  <c r="M10" i="3"/>
  <c r="A6" i="3" s="1"/>
  <c r="M9" i="3"/>
  <c r="M13" i="3"/>
  <c r="A9" i="3" s="1"/>
  <c r="M7" i="3"/>
  <c r="M6" i="3"/>
  <c r="M11" i="3"/>
  <c r="A7" i="3" s="1"/>
  <c r="M5" i="3"/>
  <c r="M14" i="3"/>
  <c r="A10" i="3" s="1"/>
  <c r="M16" i="3"/>
  <c r="A12" i="3" s="1"/>
  <c r="M12" i="3"/>
  <c r="A8" i="3" s="1"/>
  <c r="A18" i="3"/>
  <c r="A19" i="3"/>
  <c r="A17" i="3"/>
  <c r="D7" i="1" l="1"/>
  <c r="D6" i="1"/>
  <c r="D4" i="1"/>
  <c r="D5" i="1"/>
  <c r="A2" i="3"/>
  <c r="A3" i="3"/>
  <c r="A1" i="3"/>
  <c r="A5" i="3"/>
  <c r="A15" i="3"/>
  <c r="M8" i="2" l="1"/>
  <c r="A5" i="2" s="1"/>
  <c r="A8" i="10" s="1"/>
  <c r="A6" i="2"/>
  <c r="A9" i="10" s="1"/>
  <c r="A7" i="2"/>
  <c r="A10" i="10" s="1"/>
  <c r="A8" i="2"/>
  <c r="A11" i="10" s="1"/>
  <c r="A9" i="2"/>
  <c r="A12" i="10" s="1"/>
  <c r="A10" i="2"/>
  <c r="A13" i="10" s="1"/>
  <c r="A11" i="2"/>
  <c r="A14" i="10" s="1"/>
  <c r="A12" i="2"/>
  <c r="A15" i="10" s="1"/>
  <c r="A13" i="2"/>
  <c r="A16" i="10" s="1"/>
  <c r="A14" i="2"/>
  <c r="A17" i="10" s="1"/>
  <c r="A15" i="2"/>
  <c r="A18" i="10" s="1"/>
  <c r="A16" i="2"/>
  <c r="A19" i="10" s="1"/>
  <c r="A17" i="2"/>
  <c r="A20" i="10" s="1"/>
  <c r="A18" i="2"/>
  <c r="A21" i="10" s="1"/>
  <c r="A19" i="2"/>
  <c r="A22" i="10" s="1"/>
  <c r="A20" i="2"/>
  <c r="A23" i="10" s="1"/>
  <c r="A21" i="2"/>
  <c r="A24" i="10" s="1"/>
  <c r="A22" i="2"/>
  <c r="A25" i="10" s="1"/>
  <c r="A23" i="2"/>
  <c r="A26" i="10" s="1"/>
  <c r="A24" i="2"/>
  <c r="A27" i="10" s="1"/>
  <c r="A25" i="2"/>
  <c r="A28" i="10" s="1"/>
  <c r="A26" i="2"/>
  <c r="A29" i="10" s="1"/>
  <c r="A27" i="2"/>
  <c r="A30" i="10" s="1"/>
  <c r="A28" i="2"/>
  <c r="A31" i="10" s="1"/>
  <c r="A29" i="2"/>
  <c r="A32" i="10" s="1"/>
  <c r="A30" i="2"/>
  <c r="A33" i="10" s="1"/>
  <c r="A31" i="2"/>
  <c r="A34" i="10" s="1"/>
  <c r="A32" i="2"/>
  <c r="A35" i="10" s="1"/>
  <c r="A33" i="2"/>
  <c r="A36" i="10" s="1"/>
  <c r="A34" i="2"/>
  <c r="A37" i="10" s="1"/>
  <c r="A35" i="2"/>
  <c r="A38" i="10" s="1"/>
  <c r="A36" i="2"/>
  <c r="A39" i="10" s="1"/>
  <c r="A37" i="2"/>
  <c r="A40" i="10" s="1"/>
  <c r="A38" i="2"/>
  <c r="A41" i="10" s="1"/>
  <c r="A39" i="2"/>
  <c r="A42" i="10" s="1"/>
  <c r="A40" i="2"/>
  <c r="A43" i="10" s="1"/>
  <c r="A41" i="2"/>
  <c r="A44" i="10" s="1"/>
  <c r="A42" i="2"/>
  <c r="A45" i="10" s="1"/>
  <c r="A43" i="2"/>
  <c r="A46" i="10" s="1"/>
  <c r="A44" i="2"/>
  <c r="A47" i="10" s="1"/>
  <c r="A45" i="2"/>
  <c r="A48" i="10" s="1"/>
  <c r="A46" i="2"/>
  <c r="A49" i="10" s="1"/>
  <c r="A47" i="2"/>
  <c r="A50" i="10" s="1"/>
  <c r="A48" i="2"/>
  <c r="A51" i="10" s="1"/>
  <c r="A49" i="2"/>
  <c r="A52" i="10" s="1"/>
  <c r="A50" i="2"/>
  <c r="A53" i="10" s="1"/>
  <c r="A51" i="2"/>
  <c r="A54" i="10" s="1"/>
  <c r="A52" i="2"/>
  <c r="A55" i="10" s="1"/>
  <c r="A53" i="2"/>
  <c r="A56" i="10" s="1"/>
  <c r="A54" i="2"/>
  <c r="A57" i="10" s="1"/>
  <c r="A55" i="2"/>
  <c r="A58" i="10" s="1"/>
  <c r="A56" i="2"/>
  <c r="A59" i="10" s="1"/>
  <c r="A57" i="2"/>
  <c r="A60" i="10" s="1"/>
  <c r="A58" i="2"/>
  <c r="A61" i="10" s="1"/>
  <c r="A59" i="2"/>
  <c r="A62" i="10" s="1"/>
  <c r="A60" i="2"/>
  <c r="A63" i="10" s="1"/>
  <c r="A61" i="2"/>
  <c r="A64" i="10" s="1"/>
  <c r="A62" i="2"/>
  <c r="A65" i="10" s="1"/>
  <c r="A63" i="2"/>
  <c r="A66" i="10" s="1"/>
  <c r="A64" i="2"/>
  <c r="A67" i="10" s="1"/>
  <c r="A65" i="2"/>
  <c r="A68" i="10" s="1"/>
  <c r="A66" i="2"/>
  <c r="A69" i="10" s="1"/>
  <c r="A67" i="2"/>
  <c r="A70" i="10" s="1"/>
  <c r="A68" i="2"/>
  <c r="A71" i="10" s="1"/>
  <c r="A69" i="2"/>
  <c r="A72" i="10" s="1"/>
  <c r="A70" i="2"/>
  <c r="A73" i="10" s="1"/>
  <c r="A71" i="2"/>
  <c r="A74" i="10" s="1"/>
  <c r="A72" i="2"/>
  <c r="A75" i="10" s="1"/>
  <c r="A73" i="2"/>
  <c r="A76" i="10" s="1"/>
  <c r="A74" i="2"/>
  <c r="A77" i="10" s="1"/>
  <c r="A75" i="2"/>
  <c r="A78" i="10" s="1"/>
  <c r="A76" i="2"/>
  <c r="A79" i="10" s="1"/>
  <c r="A77" i="2"/>
  <c r="A80" i="10" s="1"/>
  <c r="A78" i="2"/>
  <c r="A81" i="10" s="1"/>
  <c r="A79" i="2"/>
  <c r="A82" i="10" s="1"/>
  <c r="A80" i="2"/>
  <c r="A83" i="10" s="1"/>
  <c r="A81" i="2"/>
  <c r="A84" i="10" s="1"/>
  <c r="A82" i="2"/>
  <c r="A85" i="10" s="1"/>
  <c r="A83" i="2"/>
  <c r="A86" i="10" s="1"/>
  <c r="A84" i="2"/>
  <c r="A87" i="10" s="1"/>
  <c r="A85" i="2"/>
  <c r="A88" i="10" s="1"/>
  <c r="A86" i="2"/>
  <c r="A89" i="10" s="1"/>
  <c r="A87" i="2"/>
  <c r="A90" i="10" s="1"/>
  <c r="A88" i="2"/>
  <c r="A91" i="10" s="1"/>
  <c r="A89" i="2"/>
  <c r="A92" i="10" s="1"/>
  <c r="A90" i="2"/>
  <c r="A93" i="10" s="1"/>
  <c r="A91" i="2"/>
  <c r="A94" i="10" s="1"/>
  <c r="A92" i="2"/>
  <c r="A95" i="10" s="1"/>
  <c r="A93" i="2"/>
  <c r="A96" i="10" s="1"/>
  <c r="A94" i="2"/>
  <c r="A97" i="10" s="1"/>
  <c r="A95" i="2"/>
  <c r="A98" i="10" s="1"/>
  <c r="A96" i="2"/>
  <c r="A99" i="10" s="1"/>
  <c r="A97" i="2"/>
  <c r="A100" i="10" s="1"/>
  <c r="A98" i="2"/>
  <c r="A101" i="10" s="1"/>
  <c r="A99" i="2"/>
  <c r="A102" i="10" s="1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M4" i="2" l="1"/>
  <c r="A1" i="2" s="1"/>
  <c r="A4" i="10" s="1"/>
  <c r="M5" i="2"/>
  <c r="A2" i="2" s="1"/>
  <c r="A5" i="10" s="1"/>
  <c r="M6" i="2"/>
  <c r="A3" i="2" s="1"/>
  <c r="A6" i="10" s="1"/>
  <c r="M7" i="2"/>
  <c r="A4" i="2" s="1"/>
  <c r="A7" i="10" s="1"/>
  <c r="BE8" i="14" l="1"/>
  <c r="BH8" i="14" s="1"/>
  <c r="AZ8" i="14"/>
  <c r="AU8" i="14"/>
  <c r="AP8" i="14"/>
  <c r="AK8" i="14"/>
  <c r="AF8" i="14"/>
  <c r="AA8" i="14"/>
  <c r="V8" i="14"/>
  <c r="Q8" i="14"/>
  <c r="L8" i="14"/>
  <c r="G8" i="14"/>
  <c r="B8" i="14"/>
  <c r="BF8" i="14" l="1"/>
  <c r="BE9" i="14"/>
  <c r="BG8" i="14"/>
  <c r="BE6" i="14"/>
  <c r="BH9" i="14" l="1"/>
  <c r="BG9" i="14"/>
  <c r="BF9" i="14"/>
  <c r="BE10" i="14"/>
  <c r="Q9" i="14"/>
  <c r="S9" i="14" s="1"/>
  <c r="O8" i="14"/>
  <c r="G9" i="14"/>
  <c r="I9" i="14" s="1"/>
  <c r="D8" i="14"/>
  <c r="BH10" i="14" l="1"/>
  <c r="BG10" i="14"/>
  <c r="BF10" i="14"/>
  <c r="BE11" i="14"/>
  <c r="R8" i="14"/>
  <c r="G6" i="14"/>
  <c r="L6" i="14"/>
  <c r="Q6" i="14"/>
  <c r="B6" i="14"/>
  <c r="I8" i="14"/>
  <c r="S8" i="14"/>
  <c r="N8" i="14"/>
  <c r="Q10" i="14"/>
  <c r="S10" i="14" s="1"/>
  <c r="T9" i="14"/>
  <c r="R9" i="14"/>
  <c r="T8" i="14"/>
  <c r="L9" i="14"/>
  <c r="N9" i="14" s="1"/>
  <c r="M8" i="14"/>
  <c r="H9" i="14"/>
  <c r="G10" i="14"/>
  <c r="I10" i="14" s="1"/>
  <c r="J9" i="14"/>
  <c r="H8" i="14"/>
  <c r="J8" i="14"/>
  <c r="E8" i="14"/>
  <c r="BH11" i="14" l="1"/>
  <c r="BG11" i="14"/>
  <c r="BF11" i="14"/>
  <c r="BE12" i="14"/>
  <c r="V6" i="14"/>
  <c r="T10" i="14"/>
  <c r="R10" i="14"/>
  <c r="Q11" i="14"/>
  <c r="S11" i="14" s="1"/>
  <c r="M9" i="14"/>
  <c r="L10" i="14"/>
  <c r="N10" i="14" s="1"/>
  <c r="O9" i="14"/>
  <c r="H10" i="14"/>
  <c r="G11" i="14"/>
  <c r="I11" i="14" s="1"/>
  <c r="J10" i="14"/>
  <c r="C8" i="14"/>
  <c r="B9" i="14"/>
  <c r="BH12" i="14" l="1"/>
  <c r="BG12" i="14"/>
  <c r="BF12" i="14"/>
  <c r="BE13" i="14"/>
  <c r="AA6" i="14"/>
  <c r="AC8" i="14"/>
  <c r="AM8" i="14"/>
  <c r="AK6" i="14"/>
  <c r="AU6" i="14"/>
  <c r="AW8" i="14"/>
  <c r="AH8" i="14"/>
  <c r="AF6" i="14"/>
  <c r="AP6" i="14"/>
  <c r="AR8" i="14"/>
  <c r="AZ6" i="14"/>
  <c r="BB8" i="14"/>
  <c r="AA9" i="14"/>
  <c r="AC9" i="14" s="1"/>
  <c r="AD8" i="14"/>
  <c r="AB8" i="14"/>
  <c r="AN8" i="14"/>
  <c r="AK9" i="14"/>
  <c r="AM9" i="14" s="1"/>
  <c r="AL8" i="14"/>
  <c r="AU9" i="14"/>
  <c r="AW9" i="14" s="1"/>
  <c r="AX8" i="14"/>
  <c r="AV8" i="14"/>
  <c r="B10" i="14"/>
  <c r="C10" i="14" s="1"/>
  <c r="D9" i="14"/>
  <c r="V9" i="14"/>
  <c r="V10" i="14" s="1"/>
  <c r="X8" i="14"/>
  <c r="W8" i="14"/>
  <c r="Y8" i="14"/>
  <c r="AF9" i="14"/>
  <c r="AH9" i="14" s="1"/>
  <c r="AG8" i="14"/>
  <c r="AI8" i="14"/>
  <c r="AP9" i="14"/>
  <c r="AR9" i="14" s="1"/>
  <c r="AS8" i="14"/>
  <c r="AQ8" i="14"/>
  <c r="AZ9" i="14"/>
  <c r="BA8" i="14"/>
  <c r="BC8" i="14"/>
  <c r="Q12" i="14"/>
  <c r="S12" i="14" s="1"/>
  <c r="T11" i="14"/>
  <c r="R11" i="14"/>
  <c r="O10" i="14"/>
  <c r="M10" i="14"/>
  <c r="L11" i="14"/>
  <c r="N11" i="14" s="1"/>
  <c r="G12" i="14"/>
  <c r="I12" i="14" s="1"/>
  <c r="J11" i="14"/>
  <c r="H11" i="14"/>
  <c r="C9" i="14"/>
  <c r="E9" i="14"/>
  <c r="BH13" i="14" l="1"/>
  <c r="BG13" i="14"/>
  <c r="BF13" i="14"/>
  <c r="BE14" i="14"/>
  <c r="AZ10" i="14"/>
  <c r="BB10" i="14" s="1"/>
  <c r="BB9" i="14"/>
  <c r="B11" i="14"/>
  <c r="D11" i="14" s="1"/>
  <c r="AP10" i="14"/>
  <c r="AR10" i="14" s="1"/>
  <c r="AF10" i="14"/>
  <c r="AH10" i="14" s="1"/>
  <c r="AU10" i="14"/>
  <c r="AW10" i="14" s="1"/>
  <c r="E10" i="14"/>
  <c r="D10" i="14"/>
  <c r="AX9" i="14"/>
  <c r="AV9" i="14"/>
  <c r="BA9" i="14"/>
  <c r="BC9" i="14"/>
  <c r="AQ9" i="14"/>
  <c r="AS9" i="14"/>
  <c r="AG9" i="14"/>
  <c r="AI9" i="14"/>
  <c r="AF11" i="14"/>
  <c r="AH11" i="14" s="1"/>
  <c r="X9" i="14"/>
  <c r="W9" i="14"/>
  <c r="Y9" i="14"/>
  <c r="AL9" i="14"/>
  <c r="AK10" i="14"/>
  <c r="AM10" i="14" s="1"/>
  <c r="AN9" i="14"/>
  <c r="AB9" i="14"/>
  <c r="AA10" i="14"/>
  <c r="AC10" i="14" s="1"/>
  <c r="AD9" i="14"/>
  <c r="X10" i="14"/>
  <c r="Y10" i="14"/>
  <c r="V11" i="14"/>
  <c r="W10" i="14"/>
  <c r="Q13" i="14"/>
  <c r="S13" i="14" s="1"/>
  <c r="T12" i="14"/>
  <c r="R12" i="14"/>
  <c r="L12" i="14"/>
  <c r="N12" i="14" s="1"/>
  <c r="O11" i="14"/>
  <c r="M11" i="14"/>
  <c r="J12" i="14"/>
  <c r="G13" i="14"/>
  <c r="I13" i="14" s="1"/>
  <c r="H12" i="14"/>
  <c r="C11" i="14" l="1"/>
  <c r="B12" i="14"/>
  <c r="E12" i="14" s="1"/>
  <c r="BH14" i="14"/>
  <c r="BG14" i="14"/>
  <c r="BF14" i="14"/>
  <c r="BE15" i="14"/>
  <c r="BC10" i="14"/>
  <c r="AG10" i="14"/>
  <c r="AV10" i="14"/>
  <c r="AQ10" i="14"/>
  <c r="AU11" i="14"/>
  <c r="AW11" i="14" s="1"/>
  <c r="AI10" i="14"/>
  <c r="AP11" i="14"/>
  <c r="AR11" i="14" s="1"/>
  <c r="AS10" i="14"/>
  <c r="AX10" i="14"/>
  <c r="E11" i="14"/>
  <c r="AZ11" i="14"/>
  <c r="BB11" i="14" s="1"/>
  <c r="BA10" i="14"/>
  <c r="AL10" i="14"/>
  <c r="AK11" i="14"/>
  <c r="AM11" i="14" s="1"/>
  <c r="AN10" i="14"/>
  <c r="AB10" i="14"/>
  <c r="AA11" i="14"/>
  <c r="AC11" i="14" s="1"/>
  <c r="AD10" i="14"/>
  <c r="X11" i="14"/>
  <c r="V12" i="14"/>
  <c r="W11" i="14"/>
  <c r="Y11" i="14"/>
  <c r="AG11" i="14"/>
  <c r="AF12" i="14"/>
  <c r="AH12" i="14" s="1"/>
  <c r="AI11" i="14"/>
  <c r="R13" i="14"/>
  <c r="Q14" i="14"/>
  <c r="S14" i="14" s="1"/>
  <c r="T13" i="14"/>
  <c r="L13" i="14"/>
  <c r="N13" i="14" s="1"/>
  <c r="O12" i="14"/>
  <c r="M12" i="14"/>
  <c r="H13" i="14"/>
  <c r="G14" i="14"/>
  <c r="I14" i="14" s="1"/>
  <c r="J13" i="14"/>
  <c r="C12" i="14"/>
  <c r="B13" i="14" l="1"/>
  <c r="E13" i="14" s="1"/>
  <c r="D12" i="14"/>
  <c r="AX11" i="14"/>
  <c r="BH15" i="14"/>
  <c r="BG15" i="14"/>
  <c r="BF15" i="14"/>
  <c r="BE16" i="14"/>
  <c r="AP12" i="14"/>
  <c r="AR12" i="14" s="1"/>
  <c r="AV11" i="14"/>
  <c r="AU12" i="14"/>
  <c r="AW12" i="14" s="1"/>
  <c r="AQ11" i="14"/>
  <c r="AS11" i="14"/>
  <c r="BC11" i="14"/>
  <c r="AZ12" i="14"/>
  <c r="BB12" i="14" s="1"/>
  <c r="BA11" i="14"/>
  <c r="AK12" i="14"/>
  <c r="AM12" i="14" s="1"/>
  <c r="AL11" i="14"/>
  <c r="AN11" i="14"/>
  <c r="AB11" i="14"/>
  <c r="AA12" i="14"/>
  <c r="AC12" i="14" s="1"/>
  <c r="AD11" i="14"/>
  <c r="AF13" i="14"/>
  <c r="AH13" i="14" s="1"/>
  <c r="AI12" i="14"/>
  <c r="AG12" i="14"/>
  <c r="X12" i="14"/>
  <c r="Y12" i="14"/>
  <c r="W12" i="14"/>
  <c r="V13" i="14"/>
  <c r="T14" i="14"/>
  <c r="R14" i="14"/>
  <c r="Q15" i="14"/>
  <c r="S15" i="14" s="1"/>
  <c r="M13" i="14"/>
  <c r="L14" i="14"/>
  <c r="N14" i="14" s="1"/>
  <c r="O13" i="14"/>
  <c r="J14" i="14"/>
  <c r="H14" i="14"/>
  <c r="G15" i="14"/>
  <c r="I15" i="14" s="1"/>
  <c r="C13" i="14"/>
  <c r="B14" i="14" l="1"/>
  <c r="D14" i="14" s="1"/>
  <c r="D13" i="14"/>
  <c r="AS12" i="14"/>
  <c r="BA12" i="14"/>
  <c r="BC12" i="14"/>
  <c r="AZ13" i="14"/>
  <c r="BB13" i="14" s="1"/>
  <c r="AP13" i="14"/>
  <c r="AR13" i="14" s="1"/>
  <c r="BH16" i="14"/>
  <c r="BG16" i="14"/>
  <c r="BF16" i="14"/>
  <c r="BE17" i="14"/>
  <c r="AV12" i="14"/>
  <c r="AU13" i="14"/>
  <c r="AW13" i="14" s="1"/>
  <c r="AX12" i="14"/>
  <c r="AQ12" i="14"/>
  <c r="AG13" i="14"/>
  <c r="AF14" i="14"/>
  <c r="AH14" i="14" s="1"/>
  <c r="AI13" i="14"/>
  <c r="E14" i="14"/>
  <c r="X13" i="14"/>
  <c r="Y13" i="14"/>
  <c r="W13" i="14"/>
  <c r="V14" i="14"/>
  <c r="AD12" i="14"/>
  <c r="AB12" i="14"/>
  <c r="AA13" i="14"/>
  <c r="AC13" i="14" s="1"/>
  <c r="AK13" i="14"/>
  <c r="AM13" i="14" s="1"/>
  <c r="AL12" i="14"/>
  <c r="AN12" i="14"/>
  <c r="Q16" i="14"/>
  <c r="S16" i="14" s="1"/>
  <c r="T15" i="14"/>
  <c r="R15" i="14"/>
  <c r="O14" i="14"/>
  <c r="M14" i="14"/>
  <c r="L15" i="14"/>
  <c r="N15" i="14" s="1"/>
  <c r="G16" i="14"/>
  <c r="I16" i="14" s="1"/>
  <c r="J15" i="14"/>
  <c r="H15" i="14"/>
  <c r="C14" i="14"/>
  <c r="B15" i="14"/>
  <c r="AZ14" i="14" l="1"/>
  <c r="BB14" i="14" s="1"/>
  <c r="BC13" i="14"/>
  <c r="BA13" i="14"/>
  <c r="AP14" i="14"/>
  <c r="AR14" i="14" s="1"/>
  <c r="AS13" i="14"/>
  <c r="AU14" i="14"/>
  <c r="AW14" i="14" s="1"/>
  <c r="AQ13" i="14"/>
  <c r="BH17" i="14"/>
  <c r="BG17" i="14"/>
  <c r="BF17" i="14"/>
  <c r="BE18" i="14"/>
  <c r="AV13" i="14"/>
  <c r="AX13" i="14"/>
  <c r="E15" i="14"/>
  <c r="D15" i="14"/>
  <c r="AL13" i="14"/>
  <c r="AK14" i="14"/>
  <c r="AM14" i="14" s="1"/>
  <c r="AN13" i="14"/>
  <c r="X14" i="14"/>
  <c r="Y14" i="14"/>
  <c r="V15" i="14"/>
  <c r="W14" i="14"/>
  <c r="AB13" i="14"/>
  <c r="AA14" i="14"/>
  <c r="AC14" i="14" s="1"/>
  <c r="AD13" i="14"/>
  <c r="AZ15" i="14"/>
  <c r="BB15" i="14" s="1"/>
  <c r="BC14" i="14"/>
  <c r="AI14" i="14"/>
  <c r="AG14" i="14"/>
  <c r="AF15" i="14"/>
  <c r="AH15" i="14" s="1"/>
  <c r="Q17" i="14"/>
  <c r="S17" i="14" s="1"/>
  <c r="T16" i="14"/>
  <c r="R16" i="14"/>
  <c r="L16" i="14"/>
  <c r="N16" i="14" s="1"/>
  <c r="O15" i="14"/>
  <c r="M15" i="14"/>
  <c r="G17" i="14"/>
  <c r="I17" i="14" s="1"/>
  <c r="J16" i="14"/>
  <c r="H16" i="14"/>
  <c r="B16" i="14"/>
  <c r="C15" i="14"/>
  <c r="AX14" i="14" l="1"/>
  <c r="BA14" i="14"/>
  <c r="AV14" i="14"/>
  <c r="AU15" i="14"/>
  <c r="AW15" i="14" s="1"/>
  <c r="AQ14" i="14"/>
  <c r="AS14" i="14"/>
  <c r="AP15" i="14"/>
  <c r="AR15" i="14" s="1"/>
  <c r="BH18" i="14"/>
  <c r="BG18" i="14"/>
  <c r="BF18" i="14"/>
  <c r="BE19" i="14"/>
  <c r="AI15" i="14"/>
  <c r="AG15" i="14"/>
  <c r="AF16" i="14"/>
  <c r="AH16" i="14" s="1"/>
  <c r="AZ16" i="14"/>
  <c r="BB16" i="14" s="1"/>
  <c r="BC15" i="14"/>
  <c r="BA15" i="14"/>
  <c r="X15" i="14"/>
  <c r="V16" i="14"/>
  <c r="Y15" i="14"/>
  <c r="W15" i="14"/>
  <c r="AN14" i="14"/>
  <c r="AK15" i="14"/>
  <c r="AM15" i="14" s="1"/>
  <c r="AL14" i="14"/>
  <c r="E16" i="14"/>
  <c r="D16" i="14"/>
  <c r="AA15" i="14"/>
  <c r="AC15" i="14" s="1"/>
  <c r="AD14" i="14"/>
  <c r="AB14" i="14"/>
  <c r="R17" i="14"/>
  <c r="Q18" i="14"/>
  <c r="S18" i="14" s="1"/>
  <c r="T17" i="14"/>
  <c r="L17" i="14"/>
  <c r="N17" i="14" s="1"/>
  <c r="O16" i="14"/>
  <c r="M16" i="14"/>
  <c r="H17" i="14"/>
  <c r="G18" i="14"/>
  <c r="I18" i="14" s="1"/>
  <c r="J17" i="14"/>
  <c r="B17" i="14"/>
  <c r="C16" i="14"/>
  <c r="AV15" i="14" l="1"/>
  <c r="AX15" i="14"/>
  <c r="AU16" i="14"/>
  <c r="AW16" i="14" s="1"/>
  <c r="AP16" i="14"/>
  <c r="AR16" i="14" s="1"/>
  <c r="AQ15" i="14"/>
  <c r="AS15" i="14"/>
  <c r="BH19" i="14"/>
  <c r="BG19" i="14"/>
  <c r="BF19" i="14"/>
  <c r="BE20" i="14"/>
  <c r="AK16" i="14"/>
  <c r="AM16" i="14" s="1"/>
  <c r="AN15" i="14"/>
  <c r="AL15" i="14"/>
  <c r="X16" i="14"/>
  <c r="W16" i="14"/>
  <c r="V17" i="14"/>
  <c r="Y16" i="14"/>
  <c r="AZ17" i="14"/>
  <c r="BB17" i="14" s="1"/>
  <c r="BC16" i="14"/>
  <c r="BA16" i="14"/>
  <c r="E17" i="14"/>
  <c r="D17" i="14"/>
  <c r="AX16" i="14"/>
  <c r="AF17" i="14"/>
  <c r="AH17" i="14" s="1"/>
  <c r="AI16" i="14"/>
  <c r="AG16" i="14"/>
  <c r="AB15" i="14"/>
  <c r="AA16" i="14"/>
  <c r="AC16" i="14" s="1"/>
  <c r="AD15" i="14"/>
  <c r="T18" i="14"/>
  <c r="R18" i="14"/>
  <c r="Q19" i="14"/>
  <c r="S19" i="14" s="1"/>
  <c r="M17" i="14"/>
  <c r="L18" i="14"/>
  <c r="N18" i="14" s="1"/>
  <c r="O17" i="14"/>
  <c r="J18" i="14"/>
  <c r="H18" i="14"/>
  <c r="G19" i="14"/>
  <c r="I19" i="14" s="1"/>
  <c r="B18" i="14"/>
  <c r="C17" i="14"/>
  <c r="AQ16" i="14" l="1"/>
  <c r="AV16" i="14"/>
  <c r="AU17" i="14"/>
  <c r="AW17" i="14" s="1"/>
  <c r="AS16" i="14"/>
  <c r="AP17" i="14"/>
  <c r="AR17" i="14" s="1"/>
  <c r="BH20" i="14"/>
  <c r="BG20" i="14"/>
  <c r="BF20" i="14"/>
  <c r="BE21" i="14"/>
  <c r="AD16" i="14"/>
  <c r="AB16" i="14"/>
  <c r="AA17" i="14"/>
  <c r="AC17" i="14" s="1"/>
  <c r="AG17" i="14"/>
  <c r="AF18" i="14"/>
  <c r="AH18" i="14" s="1"/>
  <c r="AI17" i="14"/>
  <c r="BA17" i="14"/>
  <c r="AZ18" i="14"/>
  <c r="BB18" i="14" s="1"/>
  <c r="BC17" i="14"/>
  <c r="AU18" i="14"/>
  <c r="AW18" i="14" s="1"/>
  <c r="X17" i="14"/>
  <c r="Y17" i="14"/>
  <c r="W17" i="14"/>
  <c r="V18" i="14"/>
  <c r="E18" i="14"/>
  <c r="D18" i="14"/>
  <c r="AK17" i="14"/>
  <c r="AM17" i="14" s="1"/>
  <c r="AN16" i="14"/>
  <c r="AL16" i="14"/>
  <c r="Q20" i="14"/>
  <c r="S20" i="14" s="1"/>
  <c r="T19" i="14"/>
  <c r="R19" i="14"/>
  <c r="O18" i="14"/>
  <c r="M18" i="14"/>
  <c r="L19" i="14"/>
  <c r="N19" i="14" s="1"/>
  <c r="G20" i="14"/>
  <c r="I20" i="14" s="1"/>
  <c r="J19" i="14"/>
  <c r="H19" i="14"/>
  <c r="B19" i="14"/>
  <c r="C18" i="14"/>
  <c r="AV17" i="14" l="1"/>
  <c r="AX17" i="14"/>
  <c r="AQ17" i="14"/>
  <c r="AS17" i="14"/>
  <c r="AP18" i="14"/>
  <c r="AR18" i="14" s="1"/>
  <c r="BH21" i="14"/>
  <c r="BG21" i="14"/>
  <c r="BF21" i="14"/>
  <c r="BE22" i="14"/>
  <c r="BC18" i="14"/>
  <c r="BA18" i="14"/>
  <c r="AZ19" i="14"/>
  <c r="BB19" i="14" s="1"/>
  <c r="X18" i="14"/>
  <c r="Y18" i="14"/>
  <c r="W18" i="14"/>
  <c r="V19" i="14"/>
  <c r="AP19" i="14"/>
  <c r="AR19" i="14" s="1"/>
  <c r="AQ18" i="14"/>
  <c r="AB17" i="14"/>
  <c r="AA18" i="14"/>
  <c r="AC18" i="14" s="1"/>
  <c r="AD17" i="14"/>
  <c r="E19" i="14"/>
  <c r="D19" i="14"/>
  <c r="AK18" i="14"/>
  <c r="AM18" i="14" s="1"/>
  <c r="AL17" i="14"/>
  <c r="AN17" i="14"/>
  <c r="AV18" i="14"/>
  <c r="AU19" i="14"/>
  <c r="AW19" i="14" s="1"/>
  <c r="AX18" i="14"/>
  <c r="AG18" i="14"/>
  <c r="AF19" i="14"/>
  <c r="AH19" i="14" s="1"/>
  <c r="AI18" i="14"/>
  <c r="T20" i="14"/>
  <c r="Q21" i="14"/>
  <c r="S21" i="14" s="1"/>
  <c r="R20" i="14"/>
  <c r="L20" i="14"/>
  <c r="N20" i="14" s="1"/>
  <c r="O19" i="14"/>
  <c r="M19" i="14"/>
  <c r="G21" i="14"/>
  <c r="I21" i="14" s="1"/>
  <c r="J20" i="14"/>
  <c r="H20" i="14"/>
  <c r="B20" i="14"/>
  <c r="C19" i="14"/>
  <c r="AS18" i="14" l="1"/>
  <c r="BH22" i="14"/>
  <c r="BG22" i="14"/>
  <c r="BF22" i="14"/>
  <c r="BE23" i="14"/>
  <c r="AX19" i="14"/>
  <c r="AV19" i="14"/>
  <c r="AU20" i="14"/>
  <c r="AW20" i="14" s="1"/>
  <c r="AN18" i="14"/>
  <c r="AL18" i="14"/>
  <c r="AK19" i="14"/>
  <c r="AM19" i="14" s="1"/>
  <c r="AA19" i="14"/>
  <c r="AC19" i="14" s="1"/>
  <c r="AD18" i="14"/>
  <c r="AB18" i="14"/>
  <c r="AQ19" i="14"/>
  <c r="AP20" i="14"/>
  <c r="AR20" i="14" s="1"/>
  <c r="AS19" i="14"/>
  <c r="E20" i="14"/>
  <c r="D20" i="14"/>
  <c r="AF20" i="14"/>
  <c r="AH20" i="14" s="1"/>
  <c r="AI19" i="14"/>
  <c r="AG19" i="14"/>
  <c r="X19" i="14"/>
  <c r="W19" i="14"/>
  <c r="V20" i="14"/>
  <c r="Y19" i="14"/>
  <c r="AZ20" i="14"/>
  <c r="BB20" i="14" s="1"/>
  <c r="BC19" i="14"/>
  <c r="BA19" i="14"/>
  <c r="R21" i="14"/>
  <c r="Q22" i="14"/>
  <c r="S22" i="14" s="1"/>
  <c r="T21" i="14"/>
  <c r="L21" i="14"/>
  <c r="N21" i="14" s="1"/>
  <c r="O20" i="14"/>
  <c r="M20" i="14"/>
  <c r="H21" i="14"/>
  <c r="G22" i="14"/>
  <c r="I22" i="14" s="1"/>
  <c r="J21" i="14"/>
  <c r="B21" i="14"/>
  <c r="C20" i="14"/>
  <c r="BH23" i="14" l="1"/>
  <c r="BG23" i="14"/>
  <c r="BF23" i="14"/>
  <c r="BE24" i="14"/>
  <c r="X20" i="14"/>
  <c r="W20" i="14"/>
  <c r="V21" i="14"/>
  <c r="Y20" i="14"/>
  <c r="E21" i="14"/>
  <c r="D21" i="14"/>
  <c r="AF21" i="14"/>
  <c r="AH21" i="14" s="1"/>
  <c r="AI20" i="14"/>
  <c r="AG20" i="14"/>
  <c r="AQ20" i="14"/>
  <c r="AP21" i="14"/>
  <c r="AR21" i="14" s="1"/>
  <c r="AS20" i="14"/>
  <c r="AB19" i="14"/>
  <c r="AA20" i="14"/>
  <c r="AC20" i="14" s="1"/>
  <c r="AD19" i="14"/>
  <c r="AX20" i="14"/>
  <c r="AV20" i="14"/>
  <c r="AU21" i="14"/>
  <c r="AW21" i="14" s="1"/>
  <c r="AZ21" i="14"/>
  <c r="BB21" i="14" s="1"/>
  <c r="BC20" i="14"/>
  <c r="BA20" i="14"/>
  <c r="AK20" i="14"/>
  <c r="AM20" i="14" s="1"/>
  <c r="AN19" i="14"/>
  <c r="AL19" i="14"/>
  <c r="T22" i="14"/>
  <c r="R22" i="14"/>
  <c r="Q23" i="14"/>
  <c r="S23" i="14" s="1"/>
  <c r="M21" i="14"/>
  <c r="L22" i="14"/>
  <c r="N22" i="14" s="1"/>
  <c r="O21" i="14"/>
  <c r="J22" i="14"/>
  <c r="H22" i="14"/>
  <c r="G23" i="14"/>
  <c r="I23" i="14" s="1"/>
  <c r="B22" i="14"/>
  <c r="C21" i="14"/>
  <c r="BH24" i="14" l="1"/>
  <c r="BG24" i="14"/>
  <c r="BF24" i="14"/>
  <c r="BE25" i="14"/>
  <c r="BA21" i="14"/>
  <c r="AZ22" i="14"/>
  <c r="BB22" i="14" s="1"/>
  <c r="BC21" i="14"/>
  <c r="AS21" i="14"/>
  <c r="AQ21" i="14"/>
  <c r="AP22" i="14"/>
  <c r="AR22" i="14" s="1"/>
  <c r="AG21" i="14"/>
  <c r="AF22" i="14"/>
  <c r="AH22" i="14" s="1"/>
  <c r="AI21" i="14"/>
  <c r="X21" i="14"/>
  <c r="Y21" i="14"/>
  <c r="W21" i="14"/>
  <c r="V22" i="14"/>
  <c r="E22" i="14"/>
  <c r="D22" i="14"/>
  <c r="AK21" i="14"/>
  <c r="AM21" i="14" s="1"/>
  <c r="AN20" i="14"/>
  <c r="AL20" i="14"/>
  <c r="AU22" i="14"/>
  <c r="AW22" i="14" s="1"/>
  <c r="AX21" i="14"/>
  <c r="AV21" i="14"/>
  <c r="AD20" i="14"/>
  <c r="AB20" i="14"/>
  <c r="AA21" i="14"/>
  <c r="AC21" i="14" s="1"/>
  <c r="Q24" i="14"/>
  <c r="S24" i="14" s="1"/>
  <c r="R23" i="14"/>
  <c r="T23" i="14"/>
  <c r="O22" i="14"/>
  <c r="M22" i="14"/>
  <c r="L23" i="14"/>
  <c r="N23" i="14" s="1"/>
  <c r="G24" i="14"/>
  <c r="I24" i="14" s="1"/>
  <c r="J23" i="14"/>
  <c r="H23" i="14"/>
  <c r="B23" i="14"/>
  <c r="C22" i="14"/>
  <c r="BH25" i="14" l="1"/>
  <c r="BG25" i="14"/>
  <c r="BF25" i="14"/>
  <c r="BE26" i="14"/>
  <c r="AD21" i="14"/>
  <c r="AB21" i="14"/>
  <c r="AA22" i="14"/>
  <c r="AC22" i="14" s="1"/>
  <c r="AL21" i="14"/>
  <c r="AK22" i="14"/>
  <c r="AM22" i="14" s="1"/>
  <c r="AN21" i="14"/>
  <c r="AI22" i="14"/>
  <c r="AG22" i="14"/>
  <c r="AF23" i="14"/>
  <c r="AH23" i="14" s="1"/>
  <c r="AV22" i="14"/>
  <c r="AU23" i="14"/>
  <c r="AW23" i="14" s="1"/>
  <c r="AX22" i="14"/>
  <c r="E23" i="14"/>
  <c r="D23" i="14"/>
  <c r="AP23" i="14"/>
  <c r="AR23" i="14" s="1"/>
  <c r="AS22" i="14"/>
  <c r="AQ22" i="14"/>
  <c r="BC22" i="14"/>
  <c r="BA22" i="14"/>
  <c r="AZ23" i="14"/>
  <c r="BB23" i="14" s="1"/>
  <c r="X22" i="14"/>
  <c r="V23" i="14"/>
  <c r="Y22" i="14"/>
  <c r="W22" i="14"/>
  <c r="Q25" i="14"/>
  <c r="S25" i="14" s="1"/>
  <c r="T24" i="14"/>
  <c r="R24" i="14"/>
  <c r="L24" i="14"/>
  <c r="N24" i="14" s="1"/>
  <c r="O23" i="14"/>
  <c r="M23" i="14"/>
  <c r="G25" i="14"/>
  <c r="I25" i="14" s="1"/>
  <c r="J24" i="14"/>
  <c r="H24" i="14"/>
  <c r="B24" i="14"/>
  <c r="C23" i="14"/>
  <c r="BH26" i="14" l="1"/>
  <c r="BG26" i="14"/>
  <c r="BF26" i="14"/>
  <c r="BE27" i="14"/>
  <c r="AZ24" i="14"/>
  <c r="BB24" i="14" s="1"/>
  <c r="BC23" i="14"/>
  <c r="BA23" i="14"/>
  <c r="AQ23" i="14"/>
  <c r="AP24" i="14"/>
  <c r="AR24" i="14" s="1"/>
  <c r="AS23" i="14"/>
  <c r="AX23" i="14"/>
  <c r="AV23" i="14"/>
  <c r="AU24" i="14"/>
  <c r="AW24" i="14" s="1"/>
  <c r="AA23" i="14"/>
  <c r="AC23" i="14" s="1"/>
  <c r="AD22" i="14"/>
  <c r="AB22" i="14"/>
  <c r="X23" i="14"/>
  <c r="W23" i="14"/>
  <c r="V24" i="14"/>
  <c r="Y23" i="14"/>
  <c r="E24" i="14"/>
  <c r="D24" i="14"/>
  <c r="AF24" i="14"/>
  <c r="AH24" i="14" s="1"/>
  <c r="AI23" i="14"/>
  <c r="AG23" i="14"/>
  <c r="AN22" i="14"/>
  <c r="AL22" i="14"/>
  <c r="AK23" i="14"/>
  <c r="AM23" i="14" s="1"/>
  <c r="R25" i="14"/>
  <c r="Q26" i="14"/>
  <c r="S26" i="14" s="1"/>
  <c r="T25" i="14"/>
  <c r="L25" i="14"/>
  <c r="N25" i="14" s="1"/>
  <c r="O24" i="14"/>
  <c r="M24" i="14"/>
  <c r="H25" i="14"/>
  <c r="G26" i="14"/>
  <c r="I26" i="14" s="1"/>
  <c r="J25" i="14"/>
  <c r="B25" i="14"/>
  <c r="C24" i="14"/>
  <c r="BH27" i="14" l="1"/>
  <c r="BG27" i="14"/>
  <c r="BF27" i="14"/>
  <c r="BE28" i="14"/>
  <c r="AK24" i="14"/>
  <c r="AM24" i="14" s="1"/>
  <c r="AN23" i="14"/>
  <c r="AL23" i="14"/>
  <c r="AF25" i="14"/>
  <c r="AH25" i="14" s="1"/>
  <c r="AI24" i="14"/>
  <c r="AG24" i="14"/>
  <c r="X24" i="14"/>
  <c r="W24" i="14"/>
  <c r="V25" i="14"/>
  <c r="Y24" i="14"/>
  <c r="E25" i="14"/>
  <c r="D25" i="14"/>
  <c r="AB23" i="14"/>
  <c r="AA24" i="14"/>
  <c r="AC24" i="14" s="1"/>
  <c r="AD23" i="14"/>
  <c r="AX24" i="14"/>
  <c r="AV24" i="14"/>
  <c r="AU25" i="14"/>
  <c r="AW25" i="14" s="1"/>
  <c r="AQ24" i="14"/>
  <c r="AP25" i="14"/>
  <c r="AR25" i="14" s="1"/>
  <c r="AS24" i="14"/>
  <c r="AZ25" i="14"/>
  <c r="BB25" i="14" s="1"/>
  <c r="BC24" i="14"/>
  <c r="BA24" i="14"/>
  <c r="T26" i="14"/>
  <c r="R26" i="14"/>
  <c r="Q27" i="14"/>
  <c r="S27" i="14" s="1"/>
  <c r="M25" i="14"/>
  <c r="L26" i="14"/>
  <c r="N26" i="14" s="1"/>
  <c r="O25" i="14"/>
  <c r="J26" i="14"/>
  <c r="H26" i="14"/>
  <c r="G27" i="14"/>
  <c r="I27" i="14" s="1"/>
  <c r="B26" i="14"/>
  <c r="C25" i="14"/>
  <c r="BH28" i="14" l="1"/>
  <c r="BG28" i="14"/>
  <c r="BF28" i="14"/>
  <c r="BE29" i="14"/>
  <c r="AS25" i="14"/>
  <c r="AQ25" i="14"/>
  <c r="AP26" i="14"/>
  <c r="AR26" i="14" s="1"/>
  <c r="AG25" i="14"/>
  <c r="AF26" i="14"/>
  <c r="AH26" i="14" s="1"/>
  <c r="AI25" i="14"/>
  <c r="E26" i="14"/>
  <c r="D26" i="14"/>
  <c r="BA25" i="14"/>
  <c r="AZ26" i="14"/>
  <c r="BB26" i="14" s="1"/>
  <c r="BC25" i="14"/>
  <c r="AU26" i="14"/>
  <c r="AW26" i="14" s="1"/>
  <c r="AX25" i="14"/>
  <c r="AV25" i="14"/>
  <c r="AD24" i="14"/>
  <c r="AB24" i="14"/>
  <c r="AA25" i="14"/>
  <c r="AC25" i="14" s="1"/>
  <c r="X25" i="14"/>
  <c r="Y25" i="14"/>
  <c r="W25" i="14"/>
  <c r="V26" i="14"/>
  <c r="AK25" i="14"/>
  <c r="AM25" i="14" s="1"/>
  <c r="AN24" i="14"/>
  <c r="AL24" i="14"/>
  <c r="Q28" i="14"/>
  <c r="S28" i="14" s="1"/>
  <c r="T27" i="14"/>
  <c r="R27" i="14"/>
  <c r="O26" i="14"/>
  <c r="M26" i="14"/>
  <c r="L27" i="14"/>
  <c r="N27" i="14" s="1"/>
  <c r="G28" i="14"/>
  <c r="I28" i="14" s="1"/>
  <c r="J27" i="14"/>
  <c r="H27" i="14"/>
  <c r="B27" i="14"/>
  <c r="C26" i="14"/>
  <c r="BH29" i="14" l="1"/>
  <c r="BG29" i="14"/>
  <c r="BF29" i="14"/>
  <c r="BE30" i="14"/>
  <c r="AV26" i="14"/>
  <c r="AU27" i="14"/>
  <c r="AW27" i="14" s="1"/>
  <c r="AX26" i="14"/>
  <c r="E27" i="14"/>
  <c r="D27" i="14"/>
  <c r="AP27" i="14"/>
  <c r="AR27" i="14" s="1"/>
  <c r="AS26" i="14"/>
  <c r="AQ26" i="14"/>
  <c r="AL25" i="14"/>
  <c r="AK26" i="14"/>
  <c r="AM26" i="14" s="1"/>
  <c r="AN25" i="14"/>
  <c r="BC26" i="14"/>
  <c r="BA26" i="14"/>
  <c r="AZ27" i="14"/>
  <c r="BB27" i="14" s="1"/>
  <c r="X26" i="14"/>
  <c r="V27" i="14"/>
  <c r="Y26" i="14"/>
  <c r="W26" i="14"/>
  <c r="AD25" i="14"/>
  <c r="AB25" i="14"/>
  <c r="AA26" i="14"/>
  <c r="AC26" i="14" s="1"/>
  <c r="AI26" i="14"/>
  <c r="AG26" i="14"/>
  <c r="AF27" i="14"/>
  <c r="AH27" i="14" s="1"/>
  <c r="T28" i="14"/>
  <c r="Q29" i="14"/>
  <c r="S29" i="14" s="1"/>
  <c r="R28" i="14"/>
  <c r="L28" i="14"/>
  <c r="N28" i="14" s="1"/>
  <c r="O27" i="14"/>
  <c r="M27" i="14"/>
  <c r="G29" i="14"/>
  <c r="I29" i="14" s="1"/>
  <c r="J28" i="14"/>
  <c r="H28" i="14"/>
  <c r="C27" i="14"/>
  <c r="B28" i="14"/>
  <c r="BH30" i="14" l="1"/>
  <c r="BG30" i="14"/>
  <c r="BF30" i="14"/>
  <c r="BE31" i="14"/>
  <c r="AF28" i="14"/>
  <c r="AH28" i="14" s="1"/>
  <c r="AI27" i="14"/>
  <c r="AG27" i="14"/>
  <c r="X27" i="14"/>
  <c r="W27" i="14"/>
  <c r="V28" i="14"/>
  <c r="Y27" i="14"/>
  <c r="E28" i="14"/>
  <c r="D28" i="14"/>
  <c r="AZ28" i="14"/>
  <c r="BB28" i="14" s="1"/>
  <c r="BC27" i="14"/>
  <c r="BA27" i="14"/>
  <c r="AN26" i="14"/>
  <c r="AL26" i="14"/>
  <c r="AK27" i="14"/>
  <c r="AM27" i="14" s="1"/>
  <c r="AQ27" i="14"/>
  <c r="AP28" i="14"/>
  <c r="AR28" i="14" s="1"/>
  <c r="AS27" i="14"/>
  <c r="AX27" i="14"/>
  <c r="AV27" i="14"/>
  <c r="AU28" i="14"/>
  <c r="AW28" i="14" s="1"/>
  <c r="AA27" i="14"/>
  <c r="AC27" i="14" s="1"/>
  <c r="AD26" i="14"/>
  <c r="AB26" i="14"/>
  <c r="R29" i="14"/>
  <c r="Q30" i="14"/>
  <c r="S30" i="14" s="1"/>
  <c r="T29" i="14"/>
  <c r="L29" i="14"/>
  <c r="N29" i="14" s="1"/>
  <c r="O28" i="14"/>
  <c r="M28" i="14"/>
  <c r="H29" i="14"/>
  <c r="G30" i="14"/>
  <c r="I30" i="14" s="1"/>
  <c r="J29" i="14"/>
  <c r="B29" i="14"/>
  <c r="C28" i="14"/>
  <c r="BH31" i="14" l="1"/>
  <c r="BG31" i="14"/>
  <c r="BF31" i="14"/>
  <c r="BE32" i="14"/>
  <c r="AK28" i="14"/>
  <c r="AM28" i="14" s="1"/>
  <c r="AN27" i="14"/>
  <c r="AL27" i="14"/>
  <c r="AB27" i="14"/>
  <c r="AA28" i="14"/>
  <c r="AC28" i="14" s="1"/>
  <c r="AD27" i="14"/>
  <c r="AZ29" i="14"/>
  <c r="BB29" i="14" s="1"/>
  <c r="BC28" i="14"/>
  <c r="BA28" i="14"/>
  <c r="X28" i="14"/>
  <c r="W28" i="14"/>
  <c r="V29" i="14"/>
  <c r="Y28" i="14"/>
  <c r="E29" i="14"/>
  <c r="D29" i="14"/>
  <c r="AX28" i="14"/>
  <c r="AV28" i="14"/>
  <c r="AU29" i="14"/>
  <c r="AW29" i="14" s="1"/>
  <c r="AQ28" i="14"/>
  <c r="AP29" i="14"/>
  <c r="AR29" i="14" s="1"/>
  <c r="AS28" i="14"/>
  <c r="AF29" i="14"/>
  <c r="AH29" i="14" s="1"/>
  <c r="AI28" i="14"/>
  <c r="AG28" i="14"/>
  <c r="T30" i="14"/>
  <c r="R30" i="14"/>
  <c r="Q31" i="14"/>
  <c r="S31" i="14" s="1"/>
  <c r="M29" i="14"/>
  <c r="L30" i="14"/>
  <c r="N30" i="14" s="1"/>
  <c r="O29" i="14"/>
  <c r="J30" i="14"/>
  <c r="H30" i="14"/>
  <c r="G31" i="14"/>
  <c r="I31" i="14" s="1"/>
  <c r="B30" i="14"/>
  <c r="C29" i="14"/>
  <c r="BH32" i="14" l="1"/>
  <c r="BG32" i="14"/>
  <c r="BF32" i="14"/>
  <c r="BE33" i="14"/>
  <c r="AS29" i="14"/>
  <c r="AQ29" i="14"/>
  <c r="AP30" i="14"/>
  <c r="AR30" i="14" s="1"/>
  <c r="X29" i="14"/>
  <c r="Y29" i="14"/>
  <c r="W29" i="14"/>
  <c r="V30" i="14"/>
  <c r="E30" i="14"/>
  <c r="D30" i="14"/>
  <c r="BA29" i="14"/>
  <c r="AZ30" i="14"/>
  <c r="BB30" i="14" s="1"/>
  <c r="BC29" i="14"/>
  <c r="AG29" i="14"/>
  <c r="AF30" i="14"/>
  <c r="AH30" i="14" s="1"/>
  <c r="AI29" i="14"/>
  <c r="AU30" i="14"/>
  <c r="AW30" i="14" s="1"/>
  <c r="AX29" i="14"/>
  <c r="AV29" i="14"/>
  <c r="AD28" i="14"/>
  <c r="AB28" i="14"/>
  <c r="AA29" i="14"/>
  <c r="AC29" i="14" s="1"/>
  <c r="AK29" i="14"/>
  <c r="AM29" i="14" s="1"/>
  <c r="AN28" i="14"/>
  <c r="AL28" i="14"/>
  <c r="Q32" i="14"/>
  <c r="S32" i="14" s="1"/>
  <c r="R31" i="14"/>
  <c r="T31" i="14"/>
  <c r="O30" i="14"/>
  <c r="M30" i="14"/>
  <c r="L31" i="14"/>
  <c r="N31" i="14" s="1"/>
  <c r="G32" i="14"/>
  <c r="I32" i="14" s="1"/>
  <c r="J31" i="14"/>
  <c r="H31" i="14"/>
  <c r="B31" i="14"/>
  <c r="C30" i="14"/>
  <c r="BH33" i="14" l="1"/>
  <c r="BG33" i="14"/>
  <c r="BF33" i="14"/>
  <c r="BE34" i="14"/>
  <c r="AV30" i="14"/>
  <c r="AU31" i="14"/>
  <c r="AW31" i="14" s="1"/>
  <c r="AX30" i="14"/>
  <c r="E31" i="14"/>
  <c r="D31" i="14"/>
  <c r="BC30" i="14"/>
  <c r="BA30" i="14"/>
  <c r="AZ31" i="14"/>
  <c r="BB31" i="14" s="1"/>
  <c r="X30" i="14"/>
  <c r="V31" i="14"/>
  <c r="Y30" i="14"/>
  <c r="W30" i="14"/>
  <c r="AP31" i="14"/>
  <c r="AR31" i="14" s="1"/>
  <c r="AS30" i="14"/>
  <c r="AQ30" i="14"/>
  <c r="AL29" i="14"/>
  <c r="AK30" i="14"/>
  <c r="AM30" i="14" s="1"/>
  <c r="AN29" i="14"/>
  <c r="AI30" i="14"/>
  <c r="AG30" i="14"/>
  <c r="AF31" i="14"/>
  <c r="AH31" i="14" s="1"/>
  <c r="AD29" i="14"/>
  <c r="AB29" i="14"/>
  <c r="AA30" i="14"/>
  <c r="AC30" i="14" s="1"/>
  <c r="Q33" i="14"/>
  <c r="S33" i="14" s="1"/>
  <c r="T32" i="14"/>
  <c r="R32" i="14"/>
  <c r="L32" i="14"/>
  <c r="N32" i="14" s="1"/>
  <c r="O31" i="14"/>
  <c r="M31" i="14"/>
  <c r="G33" i="14"/>
  <c r="I33" i="14" s="1"/>
  <c r="J32" i="14"/>
  <c r="H32" i="14"/>
  <c r="B32" i="14"/>
  <c r="C31" i="14"/>
  <c r="BH34" i="14" l="1"/>
  <c r="BG34" i="14"/>
  <c r="BF34" i="14"/>
  <c r="BE35" i="14"/>
  <c r="AA31" i="14"/>
  <c r="AC31" i="14" s="1"/>
  <c r="AD30" i="14"/>
  <c r="AB30" i="14"/>
  <c r="AZ32" i="14"/>
  <c r="BB32" i="14" s="1"/>
  <c r="BC31" i="14"/>
  <c r="BA31" i="14"/>
  <c r="E32" i="14"/>
  <c r="D32" i="14"/>
  <c r="X31" i="14"/>
  <c r="W31" i="14"/>
  <c r="V32" i="14"/>
  <c r="Y31" i="14"/>
  <c r="AX31" i="14"/>
  <c r="AV31" i="14"/>
  <c r="AU32" i="14"/>
  <c r="AW32" i="14" s="1"/>
  <c r="AF32" i="14"/>
  <c r="AH32" i="14" s="1"/>
  <c r="AI31" i="14"/>
  <c r="AG31" i="14"/>
  <c r="AN30" i="14"/>
  <c r="AL30" i="14"/>
  <c r="AK31" i="14"/>
  <c r="AM31" i="14" s="1"/>
  <c r="AQ31" i="14"/>
  <c r="AP32" i="14"/>
  <c r="AR32" i="14" s="1"/>
  <c r="AS31" i="14"/>
  <c r="R33" i="14"/>
  <c r="Q34" i="14"/>
  <c r="S34" i="14" s="1"/>
  <c r="T33" i="14"/>
  <c r="L33" i="14"/>
  <c r="N33" i="14" s="1"/>
  <c r="O32" i="14"/>
  <c r="M32" i="14"/>
  <c r="H33" i="14"/>
  <c r="G34" i="14"/>
  <c r="I34" i="14" s="1"/>
  <c r="J33" i="14"/>
  <c r="B33" i="14"/>
  <c r="C32" i="14"/>
  <c r="BH35" i="14" l="1"/>
  <c r="BG35" i="14"/>
  <c r="BF35" i="14"/>
  <c r="BE36" i="14"/>
  <c r="AF33" i="14"/>
  <c r="AH33" i="14" s="1"/>
  <c r="AI32" i="14"/>
  <c r="AG32" i="14"/>
  <c r="AZ33" i="14"/>
  <c r="BB33" i="14" s="1"/>
  <c r="BC32" i="14"/>
  <c r="BA32" i="14"/>
  <c r="E33" i="14"/>
  <c r="D33" i="14"/>
  <c r="AQ32" i="14"/>
  <c r="AP33" i="14"/>
  <c r="AR33" i="14" s="1"/>
  <c r="AS32" i="14"/>
  <c r="AX32" i="14"/>
  <c r="AV32" i="14"/>
  <c r="AU33" i="14"/>
  <c r="AW33" i="14" s="1"/>
  <c r="X32" i="14"/>
  <c r="W32" i="14"/>
  <c r="V33" i="14"/>
  <c r="Y32" i="14"/>
  <c r="AN31" i="14"/>
  <c r="AK32" i="14"/>
  <c r="AM32" i="14" s="1"/>
  <c r="AL31" i="14"/>
  <c r="AB31" i="14"/>
  <c r="AA32" i="14"/>
  <c r="AC32" i="14" s="1"/>
  <c r="AD31" i="14"/>
  <c r="T34" i="14"/>
  <c r="R34" i="14"/>
  <c r="Q35" i="14"/>
  <c r="S35" i="14" s="1"/>
  <c r="M33" i="14"/>
  <c r="L34" i="14"/>
  <c r="N34" i="14" s="1"/>
  <c r="O33" i="14"/>
  <c r="J34" i="14"/>
  <c r="H34" i="14"/>
  <c r="G35" i="14"/>
  <c r="I35" i="14" s="1"/>
  <c r="B34" i="14"/>
  <c r="C33" i="14"/>
  <c r="BH36" i="14" l="1"/>
  <c r="BG36" i="14"/>
  <c r="BF36" i="14"/>
  <c r="BE37" i="14"/>
  <c r="E34" i="14"/>
  <c r="D34" i="14"/>
  <c r="AK33" i="14"/>
  <c r="AM33" i="14" s="1"/>
  <c r="AN32" i="14"/>
  <c r="AL32" i="14"/>
  <c r="BA33" i="14"/>
  <c r="AZ34" i="14"/>
  <c r="BB34" i="14" s="1"/>
  <c r="BC33" i="14"/>
  <c r="AD32" i="14"/>
  <c r="AB32" i="14"/>
  <c r="AA33" i="14"/>
  <c r="AC33" i="14" s="1"/>
  <c r="AU34" i="14"/>
  <c r="AW34" i="14" s="1"/>
  <c r="AX33" i="14"/>
  <c r="AV33" i="14"/>
  <c r="AS33" i="14"/>
  <c r="AQ33" i="14"/>
  <c r="AP34" i="14"/>
  <c r="AR34" i="14" s="1"/>
  <c r="X33" i="14"/>
  <c r="Y33" i="14"/>
  <c r="W33" i="14"/>
  <c r="V34" i="14"/>
  <c r="AG33" i="14"/>
  <c r="AF34" i="14"/>
  <c r="AH34" i="14" s="1"/>
  <c r="AI33" i="14"/>
  <c r="Q36" i="14"/>
  <c r="S36" i="14" s="1"/>
  <c r="T35" i="14"/>
  <c r="R35" i="14"/>
  <c r="O34" i="14"/>
  <c r="M34" i="14"/>
  <c r="L35" i="14"/>
  <c r="N35" i="14" s="1"/>
  <c r="G36" i="14"/>
  <c r="I36" i="14" s="1"/>
  <c r="J35" i="14"/>
  <c r="H35" i="14"/>
  <c r="C34" i="14"/>
  <c r="B35" i="14"/>
  <c r="BH37" i="14" l="1"/>
  <c r="BG37" i="14"/>
  <c r="BF37" i="14"/>
  <c r="BE38" i="14"/>
  <c r="E35" i="14"/>
  <c r="D35" i="14"/>
  <c r="AV34" i="14"/>
  <c r="AU35" i="14"/>
  <c r="AW35" i="14" s="1"/>
  <c r="AX34" i="14"/>
  <c r="AI34" i="14"/>
  <c r="AG34" i="14"/>
  <c r="AF35" i="14"/>
  <c r="AH35" i="14" s="1"/>
  <c r="AD33" i="14"/>
  <c r="AB33" i="14"/>
  <c r="AA34" i="14"/>
  <c r="AC34" i="14" s="1"/>
  <c r="BC34" i="14"/>
  <c r="BA34" i="14"/>
  <c r="AZ35" i="14"/>
  <c r="BB35" i="14" s="1"/>
  <c r="AL33" i="14"/>
  <c r="AK34" i="14"/>
  <c r="AM34" i="14" s="1"/>
  <c r="AN33" i="14"/>
  <c r="X34" i="14"/>
  <c r="V35" i="14"/>
  <c r="Y34" i="14"/>
  <c r="W34" i="14"/>
  <c r="AP35" i="14"/>
  <c r="AR35" i="14" s="1"/>
  <c r="AS34" i="14"/>
  <c r="AQ34" i="14"/>
  <c r="T36" i="14"/>
  <c r="Q37" i="14"/>
  <c r="S37" i="14" s="1"/>
  <c r="R36" i="14"/>
  <c r="L36" i="14"/>
  <c r="N36" i="14" s="1"/>
  <c r="O35" i="14"/>
  <c r="M35" i="14"/>
  <c r="G37" i="14"/>
  <c r="I37" i="14" s="1"/>
  <c r="J36" i="14"/>
  <c r="H36" i="14"/>
  <c r="B36" i="14"/>
  <c r="C35" i="14"/>
  <c r="BH38" i="14" l="1"/>
  <c r="BG38" i="14"/>
  <c r="BF38" i="14"/>
  <c r="AN34" i="14"/>
  <c r="AL34" i="14"/>
  <c r="AK35" i="14"/>
  <c r="AM35" i="14" s="1"/>
  <c r="AF36" i="14"/>
  <c r="AH36" i="14" s="1"/>
  <c r="AI35" i="14"/>
  <c r="AG35" i="14"/>
  <c r="AX35" i="14"/>
  <c r="AV35" i="14"/>
  <c r="AU36" i="14"/>
  <c r="AW36" i="14" s="1"/>
  <c r="X35" i="14"/>
  <c r="W35" i="14"/>
  <c r="V36" i="14"/>
  <c r="Y35" i="14"/>
  <c r="AA35" i="14"/>
  <c r="AC35" i="14" s="1"/>
  <c r="AD34" i="14"/>
  <c r="AB34" i="14"/>
  <c r="AQ35" i="14"/>
  <c r="AP36" i="14"/>
  <c r="AR36" i="14" s="1"/>
  <c r="AS35" i="14"/>
  <c r="AZ36" i="14"/>
  <c r="BB36" i="14" s="1"/>
  <c r="BC35" i="14"/>
  <c r="BA35" i="14"/>
  <c r="E36" i="14"/>
  <c r="D36" i="14"/>
  <c r="R37" i="14"/>
  <c r="Q38" i="14"/>
  <c r="S38" i="14" s="1"/>
  <c r="T37" i="14"/>
  <c r="L37" i="14"/>
  <c r="N37" i="14" s="1"/>
  <c r="O36" i="14"/>
  <c r="M36" i="14"/>
  <c r="H37" i="14"/>
  <c r="G38" i="14"/>
  <c r="I38" i="14" s="1"/>
  <c r="J37" i="14"/>
  <c r="B37" i="14"/>
  <c r="C36" i="14"/>
  <c r="AZ37" i="14" l="1"/>
  <c r="BB37" i="14" s="1"/>
  <c r="BC36" i="14"/>
  <c r="BA36" i="14"/>
  <c r="X36" i="14"/>
  <c r="W36" i="14"/>
  <c r="V37" i="14"/>
  <c r="Y36" i="14"/>
  <c r="AF37" i="14"/>
  <c r="AH37" i="14" s="1"/>
  <c r="AI36" i="14"/>
  <c r="AG36" i="14"/>
  <c r="E37" i="14"/>
  <c r="D37" i="14"/>
  <c r="AK36" i="14"/>
  <c r="AM36" i="14" s="1"/>
  <c r="AN35" i="14"/>
  <c r="AL35" i="14"/>
  <c r="AQ36" i="14"/>
  <c r="AP37" i="14"/>
  <c r="AR37" i="14" s="1"/>
  <c r="AS36" i="14"/>
  <c r="AB35" i="14"/>
  <c r="AA36" i="14"/>
  <c r="AC36" i="14" s="1"/>
  <c r="AD35" i="14"/>
  <c r="AX36" i="14"/>
  <c r="AV36" i="14"/>
  <c r="AU37" i="14"/>
  <c r="AW37" i="14" s="1"/>
  <c r="T38" i="14"/>
  <c r="R38" i="14"/>
  <c r="M37" i="14"/>
  <c r="L38" i="14"/>
  <c r="N38" i="14" s="1"/>
  <c r="O37" i="14"/>
  <c r="J38" i="14"/>
  <c r="H38" i="14"/>
  <c r="B38" i="14"/>
  <c r="C37" i="14"/>
  <c r="E38" i="14" l="1"/>
  <c r="D38" i="14"/>
  <c r="AU38" i="14"/>
  <c r="AW38" i="14" s="1"/>
  <c r="AX37" i="14"/>
  <c r="AV37" i="14"/>
  <c r="AD36" i="14"/>
  <c r="AB36" i="14"/>
  <c r="AA37" i="14"/>
  <c r="AC37" i="14" s="1"/>
  <c r="AG37" i="14"/>
  <c r="AF38" i="14"/>
  <c r="AH38" i="14" s="1"/>
  <c r="AI37" i="14"/>
  <c r="X37" i="14"/>
  <c r="Y37" i="14"/>
  <c r="W37" i="14"/>
  <c r="V38" i="14"/>
  <c r="AS37" i="14"/>
  <c r="AQ37" i="14"/>
  <c r="AP38" i="14"/>
  <c r="AR38" i="14" s="1"/>
  <c r="AK37" i="14"/>
  <c r="AM37" i="14" s="1"/>
  <c r="AN36" i="14"/>
  <c r="AL36" i="14"/>
  <c r="BA37" i="14"/>
  <c r="AZ38" i="14"/>
  <c r="BB38" i="14" s="1"/>
  <c r="BC37" i="14"/>
  <c r="O38" i="14"/>
  <c r="M38" i="14"/>
  <c r="C38" i="14"/>
  <c r="L3" i="10"/>
  <c r="L2" i="10"/>
  <c r="AD37" i="14" l="1"/>
  <c r="AB37" i="14"/>
  <c r="AA38" i="14"/>
  <c r="BC38" i="14"/>
  <c r="BA38" i="14"/>
  <c r="AN37" i="14"/>
  <c r="AL37" i="14"/>
  <c r="AK38" i="14"/>
  <c r="AM38" i="14" s="1"/>
  <c r="X38" i="14"/>
  <c r="Y38" i="14"/>
  <c r="W38" i="14"/>
  <c r="AX38" i="14"/>
  <c r="AV38" i="14"/>
  <c r="AS38" i="14"/>
  <c r="AQ38" i="14"/>
  <c r="AI38" i="14"/>
  <c r="AG38" i="14"/>
  <c r="AN38" i="14" l="1"/>
  <c r="AL38" i="14"/>
  <c r="AB38" i="14"/>
  <c r="AD38" i="14"/>
  <c r="D4" i="5" l="1"/>
  <c r="G4" i="5" s="1"/>
  <c r="I8" i="11"/>
  <c r="F4" i="5" l="1"/>
  <c r="H33" i="9"/>
  <c r="N32" i="9"/>
  <c r="L16" i="9"/>
  <c r="D14" i="9"/>
  <c r="E14" i="9" l="1"/>
  <c r="D14" i="6" l="1"/>
  <c r="L16" i="6"/>
  <c r="E14" i="6" l="1"/>
</calcChain>
</file>

<file path=xl/comments1.xml><?xml version="1.0" encoding="utf-8"?>
<comments xmlns="http://schemas.openxmlformats.org/spreadsheetml/2006/main">
  <authors>
    <author>BERNARD</author>
  </authors>
  <commentList>
    <comment ref="C14" authorId="0">
      <text>
        <r>
          <rPr>
            <sz val="16"/>
            <color indexed="39"/>
            <rFont val="VAGRounded BT"/>
            <family val="2"/>
          </rPr>
          <t>Saisir le numéro de membre du destinataire de ce courrier</t>
        </r>
      </text>
    </comment>
    <comment ref="J25" authorId="0">
      <text>
        <r>
          <rPr>
            <sz val="16"/>
            <color indexed="39"/>
            <rFont val="VAGRounded BT"/>
            <family val="2"/>
          </rPr>
          <t>Saisir la date d'emprunt</t>
        </r>
      </text>
    </comment>
    <comment ref="E27" authorId="0">
      <text>
        <r>
          <rPr>
            <sz val="16"/>
            <color indexed="39"/>
            <rFont val="VAGRounded BT"/>
            <family val="2"/>
          </rPr>
          <t xml:space="preserve">Saisir la référence du livre
</t>
        </r>
      </text>
    </comment>
    <comment ref="K31" authorId="0">
      <text>
        <r>
          <rPr>
            <sz val="16"/>
            <color indexed="39"/>
            <rFont val="VAGRounded BT"/>
            <family val="2"/>
          </rPr>
          <t>Saisir la date du retour</t>
        </r>
      </text>
    </comment>
  </commentList>
</comments>
</file>

<file path=xl/comments2.xml><?xml version="1.0" encoding="utf-8"?>
<comments xmlns="http://schemas.openxmlformats.org/spreadsheetml/2006/main">
  <authors>
    <author>BERNARD</author>
  </authors>
  <commentList>
    <comment ref="C14" authorId="0">
      <text>
        <r>
          <rPr>
            <sz val="16"/>
            <color indexed="39"/>
            <rFont val="VAGRounded BT"/>
            <family val="2"/>
          </rPr>
          <t>Saisir le numéro de membre du destinataire de ce courrier</t>
        </r>
      </text>
    </comment>
    <comment ref="J24" authorId="0">
      <text>
        <r>
          <rPr>
            <sz val="16"/>
            <color indexed="39"/>
            <rFont val="VAGRounded BT"/>
            <family val="2"/>
          </rPr>
          <t>Saisir la date d'emprunt du livre référencé</t>
        </r>
      </text>
    </comment>
    <comment ref="E26" authorId="0">
      <text>
        <r>
          <rPr>
            <sz val="16"/>
            <color indexed="39"/>
            <rFont val="VAGRounded BT"/>
            <family val="2"/>
          </rPr>
          <t>Saisir le code du livre emprunté</t>
        </r>
      </text>
    </comment>
  </commentList>
</comments>
</file>

<file path=xl/sharedStrings.xml><?xml version="1.0" encoding="utf-8"?>
<sst xmlns="http://schemas.openxmlformats.org/spreadsheetml/2006/main" count="553" uniqueCount="261">
  <si>
    <t>Livre</t>
  </si>
  <si>
    <t>Rendu le</t>
  </si>
  <si>
    <t>Emprunté le</t>
  </si>
  <si>
    <t>Nom</t>
  </si>
  <si>
    <t>Prénom</t>
  </si>
  <si>
    <t>Adresse 1</t>
  </si>
  <si>
    <t xml:space="preserve"> Adresse 2</t>
  </si>
  <si>
    <t>Commune</t>
  </si>
  <si>
    <t>Tél 1</t>
  </si>
  <si>
    <t>Tel 2</t>
  </si>
  <si>
    <t>Mail</t>
  </si>
  <si>
    <t>001</t>
  </si>
  <si>
    <t>002</t>
  </si>
  <si>
    <t>003</t>
  </si>
  <si>
    <t>004</t>
  </si>
  <si>
    <t>Nature</t>
  </si>
  <si>
    <t>Nom Auteur</t>
  </si>
  <si>
    <t>Titre</t>
  </si>
  <si>
    <t>Roman</t>
  </si>
  <si>
    <t>Index</t>
  </si>
  <si>
    <t>BD Jeune</t>
  </si>
  <si>
    <t>ZOLA</t>
  </si>
  <si>
    <t>Emile</t>
  </si>
  <si>
    <t>Germinal</t>
  </si>
  <si>
    <t>La bête humaine</t>
  </si>
  <si>
    <t>BRUCE</t>
  </si>
  <si>
    <t>Jean</t>
  </si>
  <si>
    <t>BOCUSE</t>
  </si>
  <si>
    <t>Paul</t>
  </si>
  <si>
    <t>La cuisine du marché</t>
  </si>
  <si>
    <t>retard</t>
  </si>
  <si>
    <t>Objet :</t>
  </si>
  <si>
    <t>Madame, Monsieur,</t>
  </si>
  <si>
    <t>Retard de retour prêt de livre</t>
  </si>
  <si>
    <t>Vos réf:</t>
  </si>
  <si>
    <t>Mme</t>
  </si>
  <si>
    <t>Mlle</t>
  </si>
  <si>
    <t>Mr</t>
  </si>
  <si>
    <t>Civilité</t>
  </si>
  <si>
    <t>Nom+Prénom</t>
  </si>
  <si>
    <t>Cordialement</t>
  </si>
  <si>
    <t>courrier de relance</t>
  </si>
  <si>
    <t>Oui</t>
  </si>
  <si>
    <t>Non</t>
  </si>
  <si>
    <t>ROUGE</t>
  </si>
  <si>
    <t>VERT</t>
  </si>
  <si>
    <t>JAUNE</t>
  </si>
  <si>
    <t>Claire</t>
  </si>
  <si>
    <t>Coco</t>
  </si>
  <si>
    <t>LAFORET</t>
  </si>
  <si>
    <t>Mon Village, le</t>
  </si>
  <si>
    <t xml:space="preserve">Vous avez emprunté à la bibliothéque de Mon Village le </t>
  </si>
  <si>
    <t>le livre référencé</t>
  </si>
  <si>
    <t xml:space="preserve">de l'auteur </t>
  </si>
  <si>
    <t>Référence</t>
  </si>
  <si>
    <t xml:space="preserve">Sauf erreur de notre part, il aurait du nous être retourné au plus tard le </t>
  </si>
  <si>
    <t>Afin de ne pas pénaliser d'autres membres qui souhaiteraient l'emprunter, nous vous remerçions d'avance</t>
  </si>
  <si>
    <t>de nous le retourner rapidement,</t>
  </si>
  <si>
    <t>Le feu sacré</t>
  </si>
  <si>
    <t>Qui</t>
  </si>
  <si>
    <t>cotisation</t>
  </si>
  <si>
    <t>chèque</t>
  </si>
  <si>
    <t>liquide</t>
  </si>
  <si>
    <t>paiement</t>
  </si>
  <si>
    <t>Moyen</t>
  </si>
  <si>
    <t>Banque</t>
  </si>
  <si>
    <t>Montant</t>
  </si>
  <si>
    <t>banque</t>
  </si>
  <si>
    <t>Crédit Agricole</t>
  </si>
  <si>
    <t>Caisse d'Epargne</t>
  </si>
  <si>
    <t>Crédit Lyonnais</t>
  </si>
  <si>
    <t>Banque Populaire</t>
  </si>
  <si>
    <t>0000 1234</t>
  </si>
  <si>
    <t>Etat</t>
  </si>
  <si>
    <t>Année 2018 - 2019</t>
  </si>
  <si>
    <t>Membres</t>
  </si>
  <si>
    <t>N° Chèque</t>
  </si>
  <si>
    <t>Date limite cotisation</t>
  </si>
  <si>
    <t>Retard de cotisation</t>
  </si>
  <si>
    <t>cotisation 2018 =</t>
  </si>
  <si>
    <t>Alerte</t>
  </si>
  <si>
    <t xml:space="preserve">dont la date de règlement était fixée au </t>
  </si>
  <si>
    <t>Nous vous remerçions d'avance pour le règlement de cette cotisation qui est la seule ressource</t>
  </si>
  <si>
    <t>de l'association.</t>
  </si>
  <si>
    <t>Réglé le</t>
  </si>
  <si>
    <t>au plus tard.</t>
  </si>
  <si>
    <t>Vertclaire@bibliotheque.fr</t>
  </si>
  <si>
    <t>LEVY</t>
  </si>
  <si>
    <t>Marc</t>
  </si>
  <si>
    <t>Une fille comme elle</t>
  </si>
  <si>
    <t>LEVM001</t>
  </si>
  <si>
    <t>Bonjour, nous sommes le</t>
  </si>
  <si>
    <t>Commentaires</t>
  </si>
  <si>
    <t xml:space="preserve">Nous vous remerçions de faire partie de nos membres adhérents, mais sauf erreur, nous n'avons pas </t>
  </si>
  <si>
    <t xml:space="preserve">reçu de votre part, le règlement de la cotisation pour l'année 2018, d'un montant de </t>
  </si>
  <si>
    <t>date limite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</si>
  <si>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</si>
  <si>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</si>
  <si>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</si>
  <si>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</si>
  <si>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</si>
  <si>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</si>
  <si>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</si>
  <si>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</si>
  <si>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</si>
  <si>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</si>
  <si>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</si>
  <si>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r>
      <t>1</t>
    </r>
    <r>
      <rPr>
        <vertAlign val="superscript"/>
        <sz val="10"/>
        <rFont val="Arial"/>
        <family val="2"/>
      </rPr>
      <t>er</t>
    </r>
    <r>
      <rPr>
        <sz val="10"/>
        <rFont val="Arial"/>
        <family val="2"/>
      </rPr>
      <t xml:space="preserve"> de l'An</t>
    </r>
  </si>
  <si>
    <t>Pâques</t>
  </si>
  <si>
    <t>0000 5698</t>
  </si>
  <si>
    <t>Nb chéque :</t>
  </si>
  <si>
    <t>Total cotisations</t>
  </si>
  <si>
    <t>Suivi des cotisations</t>
  </si>
  <si>
    <t>jours fériés</t>
  </si>
  <si>
    <t>date</t>
  </si>
  <si>
    <t>jour</t>
  </si>
  <si>
    <t>Dimanche</t>
  </si>
  <si>
    <t>Lundi</t>
  </si>
  <si>
    <t>Jeudi</t>
  </si>
  <si>
    <t>Vendredi</t>
  </si>
  <si>
    <t>Mardi</t>
  </si>
  <si>
    <t>Mercredi</t>
  </si>
  <si>
    <t>Samedi</t>
  </si>
  <si>
    <r>
      <t>1</t>
    </r>
    <r>
      <rPr>
        <vertAlign val="superscript"/>
        <sz val="10"/>
        <color theme="1"/>
        <rFont val="Arial"/>
        <family val="2"/>
      </rPr>
      <t>er</t>
    </r>
    <r>
      <rPr>
        <sz val="10"/>
        <color theme="1"/>
        <rFont val="Arial"/>
        <family val="2"/>
      </rPr>
      <t xml:space="preserve"> de l'an</t>
    </r>
  </si>
  <si>
    <r>
      <t>1</t>
    </r>
    <r>
      <rPr>
        <vertAlign val="superscript"/>
        <sz val="11"/>
        <color theme="1"/>
        <rFont val="Calibri"/>
        <family val="2"/>
        <scheme val="minor"/>
      </rPr>
      <t>er</t>
    </r>
    <r>
      <rPr>
        <sz val="11"/>
        <color theme="1"/>
        <rFont val="Calibri"/>
        <family val="2"/>
        <scheme val="minor"/>
      </rPr>
      <t xml:space="preserve"> de l'an</t>
    </r>
  </si>
  <si>
    <t>payé par</t>
  </si>
  <si>
    <t>Permanence du Mercredi</t>
  </si>
  <si>
    <t>Permanences du Lundi</t>
  </si>
  <si>
    <t>vac scol</t>
  </si>
  <si>
    <t>Calendrier</t>
  </si>
  <si>
    <t>85 Avenue des Arbres</t>
  </si>
  <si>
    <t>Lot des Cédres</t>
  </si>
  <si>
    <t>Blanco</t>
  </si>
  <si>
    <t/>
  </si>
  <si>
    <t>NOIRE</t>
  </si>
  <si>
    <t>Blanche</t>
  </si>
  <si>
    <t>005</t>
  </si>
  <si>
    <t>BLEU</t>
  </si>
  <si>
    <t>Vif</t>
  </si>
  <si>
    <t>MEMBRES DE LA BIBLIOTHEQUE</t>
  </si>
  <si>
    <t>SUIVI DES RETOURS DE LIVRES</t>
  </si>
  <si>
    <t>LISTE DES EMPRUNTS</t>
  </si>
  <si>
    <t>Ordre</t>
  </si>
  <si>
    <t>Prénom Auteur</t>
  </si>
  <si>
    <t>Editeur</t>
  </si>
  <si>
    <t>Tri Alpha</t>
  </si>
  <si>
    <t>Tri Prénom</t>
  </si>
  <si>
    <t>Tri Titre</t>
  </si>
  <si>
    <t>ZOLE001</t>
  </si>
  <si>
    <t>Policier, Espionnage</t>
  </si>
  <si>
    <t>Cuisine &amp; Vins</t>
  </si>
  <si>
    <t>Livre Scolaire</t>
  </si>
  <si>
    <t>Art, Musique, Cinéma</t>
  </si>
  <si>
    <t>Histoire &amp; Géographie</t>
  </si>
  <si>
    <t>Tourisme &amp; Voyages</t>
  </si>
  <si>
    <t>Sciences Humaines</t>
  </si>
  <si>
    <t>Loisirs créatifs &amp; Décoration</t>
  </si>
  <si>
    <t>Bricolage</t>
  </si>
  <si>
    <t>Informatique &amp; Internet</t>
  </si>
  <si>
    <t>Droit</t>
  </si>
  <si>
    <t>Langues vivantes</t>
  </si>
  <si>
    <t>Dictionnaire &amp; Encyclopédie</t>
  </si>
  <si>
    <t>Nature &amp; Animaux</t>
  </si>
  <si>
    <t>Santé &amp; Diététique</t>
  </si>
  <si>
    <t>Sports</t>
  </si>
  <si>
    <t>Jardinage</t>
  </si>
  <si>
    <t>Flammarion</t>
  </si>
  <si>
    <t>Cherche Midi</t>
  </si>
  <si>
    <t>BRUJ001</t>
  </si>
  <si>
    <t>OSS117 préfère les rousses</t>
  </si>
  <si>
    <t>BOCP001</t>
  </si>
  <si>
    <t>Divers</t>
  </si>
  <si>
    <t>BOCP002</t>
  </si>
  <si>
    <t>Tri Nom</t>
  </si>
  <si>
    <t>Réf_Nom _ Prénom_Titre</t>
  </si>
  <si>
    <t>ZOLE002</t>
  </si>
  <si>
    <t>LISTE DES LIVRES</t>
  </si>
  <si>
    <t>CP</t>
  </si>
  <si>
    <t>Carte</t>
  </si>
  <si>
    <t>Un dernier tour de valse</t>
  </si>
  <si>
    <t>KERI001</t>
  </si>
  <si>
    <t>Tallandier</t>
  </si>
  <si>
    <t>CUSC001</t>
  </si>
  <si>
    <t>CUSSLER</t>
  </si>
  <si>
    <t>Clive</t>
  </si>
  <si>
    <t>L'acrobate</t>
  </si>
  <si>
    <t>Grasset</t>
  </si>
  <si>
    <t xml:space="preserve">KERTANGUY </t>
  </si>
  <si>
    <t>Ines (de)</t>
  </si>
  <si>
    <t>ASPP001</t>
  </si>
  <si>
    <t>ASPE</t>
  </si>
  <si>
    <t>Pieter</t>
  </si>
  <si>
    <t>Albin Michel</t>
  </si>
  <si>
    <t>Bas les masques</t>
  </si>
  <si>
    <t>BARM001</t>
  </si>
  <si>
    <t>BARRIERE</t>
  </si>
  <si>
    <t>Michelle</t>
  </si>
  <si>
    <t>Marché noir</t>
  </si>
  <si>
    <t>SERVAN -SCHREIBER</t>
  </si>
  <si>
    <t>Jean-Louis</t>
  </si>
  <si>
    <t>SERJ001</t>
  </si>
  <si>
    <t>Fayard</t>
  </si>
  <si>
    <t>Fragments de lucidité</t>
  </si>
  <si>
    <t>REBJ001</t>
  </si>
  <si>
    <t>REBANKS</t>
  </si>
  <si>
    <t>James</t>
  </si>
  <si>
    <t>Une vie de berger</t>
  </si>
  <si>
    <t>Témoignages, Reportages</t>
  </si>
  <si>
    <t>Science-fiction</t>
  </si>
  <si>
    <t>HILJ001</t>
  </si>
  <si>
    <t>HILL</t>
  </si>
  <si>
    <t>Joe</t>
  </si>
  <si>
    <t>L'homme-feu</t>
  </si>
  <si>
    <t>005_BLEU_Vif</t>
  </si>
  <si>
    <t>Durée prêt</t>
  </si>
  <si>
    <t>rendu le</t>
  </si>
  <si>
    <t>ODOM001</t>
  </si>
  <si>
    <t>ODOUL</t>
  </si>
  <si>
    <t>Michel</t>
  </si>
  <si>
    <t>Dis moi ou tu as mal</t>
  </si>
  <si>
    <t>ZINH001</t>
  </si>
  <si>
    <t>ZINN</t>
  </si>
  <si>
    <t>Howard</t>
  </si>
  <si>
    <t>Une histoire populaire des USA</t>
  </si>
  <si>
    <t>Agone</t>
  </si>
  <si>
    <t>COUB001</t>
  </si>
  <si>
    <t>COURTOT</t>
  </si>
  <si>
    <t>Béatrice</t>
  </si>
  <si>
    <t>La vallée des oranges</t>
  </si>
  <si>
    <t>122 rue des Poules</t>
  </si>
  <si>
    <t>LECOQ</t>
  </si>
  <si>
    <t>Colonne1</t>
  </si>
  <si>
    <t>004_NOIRE_Blanche</t>
  </si>
  <si>
    <t>COURTOT   Béatrice         La vallée des oranges</t>
  </si>
  <si>
    <t>BARRIERE   Michelle         Marché noir</t>
  </si>
  <si>
    <t>relance</t>
  </si>
  <si>
    <t>15 rue des Sonates</t>
  </si>
  <si>
    <t>Résidence les Musiciens</t>
  </si>
  <si>
    <t>AVIGNON</t>
  </si>
  <si>
    <t>Tri Réf</t>
  </si>
  <si>
    <t>Auteur et Titre du livre</t>
  </si>
  <si>
    <t>006</t>
  </si>
  <si>
    <t>ROSE</t>
  </si>
  <si>
    <t>007</t>
  </si>
  <si>
    <t>MARRON</t>
  </si>
  <si>
    <t>125 rue des Chataigners</t>
  </si>
  <si>
    <t>Quartier les Epines</t>
  </si>
  <si>
    <t>07250</t>
  </si>
  <si>
    <t>LES BOGUES</t>
  </si>
  <si>
    <t>Retard = Date limite dépassée</t>
  </si>
  <si>
    <t>alerte</t>
  </si>
  <si>
    <t>Alerte= Date limite + 2 semaines</t>
  </si>
  <si>
    <t>007_MARRON_Claire</t>
  </si>
  <si>
    <t>REBANKS   James         Une vie de berger</t>
  </si>
  <si>
    <t>001_VERT_Claire</t>
  </si>
  <si>
    <t>ODOUL   Michel         Dis moi ou tu as mal</t>
  </si>
  <si>
    <t>payé pour 007 MARRON</t>
  </si>
  <si>
    <t>003 ROUGE</t>
  </si>
  <si>
    <t>Emprunt le</t>
  </si>
  <si>
    <t>Membre</t>
  </si>
  <si>
    <t>Lot Melette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</si>
</sst>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00000"/>
    <numFmt numFmtId="165" formatCode="0#&quot; &quot;##&quot; &quot;##&quot; &quot;##&quot; &quot;##"/>
    <numFmt numFmtId="166" formatCode="[$-F800]dddd\,\ mmmm\ dd\,\ yyyy"/>
    <numFmt numFmtId="167" formatCode="#,##0\ &quot;€&quot;"/>
    <numFmt numFmtId="168" formatCode="#,##0.00\ &quot;€&quot;"/>
    <numFmt numFmtId="169" formatCode="[$-40C]d\ mmmm\ yyyy;@"/>
    <numFmt numFmtId="170" formatCode="[$-40C]dd\-mmm\-yy;@"/>
    <numFmt numFmtId="171" formatCode="dd/mm/yyyy;;;"/>
  </numFmts>
  <fonts count="5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VAGRounded BT"/>
      <family val="2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VAGRounded BT"/>
      <family val="2"/>
    </font>
    <font>
      <sz val="22"/>
      <color theme="0"/>
      <name val="VAGRounded BT"/>
      <family val="2"/>
    </font>
    <font>
      <sz val="14"/>
      <color theme="0"/>
      <name val="VAGRounded BT"/>
      <family val="2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6"/>
      <color theme="0"/>
      <name val="VAGRounded BT"/>
      <family val="2"/>
    </font>
    <font>
      <sz val="11"/>
      <name val="Arial"/>
      <family val="2"/>
    </font>
    <font>
      <b/>
      <sz val="9"/>
      <color theme="0"/>
      <name val="Arial"/>
      <family val="2"/>
    </font>
    <font>
      <sz val="10"/>
      <color rgb="FF0070C0"/>
      <name val="VAGRounded BT"/>
      <family val="2"/>
    </font>
    <font>
      <b/>
      <sz val="11"/>
      <color theme="0"/>
      <name val="Arial"/>
      <family val="2"/>
    </font>
    <font>
      <b/>
      <sz val="12"/>
      <color theme="1"/>
      <name val="VAGRounded BT"/>
      <family val="2"/>
    </font>
    <font>
      <sz val="16"/>
      <color indexed="39"/>
      <name val="VAGRounded BT"/>
      <family val="2"/>
    </font>
    <font>
      <sz val="18"/>
      <color theme="1"/>
      <name val="VAGRounded BT"/>
      <family val="2"/>
    </font>
    <font>
      <sz val="18"/>
      <color theme="0"/>
      <name val="VAGRounded BT"/>
      <family val="2"/>
    </font>
    <font>
      <sz val="14"/>
      <color theme="9" tint="0.59999389629810485"/>
      <name val="VAGRounded BT"/>
      <family val="2"/>
    </font>
    <font>
      <sz val="11"/>
      <color theme="0"/>
      <name val="VAGRounded BT"/>
      <family val="2"/>
    </font>
    <font>
      <sz val="10"/>
      <color theme="1"/>
      <name val="Arial"/>
      <family val="2"/>
    </font>
    <font>
      <sz val="10"/>
      <name val="Arial"/>
      <family val="2"/>
    </font>
    <font>
      <vertAlign val="superscript"/>
      <sz val="10"/>
      <name val="Arial"/>
      <family val="2"/>
    </font>
    <font>
      <sz val="14"/>
      <color rgb="FF0070C0"/>
      <name val="VAGRounded BT"/>
      <family val="2"/>
    </font>
    <font>
      <sz val="11"/>
      <color rgb="FF0070C0"/>
      <name val="VAGRounded BT"/>
      <family val="2"/>
    </font>
    <font>
      <sz val="24"/>
      <color theme="0"/>
      <name val="VAGRounded BT"/>
      <family val="2"/>
    </font>
    <font>
      <vertAlign val="superscript"/>
      <sz val="10"/>
      <color theme="1"/>
      <name val="Arial"/>
      <family val="2"/>
    </font>
    <font>
      <vertAlign val="superscript"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0"/>
      <name val="VAGRounded BT"/>
      <family val="2"/>
    </font>
    <font>
      <b/>
      <sz val="10"/>
      <color rgb="FFFF000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8"/>
      <color theme="1"/>
      <name val="Segoe UI"/>
      <family val="2"/>
    </font>
    <font>
      <sz val="12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8"/>
      <color theme="0"/>
      <name val="VAGRounded BT"/>
      <family val="2"/>
    </font>
    <font>
      <sz val="22"/>
      <color theme="1"/>
      <name val="Calibri"/>
      <family val="2"/>
      <scheme val="minor"/>
    </font>
    <font>
      <sz val="12"/>
      <color theme="0"/>
      <name val="VAGRounded BT"/>
      <family val="2"/>
    </font>
    <font>
      <u/>
      <sz val="11"/>
      <color theme="10"/>
      <name val="Arial"/>
      <family val="2"/>
    </font>
    <font>
      <sz val="11"/>
      <color theme="1"/>
      <name val="Arial"/>
      <family val="2"/>
    </font>
    <font>
      <b/>
      <sz val="12"/>
      <color theme="0"/>
      <name val="VAGRounded BT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b/>
      <i/>
      <sz val="10"/>
      <color theme="1"/>
      <name val="Times New Roman"/>
      <family val="1"/>
    </font>
    <font>
      <b/>
      <sz val="10"/>
      <color theme="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0070C0"/>
        <bgColor indexed="64"/>
      </patternFill>
    </fill>
    <fill>
      <gradientFill degree="90">
        <stop position="0">
          <color theme="0"/>
        </stop>
        <stop position="1">
          <color rgb="FF00B0F0"/>
        </stop>
      </gradientFill>
    </fill>
    <fill>
      <patternFill patternType="solid">
        <fgColor theme="1" tint="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theme="1"/>
      </patternFill>
    </fill>
    <fill>
      <patternFill patternType="solid">
        <fgColor rgb="FFFF000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theme="0"/>
      </left>
      <right style="medium">
        <color theme="0"/>
      </right>
      <top style="thick">
        <color rgb="FF002060"/>
      </top>
      <bottom style="medium">
        <color theme="0"/>
      </bottom>
      <diagonal/>
    </border>
    <border>
      <left style="thick">
        <color rgb="FF002060"/>
      </left>
      <right/>
      <top style="thick">
        <color rgb="FF002060"/>
      </top>
      <bottom style="medium">
        <color theme="0"/>
      </bottom>
      <diagonal/>
    </border>
    <border>
      <left/>
      <right/>
      <top style="thick">
        <color rgb="FF002060"/>
      </top>
      <bottom style="medium">
        <color theme="0"/>
      </bottom>
      <diagonal/>
    </border>
    <border>
      <left/>
      <right style="medium">
        <color theme="0"/>
      </right>
      <top style="thick">
        <color rgb="FF002060"/>
      </top>
      <bottom style="medium">
        <color theme="0"/>
      </bottom>
      <diagonal/>
    </border>
    <border>
      <left style="medium">
        <color theme="0"/>
      </left>
      <right/>
      <top style="thick">
        <color rgb="FF002060"/>
      </top>
      <bottom style="medium">
        <color theme="0"/>
      </bottom>
      <diagonal/>
    </border>
    <border>
      <left/>
      <right style="thick">
        <color rgb="FF002060"/>
      </right>
      <top style="thick">
        <color rgb="FF002060"/>
      </top>
      <bottom style="medium">
        <color theme="0"/>
      </bottom>
      <diagonal/>
    </border>
    <border>
      <left style="thick">
        <color rgb="FF00206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thick">
        <color theme="8" tint="-0.499984740745262"/>
      </left>
      <right style="dotted">
        <color theme="8" tint="-0.499984740745262"/>
      </right>
      <top style="thick">
        <color theme="8" tint="-0.499984740745262"/>
      </top>
      <bottom style="medium">
        <color theme="8" tint="-0.499984740745262"/>
      </bottom>
      <diagonal/>
    </border>
    <border>
      <left style="dotted">
        <color theme="8" tint="-0.499984740745262"/>
      </left>
      <right style="dotted">
        <color theme="8" tint="-0.499984740745262"/>
      </right>
      <top style="thick">
        <color theme="8" tint="-0.499984740745262"/>
      </top>
      <bottom style="medium">
        <color theme="8" tint="-0.499984740745262"/>
      </bottom>
      <diagonal/>
    </border>
    <border>
      <left style="thick">
        <color theme="8" tint="-0.499984740745262"/>
      </left>
      <right style="dotted">
        <color theme="8" tint="-0.499984740745262"/>
      </right>
      <top style="medium">
        <color theme="8" tint="-0.499984740745262"/>
      </top>
      <bottom style="medium">
        <color theme="8" tint="-0.499984740745262"/>
      </bottom>
      <diagonal/>
    </border>
    <border>
      <left style="dotted">
        <color theme="8" tint="-0.499984740745262"/>
      </left>
      <right style="dotted">
        <color theme="8" tint="-0.499984740745262"/>
      </right>
      <top style="medium">
        <color theme="8" tint="-0.499984740745262"/>
      </top>
      <bottom style="medium">
        <color theme="8" tint="-0.499984740745262"/>
      </bottom>
      <diagonal/>
    </border>
    <border>
      <left style="thick">
        <color theme="8" tint="-0.499984740745262"/>
      </left>
      <right style="dotted">
        <color theme="8" tint="-0.499984740745262"/>
      </right>
      <top style="medium">
        <color theme="8" tint="-0.499984740745262"/>
      </top>
      <bottom style="thick">
        <color theme="8" tint="-0.499984740745262"/>
      </bottom>
      <diagonal/>
    </border>
    <border>
      <left style="dotted">
        <color theme="8" tint="-0.499984740745262"/>
      </left>
      <right style="dotted">
        <color theme="8" tint="-0.499984740745262"/>
      </right>
      <top style="medium">
        <color theme="8" tint="-0.499984740745262"/>
      </top>
      <bottom style="thick">
        <color theme="8" tint="-0.499984740745262"/>
      </bottom>
      <diagonal/>
    </border>
    <border>
      <left style="dotted">
        <color theme="8" tint="-0.499984740745262"/>
      </left>
      <right/>
      <top style="thick">
        <color theme="8" tint="-0.499984740745262"/>
      </top>
      <bottom style="medium">
        <color theme="8" tint="-0.499984740745262"/>
      </bottom>
      <diagonal/>
    </border>
    <border>
      <left style="dotted">
        <color theme="8" tint="-0.499984740745262"/>
      </left>
      <right/>
      <top style="medium">
        <color theme="8" tint="-0.499984740745262"/>
      </top>
      <bottom style="medium">
        <color theme="8" tint="-0.499984740745262"/>
      </bottom>
      <diagonal/>
    </border>
    <border>
      <left style="dotted">
        <color theme="8" tint="-0.499984740745262"/>
      </left>
      <right/>
      <top style="medium">
        <color theme="8" tint="-0.499984740745262"/>
      </top>
      <bottom style="thick">
        <color theme="8" tint="-0.499984740745262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 style="thick">
        <color rgb="FF002060"/>
      </right>
      <top style="medium">
        <color theme="0"/>
      </top>
      <bottom/>
      <diagonal/>
    </border>
    <border>
      <left style="dotted">
        <color theme="8" tint="-0.499984740745262"/>
      </left>
      <right style="thick">
        <color theme="8" tint="-0.499984740745262"/>
      </right>
      <top style="medium">
        <color theme="8" tint="-0.499984740745262"/>
      </top>
      <bottom style="medium">
        <color theme="8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ck">
        <color rgb="FF002060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dotted">
        <color theme="8" tint="-0.499984740745262"/>
      </left>
      <right style="dotted">
        <color theme="8" tint="-0.499984740745262"/>
      </right>
      <top style="thick">
        <color theme="8" tint="-0.499984740745262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11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/>
    <xf numFmtId="0" fontId="0" fillId="0" borderId="0" xfId="0" applyAlignment="1">
      <alignment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166" fontId="4" fillId="2" borderId="0" xfId="0" applyNumberFormat="1" applyFont="1" applyFill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vertical="center"/>
    </xf>
    <xf numFmtId="166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0" fillId="0" borderId="0" xfId="0" applyNumberFormat="1"/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6" fillId="2" borderId="0" xfId="0" applyFont="1" applyFill="1" applyAlignment="1">
      <alignment horizontal="right" vertical="center"/>
    </xf>
    <xf numFmtId="0" fontId="7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0" fillId="2" borderId="0" xfId="0" applyFont="1" applyFill="1" applyAlignment="1">
      <alignment vertical="center"/>
    </xf>
    <xf numFmtId="0" fontId="0" fillId="2" borderId="0" xfId="0" applyFill="1" applyAlignment="1">
      <alignment horizontal="center" vertical="center"/>
    </xf>
    <xf numFmtId="166" fontId="8" fillId="2" borderId="0" xfId="0" applyNumberFormat="1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13" fillId="6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3" fillId="2" borderId="0" xfId="0" applyFont="1" applyFill="1" applyAlignment="1">
      <alignment horizontal="right" vertical="center"/>
    </xf>
    <xf numFmtId="0" fontId="0" fillId="0" borderId="0" xfId="0" applyAlignment="1">
      <alignment horizontal="center" vertical="center"/>
    </xf>
    <xf numFmtId="0" fontId="15" fillId="7" borderId="0" xfId="0" applyFont="1" applyFill="1"/>
    <xf numFmtId="0" fontId="16" fillId="0" borderId="0" xfId="0" applyFont="1" applyAlignment="1">
      <alignment horizontal="left" vertical="center"/>
    </xf>
    <xf numFmtId="14" fontId="0" fillId="0" borderId="0" xfId="0" applyNumberFormat="1" applyAlignment="1">
      <alignment horizontal="left" vertical="center"/>
    </xf>
    <xf numFmtId="167" fontId="0" fillId="0" borderId="0" xfId="0" applyNumberFormat="1" applyAlignment="1">
      <alignment horizontal="left" vertical="center"/>
    </xf>
    <xf numFmtId="0" fontId="19" fillId="2" borderId="0" xfId="0" applyFont="1" applyFill="1" applyAlignment="1">
      <alignment horizontal="center" vertical="center"/>
    </xf>
    <xf numFmtId="0" fontId="20" fillId="2" borderId="9" xfId="0" applyFont="1" applyFill="1" applyBorder="1" applyAlignment="1">
      <alignment horizontal="center" vertical="center"/>
    </xf>
    <xf numFmtId="168" fontId="13" fillId="5" borderId="12" xfId="0" applyNumberFormat="1" applyFont="1" applyFill="1" applyBorder="1" applyAlignment="1">
      <alignment horizontal="center" vertical="center"/>
    </xf>
    <xf numFmtId="167" fontId="11" fillId="2" borderId="0" xfId="0" applyNumberFormat="1" applyFont="1" applyFill="1" applyAlignment="1">
      <alignment horizontal="center" vertical="center"/>
    </xf>
    <xf numFmtId="0" fontId="22" fillId="3" borderId="0" xfId="0" applyFont="1" applyFill="1" applyAlignment="1">
      <alignment vertical="center"/>
    </xf>
    <xf numFmtId="0" fontId="11" fillId="3" borderId="0" xfId="0" applyFont="1" applyFill="1" applyAlignment="1">
      <alignment horizontal="center" vertical="center"/>
    </xf>
    <xf numFmtId="0" fontId="21" fillId="6" borderId="15" xfId="0" applyFont="1" applyFill="1" applyBorder="1" applyAlignment="1">
      <alignment horizontal="center" vertical="center"/>
    </xf>
    <xf numFmtId="0" fontId="21" fillId="6" borderId="16" xfId="0" applyFont="1" applyFill="1" applyBorder="1" applyAlignment="1">
      <alignment horizontal="center" vertical="center"/>
    </xf>
    <xf numFmtId="0" fontId="21" fillId="6" borderId="26" xfId="0" applyFont="1" applyFill="1" applyBorder="1" applyAlignment="1">
      <alignment horizontal="center" vertical="center"/>
    </xf>
    <xf numFmtId="0" fontId="21" fillId="6" borderId="27" xfId="0" applyFont="1" applyFill="1" applyBorder="1" applyAlignment="1">
      <alignment horizontal="center" vertical="center"/>
    </xf>
    <xf numFmtId="49" fontId="5" fillId="4" borderId="29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166" fontId="24" fillId="0" borderId="0" xfId="0" applyNumberFormat="1" applyFont="1" applyAlignment="1">
      <alignment horizontal="center" vertical="center"/>
    </xf>
    <xf numFmtId="0" fontId="15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0" fillId="2" borderId="9" xfId="0" applyFont="1" applyFill="1" applyBorder="1" applyAlignment="1">
      <alignment horizontal="right" vertical="center"/>
    </xf>
    <xf numFmtId="14" fontId="14" fillId="0" borderId="6" xfId="0" applyNumberFormat="1" applyFont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left" vertical="center"/>
    </xf>
    <xf numFmtId="166" fontId="4" fillId="2" borderId="0" xfId="0" applyNumberFormat="1" applyFont="1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/>
    </xf>
    <xf numFmtId="166" fontId="3" fillId="2" borderId="0" xfId="0" applyNumberFormat="1" applyFont="1" applyFill="1" applyBorder="1" applyAlignment="1">
      <alignment vertical="center"/>
    </xf>
    <xf numFmtId="0" fontId="0" fillId="2" borderId="0" xfId="0" applyFill="1" applyBorder="1" applyAlignment="1">
      <alignment horizontal="right" vertical="center"/>
    </xf>
    <xf numFmtId="166" fontId="8" fillId="2" borderId="0" xfId="0" applyNumberFormat="1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right" vertical="center"/>
    </xf>
    <xf numFmtId="0" fontId="3" fillId="2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49" fontId="5" fillId="4" borderId="0" xfId="0" applyNumberFormat="1" applyFont="1" applyFill="1" applyBorder="1" applyAlignment="1">
      <alignment horizontal="center" vertical="center"/>
    </xf>
    <xf numFmtId="0" fontId="28" fillId="10" borderId="30" xfId="0" applyFont="1" applyFill="1" applyBorder="1"/>
    <xf numFmtId="16" fontId="28" fillId="10" borderId="30" xfId="0" applyNumberFormat="1" applyFont="1" applyFill="1" applyBorder="1" applyAlignment="1">
      <alignment horizontal="left" vertical="center"/>
    </xf>
    <xf numFmtId="0" fontId="29" fillId="10" borderId="30" xfId="0" applyFont="1" applyFill="1" applyBorder="1" applyAlignment="1">
      <alignment horizontal="left" vertical="center"/>
    </xf>
    <xf numFmtId="0" fontId="20" fillId="0" borderId="0" xfId="0" applyFont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left" vertical="center"/>
    </xf>
    <xf numFmtId="168" fontId="32" fillId="0" borderId="0" xfId="0" applyNumberFormat="1" applyFont="1" applyAlignment="1">
      <alignment horizontal="center" vertical="center"/>
    </xf>
    <xf numFmtId="170" fontId="0" fillId="0" borderId="0" xfId="0" applyNumberFormat="1" applyAlignment="1">
      <alignment horizontal="center"/>
    </xf>
    <xf numFmtId="16" fontId="28" fillId="10" borderId="30" xfId="0" applyNumberFormat="1" applyFont="1" applyFill="1" applyBorder="1" applyAlignment="1">
      <alignment horizontal="center" vertical="center" wrapText="1"/>
    </xf>
    <xf numFmtId="17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8" fillId="10" borderId="30" xfId="0" applyFont="1" applyFill="1" applyBorder="1" applyAlignment="1">
      <alignment horizontal="center" vertical="center" wrapText="1"/>
    </xf>
    <xf numFmtId="0" fontId="28" fillId="10" borderId="32" xfId="0" applyFont="1" applyFill="1" applyBorder="1" applyAlignment="1">
      <alignment horizontal="center" vertical="center" wrapText="1"/>
    </xf>
    <xf numFmtId="170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28" fillId="10" borderId="33" xfId="0" applyFont="1" applyFill="1" applyBorder="1" applyAlignment="1">
      <alignment horizontal="center" vertical="center" wrapText="1"/>
    </xf>
    <xf numFmtId="0" fontId="28" fillId="10" borderId="33" xfId="0" applyFont="1" applyFill="1" applyBorder="1"/>
    <xf numFmtId="0" fontId="28" fillId="10" borderId="34" xfId="0" applyFont="1" applyFill="1" applyBorder="1"/>
    <xf numFmtId="170" fontId="0" fillId="0" borderId="0" xfId="0" applyNumberFormat="1" applyBorder="1" applyAlignment="1">
      <alignment horizontal="center"/>
    </xf>
    <xf numFmtId="14" fontId="0" fillId="0" borderId="0" xfId="0" applyNumberFormat="1" applyAlignment="1">
      <alignment horizontal="center" vertical="center" wrapText="1"/>
    </xf>
    <xf numFmtId="0" fontId="36" fillId="0" borderId="0" xfId="0" applyFont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39" fillId="2" borderId="0" xfId="0" applyFont="1" applyFill="1" applyAlignment="1"/>
    <xf numFmtId="0" fontId="0" fillId="0" borderId="0" xfId="0" applyAlignment="1"/>
    <xf numFmtId="0" fontId="40" fillId="0" borderId="0" xfId="0" applyFont="1"/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1" fillId="2" borderId="0" xfId="0" applyFont="1" applyFill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11" borderId="0" xfId="0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164" fontId="43" fillId="14" borderId="35" xfId="0" applyNumberFormat="1" applyFont="1" applyFill="1" applyBorder="1" applyAlignment="1">
      <alignment horizontal="center" vertical="center"/>
    </xf>
    <xf numFmtId="165" fontId="43" fillId="14" borderId="35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43" fillId="14" borderId="35" xfId="0" applyNumberFormat="1" applyFont="1" applyFill="1" applyBorder="1" applyAlignment="1">
      <alignment horizontal="center" vertical="center"/>
    </xf>
    <xf numFmtId="0" fontId="43" fillId="14" borderId="35" xfId="0" applyFont="1" applyFill="1" applyBorder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0" fontId="4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4" fontId="46" fillId="0" borderId="6" xfId="0" applyNumberFormat="1" applyFont="1" applyBorder="1" applyAlignment="1">
      <alignment horizontal="center" vertical="center"/>
    </xf>
    <xf numFmtId="0" fontId="12" fillId="0" borderId="0" xfId="0" applyFont="1"/>
    <xf numFmtId="49" fontId="14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164" fontId="14" fillId="0" borderId="0" xfId="0" applyNumberFormat="1" applyFont="1" applyAlignment="1">
      <alignment horizontal="center" vertical="center"/>
    </xf>
    <xf numFmtId="165" fontId="14" fillId="0" borderId="0" xfId="0" applyNumberFormat="1" applyFont="1" applyAlignment="1">
      <alignment horizontal="center" vertical="center"/>
    </xf>
    <xf numFmtId="49" fontId="47" fillId="0" borderId="0" xfId="1" applyNumberFormat="1" applyFont="1" applyAlignment="1">
      <alignment horizontal="center" vertical="center"/>
    </xf>
    <xf numFmtId="49" fontId="43" fillId="14" borderId="35" xfId="0" applyNumberFormat="1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4" fontId="48" fillId="2" borderId="7" xfId="0" applyNumberFormat="1" applyFont="1" applyFill="1" applyBorder="1" applyAlignment="1">
      <alignment horizontal="center" vertical="center"/>
    </xf>
    <xf numFmtId="0" fontId="48" fillId="2" borderId="8" xfId="0" applyFont="1" applyFill="1" applyBorder="1" applyAlignment="1">
      <alignment horizontal="left" vertical="center"/>
    </xf>
    <xf numFmtId="0" fontId="13" fillId="6" borderId="4" xfId="0" applyFont="1" applyFill="1" applyBorder="1" applyAlignment="1">
      <alignment horizontal="center" vertical="center" wrapText="1"/>
    </xf>
    <xf numFmtId="0" fontId="48" fillId="2" borderId="8" xfId="0" applyFont="1" applyFill="1" applyBorder="1" applyAlignment="1">
      <alignment vertical="center"/>
    </xf>
    <xf numFmtId="0" fontId="18" fillId="0" borderId="0" xfId="0" applyFont="1" applyAlignment="1">
      <alignment horizontal="left"/>
    </xf>
    <xf numFmtId="0" fontId="18" fillId="0" borderId="0" xfId="0" applyFont="1"/>
    <xf numFmtId="0" fontId="16" fillId="0" borderId="0" xfId="0" applyFont="1"/>
    <xf numFmtId="14" fontId="14" fillId="0" borderId="39" xfId="0" applyNumberFormat="1" applyFont="1" applyBorder="1" applyAlignment="1">
      <alignment horizontal="left" vertical="center"/>
    </xf>
    <xf numFmtId="0" fontId="14" fillId="0" borderId="41" xfId="0" applyFont="1" applyBorder="1" applyAlignment="1">
      <alignment horizontal="center" vertical="center"/>
    </xf>
    <xf numFmtId="14" fontId="14" fillId="0" borderId="42" xfId="0" applyNumberFormat="1" applyFont="1" applyBorder="1" applyAlignment="1">
      <alignment horizontal="left" vertical="center"/>
    </xf>
    <xf numFmtId="14" fontId="14" fillId="0" borderId="43" xfId="0" applyNumberFormat="1" applyFont="1" applyBorder="1" applyAlignment="1">
      <alignment horizontal="center" vertical="center"/>
    </xf>
    <xf numFmtId="14" fontId="49" fillId="0" borderId="43" xfId="0" applyNumberFormat="1" applyFont="1" applyBorder="1" applyAlignment="1">
      <alignment horizontal="center" vertical="center"/>
    </xf>
    <xf numFmtId="0" fontId="14" fillId="0" borderId="44" xfId="0" applyFont="1" applyBorder="1" applyAlignment="1">
      <alignment horizontal="center" vertical="center"/>
    </xf>
    <xf numFmtId="0" fontId="14" fillId="0" borderId="6" xfId="0" applyFont="1" applyBorder="1" applyAlignment="1">
      <alignment horizontal="left" vertical="center"/>
    </xf>
    <xf numFmtId="0" fontId="18" fillId="0" borderId="43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50" fillId="3" borderId="0" xfId="0" applyFont="1" applyFill="1" applyBorder="1" applyAlignment="1">
      <alignment vertical="center"/>
    </xf>
    <xf numFmtId="0" fontId="51" fillId="3" borderId="0" xfId="0" applyFont="1" applyFill="1" applyBorder="1" applyAlignment="1">
      <alignment horizontal="center" vertical="center"/>
    </xf>
    <xf numFmtId="0" fontId="53" fillId="2" borderId="0" xfId="0" applyFont="1" applyFill="1" applyBorder="1" applyAlignment="1">
      <alignment horizontal="left" vertical="center"/>
    </xf>
    <xf numFmtId="0" fontId="12" fillId="9" borderId="0" xfId="0" applyFont="1" applyFill="1" applyAlignment="1"/>
    <xf numFmtId="1" fontId="18" fillId="0" borderId="37" xfId="0" applyNumberFormat="1" applyFont="1" applyBorder="1" applyAlignment="1">
      <alignment horizontal="center" vertical="center"/>
    </xf>
    <xf numFmtId="14" fontId="14" fillId="2" borderId="7" xfId="0" applyNumberFormat="1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left" vertical="center"/>
    </xf>
    <xf numFmtId="0" fontId="14" fillId="2" borderId="8" xfId="0" applyFont="1" applyFill="1" applyBorder="1" applyAlignment="1">
      <alignment vertical="center"/>
    </xf>
    <xf numFmtId="0" fontId="48" fillId="2" borderId="36" xfId="0" applyFont="1" applyFill="1" applyBorder="1" applyAlignment="1">
      <alignment horizontal="center" vertical="center"/>
    </xf>
    <xf numFmtId="0" fontId="54" fillId="7" borderId="0" xfId="0" applyFont="1" applyFill="1" applyAlignment="1">
      <alignment horizontal="center" vertical="center" wrapText="1"/>
    </xf>
    <xf numFmtId="0" fontId="54" fillId="15" borderId="0" xfId="0" applyFont="1" applyFill="1" applyAlignment="1">
      <alignment horizontal="center" vertical="center" wrapText="1"/>
    </xf>
    <xf numFmtId="0" fontId="27" fillId="6" borderId="4" xfId="0" applyFont="1" applyFill="1" applyBorder="1" applyAlignment="1">
      <alignment horizontal="center" vertical="center" wrapText="1"/>
    </xf>
    <xf numFmtId="0" fontId="14" fillId="2" borderId="36" xfId="0" applyNumberFormat="1" applyFont="1" applyFill="1" applyBorder="1" applyAlignment="1">
      <alignment horizontal="center" vertical="center"/>
    </xf>
    <xf numFmtId="14" fontId="18" fillId="0" borderId="37" xfId="0" applyNumberFormat="1" applyFont="1" applyBorder="1" applyAlignment="1">
      <alignment horizontal="center" vertical="center"/>
    </xf>
    <xf numFmtId="14" fontId="14" fillId="0" borderId="46" xfId="0" applyNumberFormat="1" applyFont="1" applyBorder="1" applyAlignment="1">
      <alignment horizontal="center" vertical="center"/>
    </xf>
    <xf numFmtId="14" fontId="49" fillId="0" borderId="6" xfId="0" applyNumberFormat="1" applyFont="1" applyBorder="1" applyAlignment="1">
      <alignment horizontal="center" vertical="center"/>
    </xf>
    <xf numFmtId="0" fontId="14" fillId="0" borderId="0" xfId="0" applyNumberFormat="1" applyFont="1" applyAlignment="1">
      <alignment horizontal="left" vertical="center"/>
    </xf>
    <xf numFmtId="171" fontId="14" fillId="0" borderId="42" xfId="0" applyNumberFormat="1" applyFont="1" applyBorder="1" applyAlignment="1">
      <alignment horizontal="left" vertical="center"/>
    </xf>
    <xf numFmtId="171" fontId="14" fillId="0" borderId="6" xfId="0" applyNumberFormat="1" applyFont="1" applyBorder="1" applyAlignment="1">
      <alignment horizontal="center" vertical="center"/>
    </xf>
    <xf numFmtId="0" fontId="55" fillId="2" borderId="36" xfId="0" applyNumberFormat="1" applyFont="1" applyFill="1" applyBorder="1" applyAlignment="1">
      <alignment horizontal="center" vertical="center"/>
    </xf>
    <xf numFmtId="14" fontId="55" fillId="2" borderId="7" xfId="0" applyNumberFormat="1" applyFont="1" applyFill="1" applyBorder="1" applyAlignment="1">
      <alignment horizontal="center" vertical="center"/>
    </xf>
    <xf numFmtId="0" fontId="55" fillId="2" borderId="8" xfId="0" applyFont="1" applyFill="1" applyBorder="1" applyAlignment="1">
      <alignment horizontal="left" vertical="center"/>
    </xf>
    <xf numFmtId="0" fontId="55" fillId="2" borderId="8" xfId="0" applyFont="1" applyFill="1" applyBorder="1" applyAlignment="1">
      <alignment vertical="center"/>
    </xf>
    <xf numFmtId="14" fontId="56" fillId="0" borderId="37" xfId="0" applyNumberFormat="1" applyFont="1" applyBorder="1" applyAlignment="1">
      <alignment horizontal="center" vertical="center"/>
    </xf>
    <xf numFmtId="0" fontId="18" fillId="0" borderId="6" xfId="0" applyNumberFormat="1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43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2" borderId="0" xfId="0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28" fillId="0" borderId="0" xfId="0" applyFont="1" applyAlignment="1">
      <alignment horizontal="left" vertical="center"/>
    </xf>
    <xf numFmtId="166" fontId="29" fillId="2" borderId="17" xfId="0" applyNumberFormat="1" applyFont="1" applyFill="1" applyBorder="1" applyAlignment="1">
      <alignment horizontal="center" vertical="center"/>
    </xf>
    <xf numFmtId="168" fontId="29" fillId="2" borderId="18" xfId="0" applyNumberFormat="1" applyFont="1" applyFill="1" applyBorder="1" applyAlignment="1">
      <alignment horizontal="center" vertical="center"/>
    </xf>
    <xf numFmtId="0" fontId="29" fillId="2" borderId="18" xfId="0" applyFont="1" applyFill="1" applyBorder="1" applyAlignment="1">
      <alignment horizontal="center" vertical="center"/>
    </xf>
    <xf numFmtId="49" fontId="29" fillId="2" borderId="18" xfId="0" applyNumberFormat="1" applyFont="1" applyFill="1" applyBorder="1" applyAlignment="1">
      <alignment horizontal="center" vertical="center"/>
    </xf>
    <xf numFmtId="0" fontId="29" fillId="2" borderId="23" xfId="0" applyFont="1" applyFill="1" applyBorder="1" applyAlignment="1">
      <alignment horizontal="center" vertical="center"/>
    </xf>
    <xf numFmtId="0" fontId="29" fillId="2" borderId="47" xfId="0" applyFont="1" applyFill="1" applyBorder="1" applyAlignment="1">
      <alignment horizontal="center" vertical="center"/>
    </xf>
    <xf numFmtId="0" fontId="57" fillId="2" borderId="28" xfId="0" applyFont="1" applyFill="1" applyBorder="1" applyAlignment="1">
      <alignment horizontal="center" vertical="center"/>
    </xf>
    <xf numFmtId="166" fontId="29" fillId="2" borderId="19" xfId="0" applyNumberFormat="1" applyFont="1" applyFill="1" applyBorder="1" applyAlignment="1">
      <alignment horizontal="center" vertical="center"/>
    </xf>
    <xf numFmtId="168" fontId="29" fillId="2" borderId="20" xfId="0" applyNumberFormat="1" applyFont="1" applyFill="1" applyBorder="1" applyAlignment="1">
      <alignment horizontal="center" vertical="center"/>
    </xf>
    <xf numFmtId="0" fontId="29" fillId="2" borderId="20" xfId="0" applyFont="1" applyFill="1" applyBorder="1" applyAlignment="1">
      <alignment horizontal="center" vertical="center"/>
    </xf>
    <xf numFmtId="49" fontId="29" fillId="2" borderId="20" xfId="0" applyNumberFormat="1" applyFont="1" applyFill="1" applyBorder="1" applyAlignment="1">
      <alignment horizontal="center" vertical="center"/>
    </xf>
    <xf numFmtId="0" fontId="29" fillId="2" borderId="24" xfId="0" applyFont="1" applyFill="1" applyBorder="1" applyAlignment="1">
      <alignment horizontal="center" vertical="center"/>
    </xf>
    <xf numFmtId="166" fontId="28" fillId="2" borderId="19" xfId="0" applyNumberFormat="1" applyFont="1" applyFill="1" applyBorder="1" applyAlignment="1">
      <alignment horizontal="center" vertical="center"/>
    </xf>
    <xf numFmtId="168" fontId="28" fillId="2" borderId="20" xfId="0" applyNumberFormat="1" applyFont="1" applyFill="1" applyBorder="1" applyAlignment="1">
      <alignment horizontal="center" vertical="center"/>
    </xf>
    <xf numFmtId="0" fontId="28" fillId="2" borderId="20" xfId="0" applyFont="1" applyFill="1" applyBorder="1" applyAlignment="1">
      <alignment horizontal="center" vertical="center"/>
    </xf>
    <xf numFmtId="49" fontId="28" fillId="2" borderId="20" xfId="0" applyNumberFormat="1" applyFont="1" applyFill="1" applyBorder="1" applyAlignment="1">
      <alignment horizontal="center" vertical="center"/>
    </xf>
    <xf numFmtId="0" fontId="28" fillId="2" borderId="24" xfId="0" applyFont="1" applyFill="1" applyBorder="1" applyAlignment="1">
      <alignment horizontal="center" vertical="center"/>
    </xf>
    <xf numFmtId="166" fontId="28" fillId="2" borderId="21" xfId="0" applyNumberFormat="1" applyFont="1" applyFill="1" applyBorder="1" applyAlignment="1">
      <alignment horizontal="center" vertical="center"/>
    </xf>
    <xf numFmtId="168" fontId="28" fillId="2" borderId="22" xfId="0" applyNumberFormat="1" applyFont="1" applyFill="1" applyBorder="1" applyAlignment="1">
      <alignment horizontal="center" vertical="center"/>
    </xf>
    <xf numFmtId="0" fontId="28" fillId="2" borderId="22" xfId="0" applyFont="1" applyFill="1" applyBorder="1" applyAlignment="1">
      <alignment horizontal="center" vertical="center"/>
    </xf>
    <xf numFmtId="49" fontId="28" fillId="2" borderId="22" xfId="0" applyNumberFormat="1" applyFont="1" applyFill="1" applyBorder="1" applyAlignment="1">
      <alignment horizontal="center" vertical="center"/>
    </xf>
    <xf numFmtId="0" fontId="28" fillId="2" borderId="25" xfId="0" applyFont="1" applyFill="1" applyBorder="1" applyAlignment="1">
      <alignment horizontal="center" vertical="center"/>
    </xf>
    <xf numFmtId="0" fontId="21" fillId="6" borderId="5" xfId="0" applyFont="1" applyFill="1" applyBorder="1" applyAlignment="1">
      <alignment horizontal="center" vertical="center"/>
    </xf>
    <xf numFmtId="0" fontId="21" fillId="6" borderId="38" xfId="0" applyFont="1" applyFill="1" applyBorder="1" applyAlignment="1">
      <alignment horizontal="center" vertical="center"/>
    </xf>
    <xf numFmtId="14" fontId="21" fillId="6" borderId="4" xfId="0" applyNumberFormat="1" applyFont="1" applyFill="1" applyBorder="1" applyAlignment="1">
      <alignment horizontal="center" vertical="center"/>
    </xf>
    <xf numFmtId="14" fontId="21" fillId="6" borderId="40" xfId="0" applyNumberFormat="1" applyFont="1" applyFill="1" applyBorder="1" applyAlignment="1">
      <alignment horizontal="center" vertical="center"/>
    </xf>
    <xf numFmtId="166" fontId="25" fillId="7" borderId="0" xfId="0" applyNumberFormat="1" applyFont="1" applyFill="1" applyAlignment="1">
      <alignment horizontal="left" vertical="center"/>
    </xf>
    <xf numFmtId="0" fontId="15" fillId="7" borderId="0" xfId="0" applyFont="1" applyFill="1" applyAlignment="1">
      <alignment horizontal="left" vertical="center"/>
    </xf>
    <xf numFmtId="0" fontId="26" fillId="7" borderId="0" xfId="0" applyFont="1" applyFill="1" applyAlignment="1">
      <alignment horizontal="right" vertical="center"/>
    </xf>
    <xf numFmtId="0" fontId="12" fillId="5" borderId="1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  <xf numFmtId="0" fontId="44" fillId="9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9" borderId="0" xfId="0" applyFont="1" applyFill="1" applyAlignment="1">
      <alignment horizontal="center" vertical="center"/>
    </xf>
    <xf numFmtId="0" fontId="0" fillId="9" borderId="0" xfId="0" applyFill="1" applyAlignment="1"/>
    <xf numFmtId="0" fontId="0" fillId="0" borderId="0" xfId="0" applyAlignment="1"/>
    <xf numFmtId="0" fontId="50" fillId="3" borderId="0" xfId="0" applyFont="1" applyFill="1" applyBorder="1" applyAlignment="1">
      <alignment vertical="center"/>
    </xf>
    <xf numFmtId="0" fontId="0" fillId="0" borderId="0" xfId="0" applyAlignment="1">
      <alignment vertical="center"/>
    </xf>
    <xf numFmtId="164" fontId="50" fillId="3" borderId="0" xfId="0" applyNumberFormat="1" applyFont="1" applyFill="1" applyBorder="1" applyAlignment="1">
      <alignment horizontal="right" vertical="center"/>
    </xf>
    <xf numFmtId="164" fontId="50" fillId="3" borderId="0" xfId="0" applyNumberFormat="1" applyFont="1" applyFill="1" applyBorder="1" applyAlignment="1">
      <alignment vertical="center"/>
    </xf>
    <xf numFmtId="0" fontId="50" fillId="3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51" fillId="3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10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/>
    </xf>
    <xf numFmtId="166" fontId="52" fillId="4" borderId="0" xfId="0" applyNumberFormat="1" applyFont="1" applyFill="1" applyBorder="1" applyAlignment="1">
      <alignment horizontal="center" vertical="center"/>
    </xf>
    <xf numFmtId="0" fontId="52" fillId="4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166" fontId="14" fillId="3" borderId="0" xfId="0" applyNumberFormat="1" applyFont="1" applyFill="1" applyBorder="1" applyAlignment="1">
      <alignment horizontal="left" vertical="center"/>
    </xf>
    <xf numFmtId="0" fontId="14" fillId="3" borderId="0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11" fillId="4" borderId="0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169" fontId="52" fillId="4" borderId="0" xfId="0" applyNumberFormat="1" applyFont="1" applyFill="1" applyBorder="1" applyAlignment="1">
      <alignment horizontal="center" vertical="center"/>
    </xf>
    <xf numFmtId="169" fontId="52" fillId="0" borderId="0" xfId="0" applyNumberFormat="1" applyFont="1" applyBorder="1" applyAlignment="1">
      <alignment horizontal="center" vertical="center"/>
    </xf>
    <xf numFmtId="0" fontId="8" fillId="4" borderId="0" xfId="0" applyFont="1" applyFill="1" applyBorder="1" applyAlignment="1">
      <alignment horizontal="right" vertical="center"/>
    </xf>
    <xf numFmtId="0" fontId="8" fillId="4" borderId="0" xfId="0" applyFont="1" applyFill="1" applyBorder="1" applyAlignment="1">
      <alignment vertical="center"/>
    </xf>
    <xf numFmtId="0" fontId="8" fillId="4" borderId="0" xfId="0" applyFont="1" applyFill="1" applyAlignment="1">
      <alignment vertical="center"/>
    </xf>
    <xf numFmtId="0" fontId="17" fillId="5" borderId="10" xfId="0" applyFont="1" applyFill="1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33" fillId="9" borderId="31" xfId="0" applyFont="1" applyFill="1" applyBorder="1" applyAlignment="1">
      <alignment horizontal="center" vertical="center"/>
    </xf>
    <xf numFmtId="14" fontId="13" fillId="5" borderId="13" xfId="0" applyNumberFormat="1" applyFont="1" applyFill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2" borderId="0" xfId="0" applyFont="1" applyFill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11" fillId="3" borderId="0" xfId="0" applyFont="1" applyFill="1" applyAlignment="1">
      <alignment vertical="center"/>
    </xf>
    <xf numFmtId="0" fontId="22" fillId="3" borderId="0" xfId="0" applyFont="1" applyFill="1" applyAlignment="1">
      <alignment vertical="center"/>
    </xf>
    <xf numFmtId="0" fontId="11" fillId="3" borderId="0" xfId="0" applyFont="1" applyFill="1" applyAlignment="1">
      <alignment horizontal="center" vertical="center"/>
    </xf>
    <xf numFmtId="0" fontId="22" fillId="3" borderId="0" xfId="0" applyFont="1" applyFill="1" applyAlignment="1">
      <alignment horizontal="center" vertical="center"/>
    </xf>
    <xf numFmtId="164" fontId="11" fillId="3" borderId="0" xfId="0" applyNumberFormat="1" applyFont="1" applyFill="1" applyBorder="1" applyAlignment="1">
      <alignment horizontal="right" vertical="center"/>
    </xf>
    <xf numFmtId="164" fontId="22" fillId="3" borderId="0" xfId="0" applyNumberFormat="1" applyFont="1" applyFill="1" applyAlignment="1">
      <alignment vertical="center"/>
    </xf>
    <xf numFmtId="0" fontId="11" fillId="3" borderId="0" xfId="0" applyFont="1" applyFill="1" applyBorder="1" applyAlignment="1">
      <alignment horizontal="center" vertical="center"/>
    </xf>
    <xf numFmtId="168" fontId="11" fillId="8" borderId="0" xfId="0" applyNumberFormat="1" applyFont="1" applyFill="1" applyAlignment="1">
      <alignment horizontal="center" vertical="center"/>
    </xf>
    <xf numFmtId="169" fontId="11" fillId="4" borderId="0" xfId="0" applyNumberFormat="1" applyFont="1" applyFill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169" fontId="0" fillId="0" borderId="0" xfId="0" applyNumberFormat="1" applyAlignment="1">
      <alignment vertical="center"/>
    </xf>
    <xf numFmtId="0" fontId="5" fillId="2" borderId="0" xfId="0" applyFont="1" applyFill="1" applyAlignment="1">
      <alignment vertical="center"/>
    </xf>
    <xf numFmtId="0" fontId="3" fillId="3" borderId="0" xfId="0" applyFont="1" applyFill="1" applyAlignment="1">
      <alignment horizontal="right" vertical="center"/>
    </xf>
    <xf numFmtId="166" fontId="4" fillId="3" borderId="0" xfId="0" applyNumberFormat="1" applyFont="1" applyFill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0" fillId="0" borderId="0" xfId="0" applyAlignment="1">
      <alignment horizontal="right" vertical="center"/>
    </xf>
    <xf numFmtId="166" fontId="11" fillId="4" borderId="1" xfId="0" applyNumberFormat="1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1" fillId="4" borderId="1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8" fillId="0" borderId="0" xfId="0" applyFont="1" applyAlignment="1">
      <alignment vertical="center"/>
    </xf>
    <xf numFmtId="0" fontId="8" fillId="4" borderId="0" xfId="0" applyFont="1" applyFill="1" applyAlignment="1">
      <alignment horizontal="right" vertical="center"/>
    </xf>
    <xf numFmtId="0" fontId="39" fillId="11" borderId="0" xfId="0" applyFont="1" applyFill="1" applyAlignment="1">
      <alignment horizontal="center" vertical="center"/>
    </xf>
    <xf numFmtId="0" fontId="37" fillId="11" borderId="0" xfId="0" applyFont="1" applyFill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/>
      <protection locked="0"/>
    </xf>
    <xf numFmtId="0" fontId="0" fillId="11" borderId="0" xfId="0" applyFill="1" applyAlignment="1">
      <alignment horizontal="left" vertical="center"/>
    </xf>
    <xf numFmtId="0" fontId="37" fillId="11" borderId="0" xfId="0" applyFont="1" applyFill="1" applyAlignment="1">
      <alignment horizontal="right" vertical="center"/>
    </xf>
    <xf numFmtId="0" fontId="0" fillId="0" borderId="0" xfId="0" applyAlignment="1">
      <alignment horizontal="right"/>
    </xf>
    <xf numFmtId="0" fontId="0" fillId="12" borderId="0" xfId="0" applyFill="1" applyAlignment="1"/>
    <xf numFmtId="0" fontId="13" fillId="7" borderId="0" xfId="0" applyFont="1" applyFill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0" fillId="13" borderId="0" xfId="0" applyFill="1" applyAlignment="1"/>
    <xf numFmtId="0" fontId="37" fillId="11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42" fillId="0" borderId="0" xfId="0" applyFont="1" applyAlignment="1"/>
    <xf numFmtId="0" fontId="21" fillId="6" borderId="0" xfId="0" applyFont="1" applyFill="1" applyAlignment="1">
      <alignment horizontal="center" vertical="center"/>
    </xf>
    <xf numFmtId="14" fontId="48" fillId="2" borderId="36" xfId="0" applyNumberFormat="1" applyFont="1" applyFill="1" applyBorder="1" applyAlignment="1">
      <alignment horizontal="center" vertical="center"/>
    </xf>
    <xf numFmtId="14" fontId="14" fillId="2" borderId="45" xfId="0" applyNumberFormat="1" applyFont="1" applyFill="1" applyBorder="1" applyAlignment="1">
      <alignment horizontal="center" vertical="center"/>
    </xf>
    <xf numFmtId="14" fontId="55" fillId="2" borderId="45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9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left style="hair">
          <color theme="0"/>
        </left>
        <right style="hair">
          <color theme="0"/>
        </right>
        <top/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left style="hair">
          <color theme="0"/>
        </left>
        <right style="hair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left style="hair">
          <color theme="0"/>
        </left>
        <right style="hair">
          <color theme="0"/>
        </right>
        <top/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left style="hair">
          <color theme="0"/>
        </left>
        <right style="hair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left style="hair">
          <color theme="0"/>
        </left>
        <right style="hair">
          <color theme="0"/>
        </right>
        <top/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left style="hair">
          <color theme="0"/>
        </left>
        <right style="hair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left style="hair">
          <color theme="0"/>
        </left>
        <right style="hair">
          <color theme="0"/>
        </right>
        <top/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left style="hair">
          <color theme="0"/>
        </left>
        <right style="hair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left style="hair">
          <color theme="0"/>
        </left>
        <right style="hair">
          <color theme="0"/>
        </right>
        <top/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left style="hair">
          <color theme="0"/>
        </left>
        <right style="hair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left style="hair">
          <color theme="0"/>
        </left>
        <right style="hair">
          <color theme="0"/>
        </right>
        <top/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left style="hair">
          <color theme="0"/>
        </left>
        <right style="hair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left style="hair">
          <color theme="0"/>
        </left>
        <right style="hair">
          <color theme="0"/>
        </right>
        <top/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left style="hair">
          <color theme="0"/>
        </left>
        <right style="hair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left style="hair">
          <color theme="0"/>
        </left>
        <right style="hair">
          <color theme="0"/>
        </right>
        <top/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left style="hair">
          <color theme="0"/>
        </left>
        <right style="hair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left style="hair">
          <color theme="0"/>
        </left>
        <right style="hair">
          <color theme="0"/>
        </right>
        <top/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left style="hair">
          <color theme="0"/>
        </left>
        <right style="hair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left style="hair">
          <color theme="0"/>
        </left>
        <right style="hair">
          <color theme="0"/>
        </right>
        <top/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left style="hair">
          <color theme="0"/>
        </left>
        <right style="hair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left style="hair">
          <color theme="0"/>
        </left>
        <right style="hair">
          <color theme="0"/>
        </right>
        <top/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left style="hair">
          <color theme="0"/>
        </left>
        <right style="hair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top style="thin">
          <color theme="0"/>
        </top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left style="hair">
          <color theme="0"/>
        </left>
        <right style="hair">
          <color theme="0"/>
        </right>
        <top/>
        <bottom style="thin">
          <color theme="0"/>
        </bottom>
        <vertical/>
        <horizontal/>
      </border>
    </dxf>
    <dxf>
      <border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left style="hair">
          <color theme="0"/>
        </left>
        <right style="hair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numFmt numFmtId="170" formatCode="[$-40C]dd\-mmm\-yy;@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gradientFill degree="90">
          <stop position="0">
            <color theme="0"/>
          </stop>
          <stop position="1">
            <color rgb="FF00B0F0"/>
          </stop>
        </gradientFill>
      </fill>
      <border diagonalUp="0" diagonalDown="0" outline="0">
        <left style="hair">
          <color auto="1"/>
        </left>
        <right/>
        <top style="hair">
          <color auto="1"/>
        </top>
        <bottom style="hair">
          <color auto="1"/>
        </bottom>
      </border>
    </dxf>
    <dxf>
      <font>
        <color theme="0" tint="-4.9989318521683403E-2"/>
      </font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</dxf>
    <dxf>
      <font>
        <color theme="0" tint="-4.9989318521683403E-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VAGRounded BT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VAGRounded BT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0" formatCode="General"/>
      <alignment horizontal="left" vertical="center" textRotation="0" wrapText="0" indent="0" justifyLastLine="0" shrinkToFit="0" readingOrder="0"/>
      <border outline="0">
        <left style="hair">
          <color auto="1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alignment horizontal="left" vertical="center" textRotation="0" wrapText="0" indent="0" justifyLastLine="0" shrinkToFit="0" readingOrder="0"/>
      <border diagonalUp="0" diagonalDown="0" outline="0">
        <left/>
        <right style="hair">
          <color auto="1"/>
        </right>
        <top style="thin">
          <color auto="1"/>
        </top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19" formatCode="dd/mm/yyyy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name val="Arial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name val="Arial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name val="Arial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name val="Arial"/>
        <scheme val="none"/>
      </font>
      <numFmt numFmtId="164" formatCode="00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name val="Arial"/>
        <scheme val="none"/>
      </font>
      <numFmt numFmtId="164" formatCode="00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name val="Arial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name val="Arial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name val="Arial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name val="Arial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name val="Arial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name val="Arial"/>
        <scheme val="none"/>
      </font>
      <numFmt numFmtId="30" formatCode="@"/>
      <alignment horizontal="center" vertical="center" textRotation="0" wrapText="0" indent="0" justifyLastLine="0" shrinkToFit="0" readingOrder="0"/>
    </dxf>
    <dxf>
      <border outline="0">
        <top style="medium">
          <color theme="1"/>
        </top>
      </border>
    </dxf>
    <dxf>
      <alignment horizontal="center" vertical="center" textRotation="0" wrapText="0" indent="0" justifyLastLine="0" shrinkToFit="0" readingOrder="0"/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color theme="0"/>
      </font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outline="0">
        <left style="medium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border outline="0"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VAGRounded BT"/>
        <scheme val="none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theme="0"/>
      </font>
      <fill>
        <patternFill>
          <bgColor theme="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20" fmlaLink="W2" max="2022" min="2017" page="10" val="2019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Data!A1"/><Relationship Id="rId3" Type="http://schemas.openxmlformats.org/officeDocument/2006/relationships/hyperlink" Target="#Livres!A1"/><Relationship Id="rId7" Type="http://schemas.openxmlformats.org/officeDocument/2006/relationships/hyperlink" Target="#'courrier cotisation'!A1"/><Relationship Id="rId2" Type="http://schemas.openxmlformats.org/officeDocument/2006/relationships/hyperlink" Target="#Perso!A1"/><Relationship Id="rId1" Type="http://schemas.openxmlformats.org/officeDocument/2006/relationships/image" Target="../media/image1.png"/><Relationship Id="rId6" Type="http://schemas.openxmlformats.org/officeDocument/2006/relationships/hyperlink" Target="#'courrier non retour'!A1"/><Relationship Id="rId5" Type="http://schemas.openxmlformats.org/officeDocument/2006/relationships/hyperlink" Target="#cotisations!A1"/><Relationship Id="rId10" Type="http://schemas.openxmlformats.org/officeDocument/2006/relationships/hyperlink" Target="#calendrier!A1"/><Relationship Id="rId4" Type="http://schemas.openxmlformats.org/officeDocument/2006/relationships/hyperlink" Target="#'non retour'!A1"/><Relationship Id="rId9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sommaire!A1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hyperlink" Target="#sommaire!A1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hyperlink" Target="#sommaire!A1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sommaire!A1"/><Relationship Id="rId2" Type="http://schemas.openxmlformats.org/officeDocument/2006/relationships/image" Target="../media/image5.jpe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274320</xdr:colOff>
      <xdr:row>1</xdr:row>
      <xdr:rowOff>53340</xdr:rowOff>
    </xdr:from>
    <xdr:to>
      <xdr:col>12</xdr:col>
      <xdr:colOff>579120</xdr:colOff>
      <xdr:row>5</xdr:row>
      <xdr:rowOff>91440</xdr:rowOff>
    </xdr:to>
    <xdr:sp macro="" textlink="">
      <xdr:nvSpPr>
        <xdr:cNvPr id="5" name="Rectangle à coins arrondis 4"/>
        <xdr:cNvSpPr/>
      </xdr:nvSpPr>
      <xdr:spPr>
        <a:xfrm>
          <a:off x="2895600" y="236220"/>
          <a:ext cx="6644640" cy="769620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fr-FR" sz="3200">
              <a:latin typeface="VAGRounded BT" panose="020F0702020204020204" pitchFamily="34" charset="0"/>
            </a:rPr>
            <a:t>Bibliothèque</a:t>
          </a:r>
          <a:r>
            <a:rPr lang="fr-FR" sz="3200" baseline="0">
              <a:latin typeface="VAGRounded BT" panose="020F0702020204020204" pitchFamily="34" charset="0"/>
            </a:rPr>
            <a:t> de ********** </a:t>
          </a:r>
          <a:endParaRPr lang="fr-FR" sz="3200">
            <a:latin typeface="VAGRounded BT" panose="020F0702020204020204" pitchFamily="34" charset="0"/>
          </a:endParaRPr>
        </a:p>
      </xdr:txBody>
    </xdr:sp>
    <xdr:clientData/>
  </xdr:twoCellAnchor>
  <xdr:twoCellAnchor editAs="oneCell">
    <xdr:from>
      <xdr:col>1</xdr:col>
      <xdr:colOff>0</xdr:colOff>
      <xdr:row>1</xdr:row>
      <xdr:rowOff>7620</xdr:rowOff>
    </xdr:from>
    <xdr:to>
      <xdr:col>3</xdr:col>
      <xdr:colOff>682199</xdr:colOff>
      <xdr:row>8</xdr:row>
      <xdr:rowOff>45540</xdr:rowOff>
    </xdr:to>
    <xdr:pic>
      <xdr:nvPicPr>
        <xdr:cNvPr id="2" name="Image 1" descr="C:\Users\BERNARD\AppData\Local\Microsoft\Windows\Temporary Internet Files\Content.IE5\SSH9RH3G\Livre_ouver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" y="190500"/>
          <a:ext cx="2267159" cy="144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312420</xdr:colOff>
      <xdr:row>2</xdr:row>
      <xdr:rowOff>137160</xdr:rowOff>
    </xdr:from>
    <xdr:to>
      <xdr:col>2</xdr:col>
      <xdr:colOff>335280</xdr:colOff>
      <xdr:row>6</xdr:row>
      <xdr:rowOff>0</xdr:rowOff>
    </xdr:to>
    <xdr:sp macro="" textlink="">
      <xdr:nvSpPr>
        <xdr:cNvPr id="4" name="ZoneTexte 3"/>
        <xdr:cNvSpPr txBox="1"/>
      </xdr:nvSpPr>
      <xdr:spPr>
        <a:xfrm rot="287146">
          <a:off x="556260" y="502920"/>
          <a:ext cx="815340" cy="6705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lang="fr-FR" sz="1100">
              <a:solidFill>
                <a:schemeClr val="tx2"/>
              </a:solidFill>
              <a:latin typeface="Comic Sans MS" panose="030F0702030302020204" pitchFamily="66" charset="0"/>
            </a:rPr>
            <a:t>Bibliothèque</a:t>
          </a:r>
        </a:p>
        <a:p>
          <a:pPr algn="ctr"/>
          <a:r>
            <a:rPr lang="fr-FR" sz="1100">
              <a:solidFill>
                <a:schemeClr val="tx2"/>
              </a:solidFill>
              <a:latin typeface="Comic Sans MS" panose="030F0702030302020204" pitchFamily="66" charset="0"/>
            </a:rPr>
            <a:t>de</a:t>
          </a:r>
        </a:p>
        <a:p>
          <a:pPr algn="ctr"/>
          <a:r>
            <a:rPr lang="fr-FR" sz="1100">
              <a:solidFill>
                <a:schemeClr val="tx2"/>
              </a:solidFill>
              <a:latin typeface="Comic Sans MS" panose="030F0702030302020204" pitchFamily="66" charset="0"/>
            </a:rPr>
            <a:t>**********</a:t>
          </a:r>
        </a:p>
      </xdr:txBody>
    </xdr:sp>
    <xdr:clientData/>
  </xdr:twoCellAnchor>
  <xdr:twoCellAnchor>
    <xdr:from>
      <xdr:col>1</xdr:col>
      <xdr:colOff>190500</xdr:colOff>
      <xdr:row>11</xdr:row>
      <xdr:rowOff>0</xdr:rowOff>
    </xdr:from>
    <xdr:to>
      <xdr:col>3</xdr:col>
      <xdr:colOff>765540</xdr:colOff>
      <xdr:row>14</xdr:row>
      <xdr:rowOff>171360</xdr:rowOff>
    </xdr:to>
    <xdr:sp macro="" textlink="">
      <xdr:nvSpPr>
        <xdr:cNvPr id="7" name="Rectangle à coins arrondis 6">
          <a:hlinkClick xmlns:r="http://schemas.openxmlformats.org/officeDocument/2006/relationships" r:id="rId2"/>
        </xdr:cNvPr>
        <xdr:cNvSpPr/>
      </xdr:nvSpPr>
      <xdr:spPr>
        <a:xfrm>
          <a:off x="434340" y="2133600"/>
          <a:ext cx="2160000" cy="720000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  <a:scene3d>
          <a:camera prst="orthographicFront"/>
          <a:lightRig rig="threePt" dir="t"/>
        </a:scene3d>
        <a:sp3d contourW="12700">
          <a:bevelT/>
          <a:contourClr>
            <a:schemeClr val="accent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fr-FR" sz="1600">
              <a:latin typeface="VAGRounded BT" panose="020F0702020204020204" pitchFamily="34" charset="0"/>
            </a:rPr>
            <a:t>Liste des membres de la bibliothèque</a:t>
          </a:r>
        </a:p>
      </xdr:txBody>
    </xdr:sp>
    <xdr:clientData/>
  </xdr:twoCellAnchor>
  <xdr:twoCellAnchor>
    <xdr:from>
      <xdr:col>5</xdr:col>
      <xdr:colOff>228600</xdr:colOff>
      <xdr:row>11</xdr:row>
      <xdr:rowOff>38100</xdr:rowOff>
    </xdr:from>
    <xdr:to>
      <xdr:col>8</xdr:col>
      <xdr:colOff>11160</xdr:colOff>
      <xdr:row>15</xdr:row>
      <xdr:rowOff>26580</xdr:rowOff>
    </xdr:to>
    <xdr:sp macro="" textlink="">
      <xdr:nvSpPr>
        <xdr:cNvPr id="8" name="Rectangle à coins arrondis 7">
          <a:hlinkClick xmlns:r="http://schemas.openxmlformats.org/officeDocument/2006/relationships" r:id="rId3"/>
        </xdr:cNvPr>
        <xdr:cNvSpPr/>
      </xdr:nvSpPr>
      <xdr:spPr>
        <a:xfrm>
          <a:off x="3642360" y="2171700"/>
          <a:ext cx="2160000" cy="720000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  <a:scene3d>
          <a:camera prst="orthographicFront"/>
          <a:lightRig rig="threePt" dir="t"/>
        </a:scene3d>
        <a:sp3d contourW="12700">
          <a:bevelT/>
          <a:contourClr>
            <a:schemeClr val="accent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fr-FR" sz="1600">
              <a:latin typeface="VAGRounded BT" panose="020F0702020204020204" pitchFamily="34" charset="0"/>
            </a:rPr>
            <a:t>Liste des livres de la bibliothèque</a:t>
          </a:r>
        </a:p>
      </xdr:txBody>
    </xdr:sp>
    <xdr:clientData/>
  </xdr:twoCellAnchor>
  <xdr:twoCellAnchor>
    <xdr:from>
      <xdr:col>1</xdr:col>
      <xdr:colOff>205740</xdr:colOff>
      <xdr:row>17</xdr:row>
      <xdr:rowOff>7620</xdr:rowOff>
    </xdr:from>
    <xdr:to>
      <xdr:col>3</xdr:col>
      <xdr:colOff>780780</xdr:colOff>
      <xdr:row>20</xdr:row>
      <xdr:rowOff>178980</xdr:rowOff>
    </xdr:to>
    <xdr:sp macro="" textlink="">
      <xdr:nvSpPr>
        <xdr:cNvPr id="9" name="Rectangle à coins arrondis 8">
          <a:hlinkClick xmlns:r="http://schemas.openxmlformats.org/officeDocument/2006/relationships" r:id="rId4"/>
        </xdr:cNvPr>
        <xdr:cNvSpPr/>
      </xdr:nvSpPr>
      <xdr:spPr>
        <a:xfrm>
          <a:off x="449580" y="3238500"/>
          <a:ext cx="2160000" cy="720000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  <a:scene3d>
          <a:camera prst="orthographicFront"/>
          <a:lightRig rig="threePt" dir="t"/>
        </a:scene3d>
        <a:sp3d contourW="12700">
          <a:bevelT/>
          <a:contourClr>
            <a:schemeClr val="accent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fr-FR" sz="1600">
              <a:latin typeface="VAGRounded BT" panose="020F0702020204020204" pitchFamily="34" charset="0"/>
            </a:rPr>
            <a:t>Suivi des retours de livres</a:t>
          </a:r>
        </a:p>
      </xdr:txBody>
    </xdr:sp>
    <xdr:clientData/>
  </xdr:twoCellAnchor>
  <xdr:twoCellAnchor>
    <xdr:from>
      <xdr:col>1</xdr:col>
      <xdr:colOff>236220</xdr:colOff>
      <xdr:row>23</xdr:row>
      <xdr:rowOff>0</xdr:rowOff>
    </xdr:from>
    <xdr:to>
      <xdr:col>4</xdr:col>
      <xdr:colOff>18780</xdr:colOff>
      <xdr:row>26</xdr:row>
      <xdr:rowOff>171360</xdr:rowOff>
    </xdr:to>
    <xdr:sp macro="" textlink="">
      <xdr:nvSpPr>
        <xdr:cNvPr id="10" name="Rectangle à coins arrondis 9">
          <a:hlinkClick xmlns:r="http://schemas.openxmlformats.org/officeDocument/2006/relationships" r:id="rId5"/>
        </xdr:cNvPr>
        <xdr:cNvSpPr/>
      </xdr:nvSpPr>
      <xdr:spPr>
        <a:xfrm>
          <a:off x="480060" y="4328160"/>
          <a:ext cx="2160000" cy="720000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  <a:scene3d>
          <a:camera prst="orthographicFront"/>
          <a:lightRig rig="threePt" dir="t"/>
        </a:scene3d>
        <a:sp3d contourW="12700">
          <a:bevelT/>
          <a:contourClr>
            <a:schemeClr val="accent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fr-FR" sz="1600">
              <a:latin typeface="VAGRounded BT" panose="020F0702020204020204" pitchFamily="34" charset="0"/>
            </a:rPr>
            <a:t>Etat des cotisations</a:t>
          </a:r>
        </a:p>
      </xdr:txBody>
    </xdr:sp>
    <xdr:clientData/>
  </xdr:twoCellAnchor>
  <xdr:twoCellAnchor>
    <xdr:from>
      <xdr:col>5</xdr:col>
      <xdr:colOff>236220</xdr:colOff>
      <xdr:row>17</xdr:row>
      <xdr:rowOff>22860</xdr:rowOff>
    </xdr:from>
    <xdr:to>
      <xdr:col>8</xdr:col>
      <xdr:colOff>18780</xdr:colOff>
      <xdr:row>21</xdr:row>
      <xdr:rowOff>11340</xdr:rowOff>
    </xdr:to>
    <xdr:sp macro="" textlink="">
      <xdr:nvSpPr>
        <xdr:cNvPr id="11" name="Rectangle à coins arrondis 10">
          <a:hlinkClick xmlns:r="http://schemas.openxmlformats.org/officeDocument/2006/relationships" r:id="rId6"/>
        </xdr:cNvPr>
        <xdr:cNvSpPr/>
      </xdr:nvSpPr>
      <xdr:spPr>
        <a:xfrm>
          <a:off x="3649980" y="3253740"/>
          <a:ext cx="2160000" cy="720000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  <a:scene3d>
          <a:camera prst="orthographicFront"/>
          <a:lightRig rig="threePt" dir="t"/>
        </a:scene3d>
        <a:sp3d contourW="12700">
          <a:bevelT/>
          <a:contourClr>
            <a:schemeClr val="accent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fr-FR" sz="1600">
              <a:latin typeface="VAGRounded BT" panose="020F0702020204020204" pitchFamily="34" charset="0"/>
            </a:rPr>
            <a:t>Courrier relance pour les livres</a:t>
          </a:r>
        </a:p>
      </xdr:txBody>
    </xdr:sp>
    <xdr:clientData/>
  </xdr:twoCellAnchor>
  <xdr:twoCellAnchor>
    <xdr:from>
      <xdr:col>5</xdr:col>
      <xdr:colOff>213360</xdr:colOff>
      <xdr:row>23</xdr:row>
      <xdr:rowOff>7620</xdr:rowOff>
    </xdr:from>
    <xdr:to>
      <xdr:col>7</xdr:col>
      <xdr:colOff>788400</xdr:colOff>
      <xdr:row>26</xdr:row>
      <xdr:rowOff>178980</xdr:rowOff>
    </xdr:to>
    <xdr:sp macro="" textlink="">
      <xdr:nvSpPr>
        <xdr:cNvPr id="12" name="Rectangle à coins arrondis 11">
          <a:hlinkClick xmlns:r="http://schemas.openxmlformats.org/officeDocument/2006/relationships" r:id="rId7"/>
        </xdr:cNvPr>
        <xdr:cNvSpPr/>
      </xdr:nvSpPr>
      <xdr:spPr>
        <a:xfrm>
          <a:off x="3627120" y="4335780"/>
          <a:ext cx="2160000" cy="720000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  <a:scene3d>
          <a:camera prst="orthographicFront"/>
          <a:lightRig rig="threePt" dir="t"/>
        </a:scene3d>
        <a:sp3d contourW="12700">
          <a:bevelT/>
          <a:contourClr>
            <a:schemeClr val="accent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fr-FR" sz="1600">
              <a:latin typeface="VAGRounded BT" panose="020F0702020204020204" pitchFamily="34" charset="0"/>
            </a:rPr>
            <a:t>Courrier relance pour les cotisations</a:t>
          </a:r>
        </a:p>
      </xdr:txBody>
    </xdr:sp>
    <xdr:clientData/>
  </xdr:twoCellAnchor>
  <xdr:twoCellAnchor>
    <xdr:from>
      <xdr:col>9</xdr:col>
      <xdr:colOff>228600</xdr:colOff>
      <xdr:row>17</xdr:row>
      <xdr:rowOff>0</xdr:rowOff>
    </xdr:from>
    <xdr:to>
      <xdr:col>12</xdr:col>
      <xdr:colOff>11160</xdr:colOff>
      <xdr:row>20</xdr:row>
      <xdr:rowOff>171360</xdr:rowOff>
    </xdr:to>
    <xdr:sp macro="" textlink="">
      <xdr:nvSpPr>
        <xdr:cNvPr id="14" name="Rectangle à coins arrondis 13">
          <a:hlinkClick xmlns:r="http://schemas.openxmlformats.org/officeDocument/2006/relationships" r:id="rId8"/>
        </xdr:cNvPr>
        <xdr:cNvSpPr/>
      </xdr:nvSpPr>
      <xdr:spPr>
        <a:xfrm>
          <a:off x="6812280" y="3230880"/>
          <a:ext cx="2160000" cy="720000"/>
        </a:xfrm>
        <a:prstGeom prst="roundRect">
          <a:avLst/>
        </a:prstGeom>
        <a:solidFill>
          <a:schemeClr val="tx2"/>
        </a:solidFill>
        <a:ln>
          <a:noFill/>
        </a:ln>
        <a:scene3d>
          <a:camera prst="orthographicFront"/>
          <a:lightRig rig="threePt" dir="t"/>
        </a:scene3d>
        <a:sp3d contourW="12700">
          <a:bevelT/>
          <a:contourClr>
            <a:schemeClr val="accent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fr-FR" sz="1600">
              <a:latin typeface="VAGRounded BT" panose="020F0702020204020204" pitchFamily="34" charset="0"/>
            </a:rPr>
            <a:t>Suivi des emprunts</a:t>
          </a:r>
        </a:p>
      </xdr:txBody>
    </xdr:sp>
    <xdr:clientData/>
  </xdr:twoCellAnchor>
  <xdr:twoCellAnchor>
    <xdr:from>
      <xdr:col>9</xdr:col>
      <xdr:colOff>243840</xdr:colOff>
      <xdr:row>11</xdr:row>
      <xdr:rowOff>45720</xdr:rowOff>
    </xdr:from>
    <xdr:to>
      <xdr:col>12</xdr:col>
      <xdr:colOff>26400</xdr:colOff>
      <xdr:row>15</xdr:row>
      <xdr:rowOff>34200</xdr:rowOff>
    </xdr:to>
    <xdr:sp macro="" textlink="">
      <xdr:nvSpPr>
        <xdr:cNvPr id="16" name="Rectangle à coins arrondis 15"/>
        <xdr:cNvSpPr/>
      </xdr:nvSpPr>
      <xdr:spPr>
        <a:xfrm>
          <a:off x="6827520" y="2179320"/>
          <a:ext cx="2160000" cy="720000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  <a:scene3d>
          <a:camera prst="orthographicFront"/>
          <a:lightRig rig="threePt" dir="t"/>
        </a:scene3d>
        <a:sp3d contourW="12700">
          <a:bevelT/>
          <a:contourClr>
            <a:schemeClr val="accent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fr-FR" sz="1600">
              <a:latin typeface="VAGRounded BT" panose="020F0702020204020204" pitchFamily="34" charset="0"/>
            </a:rPr>
            <a:t>Mode d'emploi</a:t>
          </a:r>
        </a:p>
      </xdr:txBody>
    </xdr:sp>
    <xdr:clientData/>
  </xdr:twoCellAnchor>
  <xdr:twoCellAnchor editAs="oneCell">
    <xdr:from>
      <xdr:col>2</xdr:col>
      <xdr:colOff>411342</xdr:colOff>
      <xdr:row>3</xdr:row>
      <xdr:rowOff>51616</xdr:rowOff>
    </xdr:from>
    <xdr:to>
      <xdr:col>3</xdr:col>
      <xdr:colOff>405364</xdr:colOff>
      <xdr:row>6</xdr:row>
      <xdr:rowOff>76000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0899">
          <a:off x="1447662" y="600256"/>
          <a:ext cx="786502" cy="573024"/>
        </a:xfrm>
        <a:prstGeom prst="rect">
          <a:avLst/>
        </a:prstGeom>
      </xdr:spPr>
    </xdr:pic>
    <xdr:clientData/>
  </xdr:twoCellAnchor>
  <xdr:twoCellAnchor>
    <xdr:from>
      <xdr:col>9</xdr:col>
      <xdr:colOff>213360</xdr:colOff>
      <xdr:row>23</xdr:row>
      <xdr:rowOff>7620</xdr:rowOff>
    </xdr:from>
    <xdr:to>
      <xdr:col>11</xdr:col>
      <xdr:colOff>788400</xdr:colOff>
      <xdr:row>26</xdr:row>
      <xdr:rowOff>178980</xdr:rowOff>
    </xdr:to>
    <xdr:sp macro="" textlink="">
      <xdr:nvSpPr>
        <xdr:cNvPr id="15" name="Rectangle à coins arrondis 14">
          <a:hlinkClick xmlns:r="http://schemas.openxmlformats.org/officeDocument/2006/relationships" r:id="rId10"/>
        </xdr:cNvPr>
        <xdr:cNvSpPr/>
      </xdr:nvSpPr>
      <xdr:spPr>
        <a:xfrm>
          <a:off x="6797040" y="4335780"/>
          <a:ext cx="2160000" cy="720000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  <a:scene3d>
          <a:camera prst="orthographicFront"/>
          <a:lightRig rig="threePt" dir="t"/>
        </a:scene3d>
        <a:sp3d contourW="12700">
          <a:bevelT/>
          <a:contourClr>
            <a:schemeClr val="accent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fr-FR" sz="1600">
              <a:latin typeface="VAGRounded BT" panose="020F0702020204020204" pitchFamily="34" charset="0"/>
            </a:rPr>
            <a:t>Calendrier des permanences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1</xdr:row>
      <xdr:rowOff>22860</xdr:rowOff>
    </xdr:from>
    <xdr:to>
      <xdr:col>8</xdr:col>
      <xdr:colOff>205740</xdr:colOff>
      <xdr:row>2</xdr:row>
      <xdr:rowOff>1860</xdr:rowOff>
    </xdr:to>
    <xdr:sp macro="[0]!Emprunter" textlink="">
      <xdr:nvSpPr>
        <xdr:cNvPr id="2" name="Rectangle à coins arrondis 1"/>
        <xdr:cNvSpPr/>
      </xdr:nvSpPr>
      <xdr:spPr>
        <a:xfrm>
          <a:off x="10294620" y="205740"/>
          <a:ext cx="1638300" cy="611460"/>
        </a:xfrm>
        <a:prstGeom prst="round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>
              <a:solidFill>
                <a:srgbClr val="0070C0"/>
              </a:solidFill>
              <a:latin typeface="VAGRounded BT" panose="020F0702020204020204" pitchFamily="34" charset="0"/>
            </a:rPr>
            <a:t>Emprunter</a:t>
          </a:r>
        </a:p>
      </xdr:txBody>
    </xdr:sp>
    <xdr:clientData/>
  </xdr:twoCellAnchor>
  <xdr:twoCellAnchor>
    <xdr:from>
      <xdr:col>6</xdr:col>
      <xdr:colOff>152400</xdr:colOff>
      <xdr:row>2</xdr:row>
      <xdr:rowOff>13380</xdr:rowOff>
    </xdr:from>
    <xdr:to>
      <xdr:col>8</xdr:col>
      <xdr:colOff>199800</xdr:colOff>
      <xdr:row>2</xdr:row>
      <xdr:rowOff>624840</xdr:rowOff>
    </xdr:to>
    <xdr:sp macro="[0]!Rechercher" textlink="">
      <xdr:nvSpPr>
        <xdr:cNvPr id="3" name="Rectangle à coins arrondis 2"/>
        <xdr:cNvSpPr/>
      </xdr:nvSpPr>
      <xdr:spPr>
        <a:xfrm>
          <a:off x="10378440" y="828720"/>
          <a:ext cx="1632360" cy="611460"/>
        </a:xfrm>
        <a:prstGeom prst="roundRect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>
              <a:solidFill>
                <a:schemeClr val="bg1"/>
              </a:solidFill>
              <a:latin typeface="VAGRounded BT" panose="020F0702020204020204" pitchFamily="34" charset="0"/>
            </a:rPr>
            <a:t>Rechercher</a:t>
          </a:r>
        </a:p>
      </xdr:txBody>
    </xdr:sp>
    <xdr:clientData/>
  </xdr:twoCellAnchor>
  <xdr:twoCellAnchor>
    <xdr:from>
      <xdr:col>0</xdr:col>
      <xdr:colOff>373380</xdr:colOff>
      <xdr:row>1</xdr:row>
      <xdr:rowOff>129540</xdr:rowOff>
    </xdr:from>
    <xdr:to>
      <xdr:col>1</xdr:col>
      <xdr:colOff>1440180</xdr:colOff>
      <xdr:row>1</xdr:row>
      <xdr:rowOff>417540</xdr:rowOff>
    </xdr:to>
    <xdr:sp macro="" textlink="">
      <xdr:nvSpPr>
        <xdr:cNvPr id="4" name="Rectangle à coins arrondis 3">
          <a:hlinkClick xmlns:r="http://schemas.openxmlformats.org/officeDocument/2006/relationships" r:id="rId2"/>
        </xdr:cNvPr>
        <xdr:cNvSpPr/>
      </xdr:nvSpPr>
      <xdr:spPr>
        <a:xfrm>
          <a:off x="373380" y="312420"/>
          <a:ext cx="1996440" cy="288000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400">
              <a:latin typeface="VAGRounded BT" panose="020F0702020204020204" pitchFamily="34" charset="0"/>
            </a:rPr>
            <a:t>Retour au sommaire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0</xdr:row>
      <xdr:rowOff>205740</xdr:rowOff>
    </xdr:from>
    <xdr:to>
      <xdr:col>3</xdr:col>
      <xdr:colOff>817020</xdr:colOff>
      <xdr:row>0</xdr:row>
      <xdr:rowOff>457200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580" y="205740"/>
          <a:ext cx="1876200" cy="251460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400">
              <a:latin typeface="VAGRounded BT" panose="020F0702020204020204" pitchFamily="34" charset="0"/>
            </a:rPr>
            <a:t>Retour au sommaire</a:t>
          </a:r>
        </a:p>
      </xdr:txBody>
    </xdr:sp>
    <xdr:clientData/>
  </xdr:twoCellAnchor>
  <xdr:twoCellAnchor>
    <xdr:from>
      <xdr:col>4</xdr:col>
      <xdr:colOff>190500</xdr:colOff>
      <xdr:row>0</xdr:row>
      <xdr:rowOff>0</xdr:rowOff>
    </xdr:from>
    <xdr:to>
      <xdr:col>5</xdr:col>
      <xdr:colOff>1371600</xdr:colOff>
      <xdr:row>0</xdr:row>
      <xdr:rowOff>624840</xdr:rowOff>
    </xdr:to>
    <xdr:sp macro="[0]!OuvreFormulaireMembre" textlink="">
      <xdr:nvSpPr>
        <xdr:cNvPr id="3" name="Rectangle à coins arrondis 2"/>
        <xdr:cNvSpPr/>
      </xdr:nvSpPr>
      <xdr:spPr>
        <a:xfrm>
          <a:off x="2697480" y="0"/>
          <a:ext cx="2301240" cy="624840"/>
        </a:xfrm>
        <a:prstGeom prst="roundRect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  <a:latin typeface="VAGRounded BT" panose="020F0702020204020204" pitchFamily="34" charset="0"/>
            </a:rPr>
            <a:t>Formulaire de Saisie d'un nouveau membre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289560</xdr:colOff>
      <xdr:row>0</xdr:row>
      <xdr:rowOff>144780</xdr:rowOff>
    </xdr:from>
    <xdr:to>
      <xdr:col>3</xdr:col>
      <xdr:colOff>853440</xdr:colOff>
      <xdr:row>0</xdr:row>
      <xdr:rowOff>426720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289560" y="144780"/>
          <a:ext cx="1927860" cy="281940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400">
              <a:latin typeface="VAGRounded BT" panose="020F0702020204020204" pitchFamily="34" charset="0"/>
            </a:rPr>
            <a:t>Retour au sommaire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365760</xdr:colOff>
      <xdr:row>0</xdr:row>
      <xdr:rowOff>53340</xdr:rowOff>
    </xdr:from>
    <xdr:to>
      <xdr:col>1</xdr:col>
      <xdr:colOff>1373280</xdr:colOff>
      <xdr:row>0</xdr:row>
      <xdr:rowOff>341340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365760" y="53340"/>
          <a:ext cx="1800000" cy="288000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400">
              <a:latin typeface="VAGRounded BT" panose="020F0702020204020204" pitchFamily="34" charset="0"/>
            </a:rPr>
            <a:t>Retour au sommaire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7620</xdr:rowOff>
    </xdr:from>
    <xdr:to>
      <xdr:col>6</xdr:col>
      <xdr:colOff>224999</xdr:colOff>
      <xdr:row>8</xdr:row>
      <xdr:rowOff>76020</xdr:rowOff>
    </xdr:to>
    <xdr:pic>
      <xdr:nvPicPr>
        <xdr:cNvPr id="3" name="Image 2" descr="C:\Users\BERNARD\AppData\Local\Microsoft\Windows\Temporary Internet Files\Content.IE5\SSH9RH3G\Livre_ouver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" y="190500"/>
          <a:ext cx="2267159" cy="144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320039</xdr:colOff>
      <xdr:row>2</xdr:row>
      <xdr:rowOff>152400</xdr:rowOff>
    </xdr:from>
    <xdr:to>
      <xdr:col>3</xdr:col>
      <xdr:colOff>304799</xdr:colOff>
      <xdr:row>6</xdr:row>
      <xdr:rowOff>91440</xdr:rowOff>
    </xdr:to>
    <xdr:sp macro="" textlink="">
      <xdr:nvSpPr>
        <xdr:cNvPr id="5" name="ZoneTexte 4"/>
        <xdr:cNvSpPr txBox="1"/>
      </xdr:nvSpPr>
      <xdr:spPr>
        <a:xfrm rot="287146">
          <a:off x="708659" y="518160"/>
          <a:ext cx="815340" cy="6705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lang="fr-FR" sz="1100">
              <a:solidFill>
                <a:schemeClr val="tx2"/>
              </a:solidFill>
              <a:latin typeface="Comic Sans MS" panose="030F0702030302020204" pitchFamily="66" charset="0"/>
            </a:rPr>
            <a:t>Bibliothèque</a:t>
          </a:r>
        </a:p>
        <a:p>
          <a:pPr algn="ctr"/>
          <a:r>
            <a:rPr lang="fr-FR" sz="1100">
              <a:solidFill>
                <a:schemeClr val="tx2"/>
              </a:solidFill>
              <a:latin typeface="Comic Sans MS" panose="030F0702030302020204" pitchFamily="66" charset="0"/>
            </a:rPr>
            <a:t>de</a:t>
          </a:r>
        </a:p>
        <a:p>
          <a:pPr algn="ctr"/>
          <a:r>
            <a:rPr lang="fr-FR" sz="1100">
              <a:solidFill>
                <a:schemeClr val="tx2"/>
              </a:solidFill>
              <a:latin typeface="Comic Sans MS" panose="030F0702030302020204" pitchFamily="66" charset="0"/>
            </a:rPr>
            <a:t>**********</a:t>
          </a:r>
        </a:p>
      </xdr:txBody>
    </xdr:sp>
    <xdr:clientData/>
  </xdr:twoCellAnchor>
  <xdr:twoCellAnchor>
    <xdr:from>
      <xdr:col>16</xdr:col>
      <xdr:colOff>30480</xdr:colOff>
      <xdr:row>0</xdr:row>
      <xdr:rowOff>160020</xdr:rowOff>
    </xdr:from>
    <xdr:to>
      <xdr:col>19</xdr:col>
      <xdr:colOff>664620</xdr:colOff>
      <xdr:row>2</xdr:row>
      <xdr:rowOff>82260</xdr:rowOff>
    </xdr:to>
    <xdr:sp macro="" textlink="">
      <xdr:nvSpPr>
        <xdr:cNvPr id="4" name="Rectangle à coins arrondis 3">
          <a:hlinkClick xmlns:r="http://schemas.openxmlformats.org/officeDocument/2006/relationships" r:id="rId2"/>
        </xdr:cNvPr>
        <xdr:cNvSpPr/>
      </xdr:nvSpPr>
      <xdr:spPr>
        <a:xfrm>
          <a:off x="6652260" y="160020"/>
          <a:ext cx="1800000" cy="288000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400">
              <a:latin typeface="VAGRounded BT" panose="020F0702020204020204" pitchFamily="34" charset="0"/>
            </a:rPr>
            <a:t>Retour au sommaire</a:t>
          </a:r>
        </a:p>
      </xdr:txBody>
    </xdr:sp>
    <xdr:clientData/>
  </xdr:twoCellAnchor>
  <xdr:twoCellAnchor editAs="oneCell">
    <xdr:from>
      <xdr:col>3</xdr:col>
      <xdr:colOff>373380</xdr:colOff>
      <xdr:row>3</xdr:row>
      <xdr:rowOff>22860</xdr:rowOff>
    </xdr:from>
    <xdr:to>
      <xdr:col>5</xdr:col>
      <xdr:colOff>336922</xdr:colOff>
      <xdr:row>6</xdr:row>
      <xdr:rowOff>47244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0899">
          <a:off x="1592580" y="571500"/>
          <a:ext cx="786502" cy="57302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220980</xdr:colOff>
      <xdr:row>0</xdr:row>
      <xdr:rowOff>68580</xdr:rowOff>
    </xdr:from>
    <xdr:to>
      <xdr:col>3</xdr:col>
      <xdr:colOff>336960</xdr:colOff>
      <xdr:row>0</xdr:row>
      <xdr:rowOff>356580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638300" y="68580"/>
          <a:ext cx="1800000" cy="288000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400">
              <a:latin typeface="VAGRounded BT" panose="020F0702020204020204" pitchFamily="34" charset="0"/>
            </a:rPr>
            <a:t>Retour au sommaire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</xdr:colOff>
      <xdr:row>1</xdr:row>
      <xdr:rowOff>15240</xdr:rowOff>
    </xdr:from>
    <xdr:to>
      <xdr:col>6</xdr:col>
      <xdr:colOff>225002</xdr:colOff>
      <xdr:row>8</xdr:row>
      <xdr:rowOff>83640</xdr:rowOff>
    </xdr:to>
    <xdr:pic>
      <xdr:nvPicPr>
        <xdr:cNvPr id="2" name="Image 1" descr="C:\Users\BERNARD\AppData\Local\Microsoft\Windows\Temporary Internet Files\Content.IE5\SSH9RH3G\Livre_ouver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3" y="198120"/>
          <a:ext cx="2267159" cy="144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327660</xdr:colOff>
      <xdr:row>2</xdr:row>
      <xdr:rowOff>167641</xdr:rowOff>
    </xdr:from>
    <xdr:to>
      <xdr:col>3</xdr:col>
      <xdr:colOff>312420</xdr:colOff>
      <xdr:row>6</xdr:row>
      <xdr:rowOff>106681</xdr:rowOff>
    </xdr:to>
    <xdr:sp macro="" textlink="">
      <xdr:nvSpPr>
        <xdr:cNvPr id="3" name="ZoneTexte 2"/>
        <xdr:cNvSpPr txBox="1"/>
      </xdr:nvSpPr>
      <xdr:spPr>
        <a:xfrm rot="287146">
          <a:off x="716280" y="533401"/>
          <a:ext cx="815340" cy="6705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lang="fr-FR" sz="1100">
              <a:solidFill>
                <a:schemeClr val="tx2"/>
              </a:solidFill>
              <a:latin typeface="Comic Sans MS" panose="030F0702030302020204" pitchFamily="66" charset="0"/>
            </a:rPr>
            <a:t>Bibliothèque</a:t>
          </a:r>
        </a:p>
        <a:p>
          <a:pPr algn="ctr"/>
          <a:r>
            <a:rPr lang="fr-FR" sz="1100">
              <a:solidFill>
                <a:schemeClr val="tx2"/>
              </a:solidFill>
              <a:latin typeface="Comic Sans MS" panose="030F0702030302020204" pitchFamily="66" charset="0"/>
            </a:rPr>
            <a:t>de</a:t>
          </a:r>
        </a:p>
        <a:p>
          <a:pPr algn="ctr"/>
          <a:r>
            <a:rPr lang="fr-FR" sz="1100">
              <a:solidFill>
                <a:schemeClr val="tx2"/>
              </a:solidFill>
              <a:latin typeface="Comic Sans MS" panose="030F0702030302020204" pitchFamily="66" charset="0"/>
            </a:rPr>
            <a:t>**********</a:t>
          </a:r>
        </a:p>
      </xdr:txBody>
    </xdr:sp>
    <xdr:clientData/>
  </xdr:twoCellAnchor>
  <xdr:twoCellAnchor>
    <xdr:from>
      <xdr:col>16</xdr:col>
      <xdr:colOff>327660</xdr:colOff>
      <xdr:row>0</xdr:row>
      <xdr:rowOff>106680</xdr:rowOff>
    </xdr:from>
    <xdr:to>
      <xdr:col>19</xdr:col>
      <xdr:colOff>961800</xdr:colOff>
      <xdr:row>2</xdr:row>
      <xdr:rowOff>28920</xdr:rowOff>
    </xdr:to>
    <xdr:sp macro="" textlink="">
      <xdr:nvSpPr>
        <xdr:cNvPr id="4" name="Rectangle à coins arrondis 3">
          <a:hlinkClick xmlns:r="http://schemas.openxmlformats.org/officeDocument/2006/relationships" r:id="rId2"/>
        </xdr:cNvPr>
        <xdr:cNvSpPr/>
      </xdr:nvSpPr>
      <xdr:spPr>
        <a:xfrm>
          <a:off x="7048500" y="106680"/>
          <a:ext cx="1800000" cy="288000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400">
              <a:latin typeface="VAGRounded BT" panose="020F0702020204020204" pitchFamily="34" charset="0"/>
            </a:rPr>
            <a:t>Retour au sommaire</a:t>
          </a:r>
        </a:p>
      </xdr:txBody>
    </xdr:sp>
    <xdr:clientData/>
  </xdr:twoCellAnchor>
  <xdr:twoCellAnchor editAs="oneCell">
    <xdr:from>
      <xdr:col>3</xdr:col>
      <xdr:colOff>373380</xdr:colOff>
      <xdr:row>3</xdr:row>
      <xdr:rowOff>45720</xdr:rowOff>
    </xdr:from>
    <xdr:to>
      <xdr:col>5</xdr:col>
      <xdr:colOff>336922</xdr:colOff>
      <xdr:row>6</xdr:row>
      <xdr:rowOff>70104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0899">
          <a:off x="1592580" y="594360"/>
          <a:ext cx="786502" cy="573024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198120</xdr:colOff>
      <xdr:row>16</xdr:row>
      <xdr:rowOff>220980</xdr:rowOff>
    </xdr:from>
    <xdr:to>
      <xdr:col>11</xdr:col>
      <xdr:colOff>695100</xdr:colOff>
      <xdr:row>18</xdr:row>
      <xdr:rowOff>97500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5463540" y="3878580"/>
          <a:ext cx="1800000" cy="333720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400">
              <a:latin typeface="VAGRounded BT" panose="020F0702020204020204" pitchFamily="34" charset="0"/>
            </a:rPr>
            <a:t>Retour au sommaire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22861</xdr:colOff>
      <xdr:row>0</xdr:row>
      <xdr:rowOff>0</xdr:rowOff>
    </xdr:from>
    <xdr:to>
      <xdr:col>9</xdr:col>
      <xdr:colOff>403860</xdr:colOff>
      <xdr:row>2</xdr:row>
      <xdr:rowOff>21353</xdr:rowOff>
    </xdr:to>
    <xdr:pic>
      <xdr:nvPicPr>
        <xdr:cNvPr id="6" name="Image 5" descr="C:\Users\BERNARD\AppData\Local\Microsoft\Windows\Temporary Internet Files\Content.IE5\SSH9RH3G\Livre_ouver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1" y="0"/>
          <a:ext cx="2255519" cy="11567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717953</xdr:colOff>
      <xdr:row>1</xdr:row>
      <xdr:rowOff>104752</xdr:rowOff>
    </xdr:from>
    <xdr:to>
      <xdr:col>9</xdr:col>
      <xdr:colOff>104370</xdr:colOff>
      <xdr:row>1</xdr:row>
      <xdr:rowOff>651471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0899">
          <a:off x="2005733" y="287632"/>
          <a:ext cx="750397" cy="546719"/>
        </a:xfrm>
        <a:prstGeom prst="rect">
          <a:avLst/>
        </a:prstGeom>
      </xdr:spPr>
    </xdr:pic>
    <xdr:clientData/>
  </xdr:twoCellAnchor>
  <xdr:twoCellAnchor>
    <xdr:from>
      <xdr:col>3</xdr:col>
      <xdr:colOff>9562</xdr:colOff>
      <xdr:row>1</xdr:row>
      <xdr:rowOff>11289</xdr:rowOff>
    </xdr:from>
    <xdr:to>
      <xdr:col>4</xdr:col>
      <xdr:colOff>668344</xdr:colOff>
      <xdr:row>1</xdr:row>
      <xdr:rowOff>676932</xdr:rowOff>
    </xdr:to>
    <xdr:sp macro="" textlink="">
      <xdr:nvSpPr>
        <xdr:cNvPr id="9" name="ZoneTexte 8"/>
        <xdr:cNvSpPr txBox="1"/>
      </xdr:nvSpPr>
      <xdr:spPr>
        <a:xfrm rot="287146">
          <a:off x="1091602" y="194169"/>
          <a:ext cx="864522" cy="6656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lang="fr-FR" sz="1100">
              <a:solidFill>
                <a:schemeClr val="tx2"/>
              </a:solidFill>
              <a:latin typeface="Comic Sans MS" panose="030F0702030302020204" pitchFamily="66" charset="0"/>
            </a:rPr>
            <a:t>Bibliothèque</a:t>
          </a:r>
        </a:p>
        <a:p>
          <a:pPr algn="ctr"/>
          <a:r>
            <a:rPr lang="fr-FR" sz="1100">
              <a:solidFill>
                <a:schemeClr val="tx2"/>
              </a:solidFill>
              <a:latin typeface="Comic Sans MS" panose="030F0702030302020204" pitchFamily="66" charset="0"/>
            </a:rPr>
            <a:t>de</a:t>
          </a:r>
        </a:p>
        <a:p>
          <a:pPr algn="ctr"/>
          <a:r>
            <a:rPr lang="fr-FR" sz="1100">
              <a:solidFill>
                <a:schemeClr val="tx2"/>
              </a:solidFill>
              <a:latin typeface="Comic Sans MS" panose="030F0702030302020204" pitchFamily="66" charset="0"/>
            </a:rPr>
            <a:t>**********</a:t>
          </a:r>
        </a:p>
      </xdr:txBody>
    </xdr:sp>
    <xdr:clientData/>
  </xdr:twoCellAnchor>
  <xdr:twoCellAnchor>
    <xdr:from>
      <xdr:col>32</xdr:col>
      <xdr:colOff>205740</xdr:colOff>
      <xdr:row>1</xdr:row>
      <xdr:rowOff>320040</xdr:rowOff>
    </xdr:from>
    <xdr:to>
      <xdr:col>39</xdr:col>
      <xdr:colOff>274320</xdr:colOff>
      <xdr:row>1</xdr:row>
      <xdr:rowOff>608040</xdr:rowOff>
    </xdr:to>
    <xdr:sp macro="" textlink="">
      <xdr:nvSpPr>
        <xdr:cNvPr id="5" name="Rectangle à coins arrondis 4">
          <a:hlinkClick xmlns:r="http://schemas.openxmlformats.org/officeDocument/2006/relationships" r:id="rId3"/>
        </xdr:cNvPr>
        <xdr:cNvSpPr/>
      </xdr:nvSpPr>
      <xdr:spPr>
        <a:xfrm>
          <a:off x="8442960" y="502920"/>
          <a:ext cx="1943100" cy="288000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  <a:scene3d>
          <a:camera prst="orthographicFront"/>
          <a:lightRig rig="threePt" dir="t"/>
        </a:scene3d>
        <a:sp3d contourW="12700">
          <a:bevelT/>
          <a:contourClr>
            <a:schemeClr val="accent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fr-FR" sz="1400">
              <a:latin typeface="VAGRounded BT" panose="020F0702020204020204" pitchFamily="34" charset="0"/>
            </a:rPr>
            <a:t>Retour au sommaire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0</xdr:colOff>
          <xdr:row>1</xdr:row>
          <xdr:rowOff>76200</xdr:rowOff>
        </xdr:from>
        <xdr:to>
          <xdr:col>29</xdr:col>
          <xdr:colOff>274320</xdr:colOff>
          <xdr:row>1</xdr:row>
          <xdr:rowOff>906780</xdr:rowOff>
        </xdr:to>
        <xdr:sp macro="" textlink="">
          <xdr:nvSpPr>
            <xdr:cNvPr id="12289" name="Spinner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3:F7" totalsRowShown="0" headerRowDxfId="189" tableBorderDxfId="188">
  <autoFilter ref="A3:F7"/>
  <tableColumns count="6">
    <tableColumn id="1" name="Emprunté le" dataDxfId="187"/>
    <tableColumn id="2" name="Qui" dataDxfId="186"/>
    <tableColumn id="3" name="Auteur et Titre du livre" dataDxfId="185"/>
    <tableColumn id="4" name="Référence" dataDxfId="184">
      <calculatedColumnFormula>VLOOKUP(Tableau1[[#This Row],[Auteur et Titre du livre]],Tableau2[[Réf_Nom _ Prénom_Titre]:[Tri Réf]],2,FALSE)</calculatedColumnFormula>
    </tableColumn>
    <tableColumn id="5" name="Rendu le" dataDxfId="0"/>
    <tableColumn id="7" name="Durée prêt" dataDxfId="183">
      <calculatedColumnFormula>E4-A4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Tableau5" displayName="Tableau5" ref="B3:N10" totalsRowShown="0" headerRowDxfId="181" dataDxfId="179" headerRowBorderDxfId="180" tableBorderDxfId="178">
  <autoFilter ref="B3:N10"/>
  <tableColumns count="13">
    <tableColumn id="1" name="Carte" dataDxfId="177"/>
    <tableColumn id="2" name="Civilité" dataDxfId="176"/>
    <tableColumn id="3" name="Nom" dataDxfId="175"/>
    <tableColumn id="4" name="Prénom" dataDxfId="174"/>
    <tableColumn id="5" name="Adresse 1" dataDxfId="173"/>
    <tableColumn id="6" name=" Adresse 2" dataDxfId="172"/>
    <tableColumn id="7" name="CP" dataDxfId="171"/>
    <tableColumn id="8" name="Commune" dataDxfId="170"/>
    <tableColumn id="9" name="Tél 1" dataDxfId="169"/>
    <tableColumn id="10" name="Tel 2" dataDxfId="168"/>
    <tableColumn id="11" name="Mail" dataDxfId="167" dataCellStyle="Lien hypertexte"/>
    <tableColumn id="12" name="Nom+Prénom" dataDxfId="166">
      <calculatedColumnFormula>CONCATENATE(Tableau5[[#This Row],[Carte]],"_",Tableau5[[#This Row],[Nom]],"_",Tableau5[[#This Row],[Prénom]])</calculatedColumnFormula>
    </tableColumn>
    <tableColumn id="13" name="Colonne1" dataDxfId="165">
      <calculatedColumnFormula>CONCATENATE(Tableau5[[#This Row],[Prénom]],"  ",Tableau5[[#This Row],[Nom]])</calculatedColumnFormula>
    </tableColumn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B4:N20" totalsRowShown="0">
  <autoFilter ref="B4:N20"/>
  <tableColumns count="13">
    <tableColumn id="1" name="Ordre" dataDxfId="164">
      <calculatedColumnFormula>COUNTIF(Tableau2[Référence],"&lt;="&amp;C5)</calculatedColumnFormula>
    </tableColumn>
    <tableColumn id="2" name="Référence" dataDxfId="163"/>
    <tableColumn id="3" name="Nature" dataDxfId="162"/>
    <tableColumn id="4" name="Nom Auteur" dataDxfId="161"/>
    <tableColumn id="5" name="Prénom Auteur" dataDxfId="160"/>
    <tableColumn id="6" name="Titre" dataDxfId="159"/>
    <tableColumn id="7" name="Editeur" dataDxfId="158"/>
    <tableColumn id="8" name="Tri Alpha" dataDxfId="157">
      <calculatedColumnFormula>VLOOKUP(ROW()-ROW($I$4),Tableau2[],2,0)</calculatedColumnFormula>
    </tableColumn>
    <tableColumn id="9" name="Tri Nom" dataDxfId="156">
      <calculatedColumnFormula>VLOOKUP(I5,Tableau2[[Référence]:[Titre]],3,0)</calculatedColumnFormula>
    </tableColumn>
    <tableColumn id="12" name="Tri Prénom" dataDxfId="155">
      <calculatedColumnFormula>VLOOKUP(I5,Tableau2[[Référence]:[Titre]],4,0)</calculatedColumnFormula>
    </tableColumn>
    <tableColumn id="10" name="Tri Titre" dataDxfId="154">
      <calculatedColumnFormula>VLOOKUP(I5,Tableau2[[Référence]:[Titre]],5,0)</calculatedColumnFormula>
    </tableColumn>
    <tableColumn id="11" name="Réf_Nom _ Prénom_Titre" dataDxfId="153">
      <calculatedColumnFormula>CONCATENATE(Tableau2[[#This Row],[Tri Nom]],"   ",Tableau2[[#This Row],[Tri Prénom]],"         ",Tableau2[[#This Row],[Tri Titre]])</calculatedColumnFormula>
    </tableColumn>
    <tableColumn id="14" name="Tri Réf" dataDxfId="152">
      <calculatedColumnFormula>Tableau2[[#This Row],[Tri Alpha]]</calculatedColumnFormula>
    </tableColumn>
  </tableColumns>
  <tableStyleInfo name="TableStyleMedium15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2:H700" totalsRowShown="0" headerRowDxfId="146" tableBorderDxfId="145">
  <autoFilter ref="A2:H700"/>
  <tableColumns count="8">
    <tableColumn id="1" name="Emprunt le" dataDxfId="144">
      <calculatedColumnFormula>Data!A4</calculatedColumnFormula>
    </tableColumn>
    <tableColumn id="2" name="Membre" dataDxfId="143">
      <calculatedColumnFormula>Data!B4</calculatedColumnFormula>
    </tableColumn>
    <tableColumn id="3" name="Livre" dataDxfId="142">
      <calculatedColumnFormula>Data!C4</calculatedColumnFormula>
    </tableColumn>
    <tableColumn id="4" name="date limite" dataDxfId="141">
      <calculatedColumnFormula>A3+10</calculatedColumnFormula>
    </tableColumn>
    <tableColumn id="8" name="rendu le" dataDxfId="140">
      <calculatedColumnFormula>IF(Data!E4="","",Data!E4)</calculatedColumnFormula>
    </tableColumn>
    <tableColumn id="5" name="retard" dataDxfId="139">
      <calculatedColumnFormula>IF(E3&lt;&gt;"","",IF(TODAY()&gt;D3,"Retard",""))</calculatedColumnFormula>
    </tableColumn>
    <tableColumn id="6" name="alerte" dataDxfId="138">
      <calculatedColumnFormula>IF(E3&lt;&gt;"","",IF(TODAY()&gt;D3+2,"Retard",""))</calculatedColumnFormula>
    </tableColumn>
    <tableColumn id="7" name="relance" dataDxfId="137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id="5" name="Tableau3" displayName="Tableau3" ref="O1:Q118" totalsRowShown="0">
  <autoFilter ref="O1:Q118"/>
  <tableColumns count="3">
    <tableColumn id="1" name="jours fériés" dataDxfId="128"/>
    <tableColumn id="2" name="date" dataDxfId="127"/>
    <tableColumn id="3" name="jour" dataDxfId="12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Vertclaire@bibliotheque.fr" TargetMode="External"/><Relationship Id="rId4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2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F8:M17"/>
  <sheetViews>
    <sheetView showGridLines="0" tabSelected="1" workbookViewId="0"/>
  </sheetViews>
  <sheetFormatPr baseColWidth="10" defaultRowHeight="14.4" x14ac:dyDescent="0.3"/>
  <cols>
    <col min="1" max="1" width="3.5546875" customWidth="1"/>
    <col min="9" max="9" width="11.5546875" style="2"/>
    <col min="13" max="13" width="10.109375" customWidth="1"/>
    <col min="14" max="14" width="2.109375" customWidth="1"/>
  </cols>
  <sheetData>
    <row r="8" spans="6:13" ht="24" customHeight="1" x14ac:dyDescent="0.3">
      <c r="F8" s="219" t="s">
        <v>91</v>
      </c>
      <c r="G8" s="219"/>
      <c r="H8" s="219"/>
      <c r="I8" s="217">
        <f ca="1">TODAY()</f>
        <v>43317</v>
      </c>
      <c r="J8" s="218"/>
      <c r="K8" s="218"/>
      <c r="L8" s="218"/>
      <c r="M8" s="60"/>
    </row>
    <row r="11" spans="6:13" x14ac:dyDescent="0.3">
      <c r="I11"/>
    </row>
    <row r="17" spans="7:9" x14ac:dyDescent="0.3">
      <c r="G17" s="61"/>
      <c r="I17"/>
    </row>
  </sheetData>
  <mergeCells count="2">
    <mergeCell ref="I8:L8"/>
    <mergeCell ref="F8:H8"/>
  </mergeCells>
  <pageMargins left="0.19685039370078741" right="0.19685039370078741" top="0.19685039370078741" bottom="0.19685039370078741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F22" sqref="F22"/>
    </sheetView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F62"/>
  <sheetViews>
    <sheetView workbookViewId="0">
      <pane ySplit="3" topLeftCell="A4" activePane="bottomLeft" state="frozen"/>
      <selection pane="bottomLeft" activeCell="D13" sqref="D13"/>
    </sheetView>
  </sheetViews>
  <sheetFormatPr baseColWidth="10" defaultRowHeight="14.4" x14ac:dyDescent="0.3"/>
  <cols>
    <col min="1" max="1" width="13.5546875" style="1" customWidth="1"/>
    <col min="2" max="2" width="22.88671875" style="1" customWidth="1"/>
    <col min="3" max="3" width="69.6640625" bestFit="1" customWidth="1"/>
    <col min="4" max="4" width="14.77734375" customWidth="1"/>
    <col min="5" max="5" width="18.44140625" style="1" customWidth="1"/>
    <col min="6" max="6" width="8.5546875" customWidth="1"/>
  </cols>
  <sheetData>
    <row r="2" spans="1:6" ht="49.95" customHeight="1" x14ac:dyDescent="0.3">
      <c r="A2" s="220" t="s">
        <v>141</v>
      </c>
      <c r="B2" s="221"/>
      <c r="C2" s="221"/>
      <c r="D2" s="221"/>
      <c r="E2" s="222"/>
    </row>
    <row r="3" spans="1:6" ht="49.95" customHeight="1" thickBot="1" x14ac:dyDescent="0.35">
      <c r="A3" s="142" t="s">
        <v>2</v>
      </c>
      <c r="B3" s="37" t="s">
        <v>59</v>
      </c>
      <c r="C3" s="37" t="s">
        <v>240</v>
      </c>
      <c r="D3" s="37" t="s">
        <v>54</v>
      </c>
      <c r="E3" s="37" t="s">
        <v>1</v>
      </c>
      <c r="F3" s="169" t="s">
        <v>214</v>
      </c>
    </row>
    <row r="4" spans="1:6" s="33" customFormat="1" ht="19.95" customHeight="1" thickBot="1" x14ac:dyDescent="0.35">
      <c r="A4" s="140">
        <v>43282</v>
      </c>
      <c r="B4" s="141" t="s">
        <v>232</v>
      </c>
      <c r="C4" s="143" t="s">
        <v>233</v>
      </c>
      <c r="D4" s="166" t="str">
        <f>VLOOKUP(Tableau1[[#This Row],[Auteur et Titre du livre]],Tableau2[[Réf_Nom _ Prénom_Titre]:[Tri Réf]],2,FALSE)</f>
        <v>COUB001</v>
      </c>
      <c r="E4" s="308"/>
      <c r="F4" s="162">
        <f>E4-A4</f>
        <v>-43282</v>
      </c>
    </row>
    <row r="5" spans="1:6" ht="19.95" customHeight="1" thickBot="1" x14ac:dyDescent="0.35">
      <c r="A5" s="140">
        <v>43295</v>
      </c>
      <c r="B5" s="141" t="s">
        <v>213</v>
      </c>
      <c r="C5" s="143" t="s">
        <v>234</v>
      </c>
      <c r="D5" s="166" t="str">
        <f>VLOOKUP(Tableau1[[#This Row],[Auteur et Titre du livre]],Tableau2[[Réf_Nom _ Prénom_Titre]:[Tri Réf]],2,FALSE)</f>
        <v>BARM001</v>
      </c>
      <c r="E5" s="308">
        <v>43299</v>
      </c>
      <c r="F5" s="162">
        <f>E5-A5</f>
        <v>4</v>
      </c>
    </row>
    <row r="6" spans="1:6" ht="19.95" customHeight="1" thickBot="1" x14ac:dyDescent="0.35">
      <c r="A6" s="163">
        <v>43316</v>
      </c>
      <c r="B6" s="164" t="s">
        <v>252</v>
      </c>
      <c r="C6" s="165" t="s">
        <v>253</v>
      </c>
      <c r="D6" s="170" t="str">
        <f>VLOOKUP(Tableau1[[#This Row],[Auteur et Titre du livre]],Tableau2[[Réf_Nom _ Prénom_Titre]:[Tri Réf]],2,FALSE)</f>
        <v>REBJ001</v>
      </c>
      <c r="E6" s="309"/>
      <c r="F6" s="171">
        <f>E6-A6</f>
        <v>-43316</v>
      </c>
    </row>
    <row r="7" spans="1:6" ht="19.95" customHeight="1" x14ac:dyDescent="0.3">
      <c r="A7" s="178">
        <v>43316</v>
      </c>
      <c r="B7" s="179" t="s">
        <v>254</v>
      </c>
      <c r="C7" s="180" t="s">
        <v>255</v>
      </c>
      <c r="D7" s="177" t="str">
        <f>VLOOKUP(Tableau1[[#This Row],[Auteur et Titre du livre]],Tableau2[[Réf_Nom _ Prénom_Titre]:[Tri Réf]],2,FALSE)</f>
        <v>ODOM001</v>
      </c>
      <c r="E7" s="310"/>
      <c r="F7" s="181">
        <f>E7-A7</f>
        <v>-43316</v>
      </c>
    </row>
    <row r="8" spans="1:6" ht="19.95" customHeight="1" x14ac:dyDescent="0.3">
      <c r="A8" s="144"/>
      <c r="B8" s="144"/>
      <c r="C8" s="145"/>
      <c r="D8" s="145"/>
      <c r="E8" s="144"/>
      <c r="F8" s="146"/>
    </row>
    <row r="9" spans="1:6" ht="19.95" customHeight="1" x14ac:dyDescent="0.3">
      <c r="A9" s="144"/>
      <c r="B9" s="144"/>
      <c r="C9" s="145"/>
      <c r="D9" s="145"/>
      <c r="E9" s="144"/>
      <c r="F9" s="146"/>
    </row>
    <row r="10" spans="1:6" ht="19.95" customHeight="1" x14ac:dyDescent="0.3">
      <c r="A10" s="144"/>
      <c r="B10" s="144"/>
      <c r="C10" s="145"/>
      <c r="D10" s="145"/>
      <c r="E10" s="144"/>
      <c r="F10" s="146"/>
    </row>
    <row r="11" spans="1:6" ht="19.95" customHeight="1" x14ac:dyDescent="0.3">
      <c r="A11" s="144"/>
      <c r="B11" s="144"/>
      <c r="C11" s="145"/>
      <c r="D11" s="145"/>
      <c r="E11" s="144"/>
      <c r="F11" s="146"/>
    </row>
    <row r="12" spans="1:6" ht="19.95" customHeight="1" x14ac:dyDescent="0.3">
      <c r="A12" s="144"/>
      <c r="B12" s="144"/>
      <c r="C12" s="145"/>
      <c r="D12" s="145"/>
      <c r="E12" s="144"/>
      <c r="F12" s="146"/>
    </row>
    <row r="13" spans="1:6" ht="19.95" customHeight="1" x14ac:dyDescent="0.3">
      <c r="A13" s="144"/>
      <c r="B13" s="144"/>
      <c r="C13" s="145"/>
      <c r="D13" s="145"/>
      <c r="E13" s="144"/>
      <c r="F13" s="146"/>
    </row>
    <row r="14" spans="1:6" ht="19.95" customHeight="1" x14ac:dyDescent="0.3">
      <c r="A14" s="144"/>
      <c r="B14" s="144"/>
      <c r="C14" s="145"/>
      <c r="D14" s="145"/>
      <c r="E14" s="144"/>
      <c r="F14" s="146"/>
    </row>
    <row r="15" spans="1:6" ht="19.95" customHeight="1" x14ac:dyDescent="0.3">
      <c r="A15" s="144"/>
      <c r="B15" s="144"/>
      <c r="C15" s="145"/>
      <c r="D15" s="145"/>
      <c r="E15" s="144"/>
      <c r="F15" s="146"/>
    </row>
    <row r="16" spans="1:6" ht="19.95" customHeight="1" x14ac:dyDescent="0.3">
      <c r="A16" s="144"/>
      <c r="B16" s="144"/>
      <c r="C16" s="145"/>
      <c r="D16" s="145"/>
      <c r="E16" s="144"/>
      <c r="F16" s="146"/>
    </row>
    <row r="17" spans="1:6" ht="19.95" customHeight="1" x14ac:dyDescent="0.3">
      <c r="A17" s="144"/>
      <c r="B17" s="144"/>
      <c r="C17" s="145"/>
      <c r="D17" s="145"/>
      <c r="E17" s="144"/>
      <c r="F17" s="146"/>
    </row>
    <row r="18" spans="1:6" ht="19.95" customHeight="1" x14ac:dyDescent="0.3">
      <c r="A18" s="144"/>
      <c r="B18" s="144"/>
      <c r="C18" s="145"/>
      <c r="D18" s="145"/>
      <c r="E18" s="144"/>
      <c r="F18" s="146"/>
    </row>
    <row r="19" spans="1:6" ht="19.95" customHeight="1" x14ac:dyDescent="0.3">
      <c r="A19" s="144"/>
      <c r="B19" s="144"/>
      <c r="C19" s="145"/>
      <c r="D19" s="145"/>
      <c r="E19" s="144"/>
      <c r="F19" s="146"/>
    </row>
    <row r="20" spans="1:6" ht="19.95" customHeight="1" x14ac:dyDescent="0.3">
      <c r="A20" s="144"/>
      <c r="B20" s="144"/>
      <c r="C20" s="145"/>
      <c r="D20" s="145"/>
      <c r="E20" s="144"/>
      <c r="F20" s="146"/>
    </row>
    <row r="21" spans="1:6" ht="19.95" customHeight="1" x14ac:dyDescent="0.3">
      <c r="A21" s="144"/>
      <c r="B21" s="144"/>
      <c r="C21" s="145"/>
      <c r="D21" s="145"/>
      <c r="E21" s="144"/>
      <c r="F21" s="146"/>
    </row>
    <row r="22" spans="1:6" ht="19.95" customHeight="1" x14ac:dyDescent="0.3">
      <c r="A22" s="144"/>
      <c r="B22" s="144"/>
      <c r="C22" s="145"/>
      <c r="D22" s="145"/>
      <c r="E22" s="144"/>
      <c r="F22" s="146"/>
    </row>
    <row r="23" spans="1:6" ht="19.95" customHeight="1" x14ac:dyDescent="0.3">
      <c r="A23" s="144"/>
      <c r="B23" s="144"/>
      <c r="C23" s="145"/>
      <c r="D23" s="145"/>
      <c r="E23" s="144"/>
      <c r="F23" s="146"/>
    </row>
    <row r="24" spans="1:6" x14ac:dyDescent="0.3">
      <c r="A24" s="144"/>
      <c r="B24" s="144"/>
      <c r="C24" s="145"/>
      <c r="D24" s="145"/>
      <c r="E24" s="144"/>
      <c r="F24" s="146"/>
    </row>
    <row r="25" spans="1:6" x14ac:dyDescent="0.3">
      <c r="A25" s="144"/>
      <c r="B25" s="144"/>
      <c r="C25" s="145"/>
      <c r="D25" s="145"/>
      <c r="E25" s="144"/>
      <c r="F25" s="146"/>
    </row>
    <row r="26" spans="1:6" x14ac:dyDescent="0.3">
      <c r="A26" s="144"/>
      <c r="B26" s="144"/>
      <c r="C26" s="145"/>
      <c r="D26" s="145"/>
      <c r="E26" s="144"/>
      <c r="F26" s="146"/>
    </row>
    <row r="27" spans="1:6" x14ac:dyDescent="0.3">
      <c r="A27" s="144"/>
      <c r="B27" s="144"/>
      <c r="C27" s="145"/>
      <c r="D27" s="145"/>
      <c r="E27" s="144"/>
      <c r="F27" s="146"/>
    </row>
    <row r="28" spans="1:6" x14ac:dyDescent="0.3">
      <c r="A28" s="144"/>
      <c r="B28" s="144"/>
      <c r="C28" s="145"/>
      <c r="D28" s="145"/>
      <c r="E28" s="144"/>
      <c r="F28" s="146"/>
    </row>
    <row r="29" spans="1:6" x14ac:dyDescent="0.3">
      <c r="A29" s="144"/>
      <c r="B29" s="144"/>
      <c r="C29" s="145"/>
      <c r="D29" s="145"/>
      <c r="E29" s="144"/>
      <c r="F29" s="146"/>
    </row>
    <row r="30" spans="1:6" x14ac:dyDescent="0.3">
      <c r="A30" s="144"/>
      <c r="B30" s="144"/>
      <c r="C30" s="145"/>
      <c r="D30" s="145"/>
      <c r="E30" s="144"/>
      <c r="F30" s="146"/>
    </row>
    <row r="31" spans="1:6" x14ac:dyDescent="0.3">
      <c r="A31" s="144"/>
      <c r="B31" s="144"/>
      <c r="C31" s="145"/>
      <c r="D31" s="145"/>
      <c r="E31" s="144"/>
      <c r="F31" s="146"/>
    </row>
    <row r="32" spans="1:6" x14ac:dyDescent="0.3">
      <c r="A32" s="144"/>
      <c r="B32" s="144"/>
      <c r="C32" s="145"/>
      <c r="D32" s="145"/>
      <c r="E32" s="144"/>
      <c r="F32" s="146"/>
    </row>
    <row r="33" spans="1:6" x14ac:dyDescent="0.3">
      <c r="A33" s="144"/>
      <c r="B33" s="144"/>
      <c r="C33" s="145"/>
      <c r="D33" s="145"/>
      <c r="E33" s="144"/>
      <c r="F33" s="146"/>
    </row>
    <row r="34" spans="1:6" x14ac:dyDescent="0.3">
      <c r="A34" s="144"/>
      <c r="B34" s="144"/>
      <c r="C34" s="145"/>
      <c r="D34" s="145"/>
      <c r="E34" s="144"/>
      <c r="F34" s="146"/>
    </row>
    <row r="35" spans="1:6" x14ac:dyDescent="0.3">
      <c r="A35" s="144"/>
      <c r="B35" s="144"/>
      <c r="C35" s="145"/>
      <c r="D35" s="145"/>
      <c r="E35" s="144"/>
      <c r="F35" s="146"/>
    </row>
    <row r="36" spans="1:6" x14ac:dyDescent="0.3">
      <c r="A36" s="144"/>
      <c r="B36" s="144"/>
      <c r="C36" s="145"/>
      <c r="D36" s="145"/>
      <c r="E36" s="144"/>
      <c r="F36" s="146"/>
    </row>
    <row r="37" spans="1:6" x14ac:dyDescent="0.3">
      <c r="A37" s="144"/>
      <c r="B37" s="144"/>
      <c r="C37" s="145"/>
      <c r="D37" s="145"/>
      <c r="E37" s="144"/>
      <c r="F37" s="146"/>
    </row>
    <row r="38" spans="1:6" x14ac:dyDescent="0.3">
      <c r="A38" s="144"/>
      <c r="B38" s="144"/>
      <c r="C38" s="145"/>
      <c r="D38" s="145"/>
      <c r="E38" s="144"/>
      <c r="F38" s="146"/>
    </row>
    <row r="39" spans="1:6" x14ac:dyDescent="0.3">
      <c r="A39" s="144"/>
      <c r="B39" s="144"/>
      <c r="C39" s="145"/>
      <c r="D39" s="145"/>
      <c r="E39" s="144"/>
      <c r="F39" s="146"/>
    </row>
    <row r="40" spans="1:6" x14ac:dyDescent="0.3">
      <c r="A40" s="144"/>
      <c r="B40" s="144"/>
      <c r="C40" s="145"/>
      <c r="D40" s="145"/>
      <c r="E40" s="144"/>
      <c r="F40" s="146"/>
    </row>
    <row r="41" spans="1:6" x14ac:dyDescent="0.3">
      <c r="A41" s="144"/>
      <c r="B41" s="144"/>
      <c r="C41" s="145"/>
      <c r="D41" s="145"/>
      <c r="E41" s="144"/>
      <c r="F41" s="146"/>
    </row>
    <row r="42" spans="1:6" x14ac:dyDescent="0.3">
      <c r="A42" s="144"/>
      <c r="B42" s="144"/>
      <c r="C42" s="145"/>
      <c r="D42" s="145"/>
      <c r="E42" s="144"/>
      <c r="F42" s="146"/>
    </row>
    <row r="43" spans="1:6" x14ac:dyDescent="0.3">
      <c r="A43" s="144"/>
      <c r="B43" s="144"/>
      <c r="C43" s="145"/>
      <c r="D43" s="145"/>
      <c r="E43" s="144"/>
      <c r="F43" s="146"/>
    </row>
    <row r="44" spans="1:6" x14ac:dyDescent="0.3">
      <c r="A44" s="144"/>
      <c r="B44" s="144"/>
      <c r="C44" s="145"/>
      <c r="D44" s="145"/>
      <c r="E44" s="144"/>
      <c r="F44" s="146"/>
    </row>
    <row r="45" spans="1:6" x14ac:dyDescent="0.3">
      <c r="A45" s="144"/>
      <c r="B45" s="144"/>
      <c r="C45" s="145"/>
      <c r="D45" s="145"/>
      <c r="E45" s="144"/>
      <c r="F45" s="146"/>
    </row>
    <row r="46" spans="1:6" x14ac:dyDescent="0.3">
      <c r="A46" s="144"/>
      <c r="B46" s="144"/>
      <c r="C46" s="145"/>
      <c r="D46" s="145"/>
      <c r="E46" s="144"/>
      <c r="F46" s="146"/>
    </row>
    <row r="47" spans="1:6" x14ac:dyDescent="0.3">
      <c r="A47" s="144"/>
      <c r="B47" s="144"/>
      <c r="C47" s="145"/>
      <c r="D47" s="145"/>
      <c r="E47" s="144"/>
      <c r="F47" s="146"/>
    </row>
    <row r="48" spans="1:6" x14ac:dyDescent="0.3">
      <c r="A48" s="144"/>
      <c r="B48" s="144"/>
      <c r="C48" s="145"/>
      <c r="D48" s="145"/>
      <c r="E48" s="144"/>
      <c r="F48" s="146"/>
    </row>
    <row r="49" spans="1:6" x14ac:dyDescent="0.3">
      <c r="A49" s="144"/>
      <c r="B49" s="144"/>
      <c r="C49" s="145"/>
      <c r="D49" s="145"/>
      <c r="E49" s="144"/>
      <c r="F49" s="146"/>
    </row>
    <row r="50" spans="1:6" x14ac:dyDescent="0.3">
      <c r="A50" s="144"/>
      <c r="B50" s="144"/>
      <c r="C50" s="145"/>
      <c r="D50" s="145"/>
      <c r="E50" s="144"/>
      <c r="F50" s="146"/>
    </row>
    <row r="51" spans="1:6" x14ac:dyDescent="0.3">
      <c r="A51" s="144"/>
      <c r="B51" s="144"/>
      <c r="C51" s="145"/>
      <c r="D51" s="145"/>
      <c r="E51" s="144"/>
      <c r="F51" s="146"/>
    </row>
    <row r="52" spans="1:6" x14ac:dyDescent="0.3">
      <c r="A52" s="144"/>
      <c r="B52" s="144"/>
      <c r="C52" s="145"/>
      <c r="D52" s="145"/>
      <c r="E52" s="144"/>
      <c r="F52" s="146"/>
    </row>
    <row r="53" spans="1:6" x14ac:dyDescent="0.3">
      <c r="A53" s="144"/>
      <c r="B53" s="144"/>
      <c r="C53" s="145"/>
      <c r="D53" s="145"/>
      <c r="E53" s="144"/>
      <c r="F53" s="146"/>
    </row>
    <row r="54" spans="1:6" x14ac:dyDescent="0.3">
      <c r="A54" s="144"/>
      <c r="B54" s="144"/>
      <c r="C54" s="145"/>
      <c r="D54" s="145"/>
      <c r="E54" s="144"/>
      <c r="F54" s="146"/>
    </row>
    <row r="55" spans="1:6" x14ac:dyDescent="0.3">
      <c r="A55" s="144"/>
      <c r="B55" s="144"/>
      <c r="C55" s="145"/>
      <c r="D55" s="145"/>
      <c r="E55" s="144"/>
      <c r="F55" s="146"/>
    </row>
    <row r="56" spans="1:6" x14ac:dyDescent="0.3">
      <c r="A56" s="144"/>
      <c r="B56" s="144"/>
      <c r="C56" s="145"/>
      <c r="D56" s="145"/>
      <c r="E56" s="144"/>
      <c r="F56" s="146"/>
    </row>
    <row r="57" spans="1:6" x14ac:dyDescent="0.3">
      <c r="A57" s="144"/>
      <c r="B57" s="144"/>
      <c r="C57" s="145"/>
      <c r="D57" s="145"/>
      <c r="E57" s="144"/>
      <c r="F57" s="146"/>
    </row>
    <row r="58" spans="1:6" x14ac:dyDescent="0.3">
      <c r="A58" s="144"/>
      <c r="B58" s="144"/>
      <c r="C58" s="145"/>
      <c r="D58" s="145"/>
      <c r="E58" s="144"/>
      <c r="F58" s="146"/>
    </row>
    <row r="59" spans="1:6" x14ac:dyDescent="0.3">
      <c r="A59" s="144"/>
      <c r="B59" s="144"/>
      <c r="C59" s="145"/>
      <c r="D59" s="145"/>
      <c r="E59" s="144"/>
      <c r="F59" s="146"/>
    </row>
    <row r="60" spans="1:6" x14ac:dyDescent="0.3">
      <c r="A60" s="144"/>
      <c r="B60" s="144"/>
      <c r="C60" s="145"/>
      <c r="D60" s="145"/>
      <c r="E60" s="144"/>
      <c r="F60" s="146"/>
    </row>
    <row r="61" spans="1:6" x14ac:dyDescent="0.3">
      <c r="A61" s="144"/>
      <c r="B61" s="144"/>
      <c r="C61" s="145"/>
      <c r="D61" s="145"/>
      <c r="E61" s="144"/>
      <c r="F61" s="146"/>
    </row>
    <row r="62" spans="1:6" x14ac:dyDescent="0.3">
      <c r="A62" s="144"/>
      <c r="B62" s="144"/>
      <c r="C62" s="145"/>
      <c r="D62" s="145"/>
      <c r="E62" s="144"/>
      <c r="F62" s="146"/>
    </row>
  </sheetData>
  <sortState ref="A7:C151">
    <sortCondition ref="A7"/>
    <sortCondition ref="B7"/>
  </sortState>
  <mergeCells count="1">
    <mergeCell ref="A2:E2"/>
  </mergeCells>
  <conditionalFormatting sqref="F4:F7">
    <cfRule type="cellIs" dxfId="191" priority="1" operator="greaterThanOrEqual">
      <formula>0</formula>
    </cfRule>
    <cfRule type="cellIs" dxfId="190" priority="2" operator="lessThan">
      <formula>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50"/>
  <sheetViews>
    <sheetView showGridLines="0" topLeftCell="B1" zoomScaleNormal="100" workbookViewId="0">
      <pane ySplit="3" topLeftCell="A4" activePane="bottomLeft" state="frozen"/>
      <selection pane="bottomLeft" activeCell="G22" sqref="G22"/>
    </sheetView>
  </sheetViews>
  <sheetFormatPr baseColWidth="10" defaultRowHeight="14.4" x14ac:dyDescent="0.3"/>
  <cols>
    <col min="1" max="1" width="17.88671875" style="119" hidden="1" customWidth="1"/>
    <col min="2" max="2" width="7.6640625" style="123" bestFit="1" customWidth="1"/>
    <col min="3" max="3" width="8.77734375" style="123" bestFit="1" customWidth="1"/>
    <col min="4" max="4" width="20.109375" style="118" customWidth="1"/>
    <col min="5" max="5" width="16.33203125" style="118" customWidth="1"/>
    <col min="6" max="6" width="24.5546875" style="118" customWidth="1"/>
    <col min="7" max="7" width="23.21875" style="118" bestFit="1" customWidth="1"/>
    <col min="8" max="8" width="8.77734375" style="118" customWidth="1"/>
    <col min="9" max="9" width="14.5546875" style="4" customWidth="1"/>
    <col min="10" max="10" width="14.33203125" style="118" bestFit="1" customWidth="1"/>
    <col min="11" max="11" width="14.33203125" style="5" bestFit="1" customWidth="1"/>
    <col min="12" max="12" width="24.109375" style="5" bestFit="1" customWidth="1"/>
    <col min="13" max="13" width="17.88671875" style="119" hidden="1" customWidth="1"/>
    <col min="14" max="14" width="16.6640625" hidden="1" customWidth="1"/>
  </cols>
  <sheetData>
    <row r="1" spans="1:14" ht="49.95" customHeight="1" x14ac:dyDescent="0.3">
      <c r="A1" s="119" t="str">
        <f t="shared" ref="A1:A64" si="0">M4</f>
        <v>001_VERT_Claire</v>
      </c>
      <c r="B1" s="223"/>
      <c r="C1" s="224"/>
      <c r="D1" s="224"/>
      <c r="E1" s="224"/>
      <c r="F1" s="224"/>
      <c r="G1" s="225" t="s">
        <v>139</v>
      </c>
      <c r="H1" s="224"/>
      <c r="I1" s="224"/>
      <c r="J1" s="224"/>
      <c r="K1" s="224"/>
      <c r="L1" s="224"/>
      <c r="M1" s="127"/>
    </row>
    <row r="2" spans="1:14" ht="4.2" customHeight="1" x14ac:dyDescent="0.3">
      <c r="A2" s="119" t="str">
        <f t="shared" si="0"/>
        <v>002_JAUNE_Blanco</v>
      </c>
    </row>
    <row r="3" spans="1:14" ht="16.05" customHeight="1" thickBot="1" x14ac:dyDescent="0.35">
      <c r="A3" s="119" t="str">
        <f t="shared" si="0"/>
        <v>003_ROUGE_Coco</v>
      </c>
      <c r="B3" s="137" t="s">
        <v>178</v>
      </c>
      <c r="C3" s="124" t="s">
        <v>38</v>
      </c>
      <c r="D3" s="125" t="s">
        <v>3</v>
      </c>
      <c r="E3" s="125" t="s">
        <v>4</v>
      </c>
      <c r="F3" s="125" t="s">
        <v>5</v>
      </c>
      <c r="G3" s="125" t="s">
        <v>6</v>
      </c>
      <c r="H3" s="121" t="s">
        <v>177</v>
      </c>
      <c r="I3" s="125" t="s">
        <v>7</v>
      </c>
      <c r="J3" s="122" t="s">
        <v>8</v>
      </c>
      <c r="K3" s="122" t="s">
        <v>9</v>
      </c>
      <c r="L3" s="124" t="s">
        <v>10</v>
      </c>
      <c r="M3" s="125" t="s">
        <v>39</v>
      </c>
      <c r="N3" s="125" t="s">
        <v>231</v>
      </c>
    </row>
    <row r="4" spans="1:14" ht="16.05" customHeight="1" x14ac:dyDescent="0.3">
      <c r="A4" s="119" t="str">
        <f t="shared" si="0"/>
        <v>004_NOIRE_Blanche</v>
      </c>
      <c r="B4" s="132" t="s">
        <v>11</v>
      </c>
      <c r="C4" s="132" t="s">
        <v>35</v>
      </c>
      <c r="D4" s="133" t="s">
        <v>45</v>
      </c>
      <c r="E4" s="133" t="s">
        <v>47</v>
      </c>
      <c r="F4" s="133" t="s">
        <v>130</v>
      </c>
      <c r="G4" s="133" t="s">
        <v>131</v>
      </c>
      <c r="H4" s="134">
        <v>1230</v>
      </c>
      <c r="I4" s="134" t="s">
        <v>49</v>
      </c>
      <c r="J4" s="135">
        <v>102030405</v>
      </c>
      <c r="K4" s="135">
        <v>607080910</v>
      </c>
      <c r="L4" s="136" t="s">
        <v>86</v>
      </c>
      <c r="M4" s="119" t="str">
        <f>CONCATENATE(Tableau5[[#This Row],[Carte]],"_",Tableau5[[#This Row],[Nom]],"_",Tableau5[[#This Row],[Prénom]])</f>
        <v>001_VERT_Claire</v>
      </c>
      <c r="N4" s="36" t="str">
        <f>CONCATENATE(Tableau5[[#This Row],[Prénom]],"  ",Tableau5[[#This Row],[Nom]])</f>
        <v>Claire  VERT</v>
      </c>
    </row>
    <row r="5" spans="1:14" ht="16.05" customHeight="1" x14ac:dyDescent="0.3">
      <c r="A5" s="120" t="str">
        <f t="shared" si="0"/>
        <v>005_BLEU_Vif</v>
      </c>
      <c r="B5" s="132" t="s">
        <v>12</v>
      </c>
      <c r="C5" s="132" t="s">
        <v>37</v>
      </c>
      <c r="D5" s="133" t="s">
        <v>46</v>
      </c>
      <c r="E5" s="133" t="s">
        <v>132</v>
      </c>
      <c r="F5" s="133" t="s">
        <v>229</v>
      </c>
      <c r="G5" s="133" t="s">
        <v>260</v>
      </c>
      <c r="H5" s="134">
        <v>2340</v>
      </c>
      <c r="I5" s="134" t="s">
        <v>230</v>
      </c>
      <c r="J5" s="135">
        <v>607080910</v>
      </c>
      <c r="K5" s="135">
        <v>708091011</v>
      </c>
      <c r="L5" s="136" t="s">
        <v>133</v>
      </c>
      <c r="M5" s="119" t="str">
        <f>CONCATENATE(Tableau5[[#This Row],[Carte]],"_",Tableau5[[#This Row],[Nom]],"_",Tableau5[[#This Row],[Prénom]])</f>
        <v>002_JAUNE_Blanco</v>
      </c>
      <c r="N5" s="36" t="str">
        <f>CONCATENATE(Tableau5[[#This Row],[Prénom]],"  ",Tableau5[[#This Row],[Nom]])</f>
        <v>Blanco  JAUNE</v>
      </c>
    </row>
    <row r="6" spans="1:14" ht="16.05" customHeight="1" x14ac:dyDescent="0.3">
      <c r="A6" s="120" t="str">
        <f t="shared" si="0"/>
        <v>006_ROSE_Blanche</v>
      </c>
      <c r="B6" s="132" t="s">
        <v>13</v>
      </c>
      <c r="C6" s="132" t="s">
        <v>35</v>
      </c>
      <c r="D6" s="133" t="s">
        <v>44</v>
      </c>
      <c r="E6" s="133" t="s">
        <v>48</v>
      </c>
      <c r="F6" s="133" t="s">
        <v>133</v>
      </c>
      <c r="G6" s="133" t="s">
        <v>133</v>
      </c>
      <c r="H6" s="134" t="s">
        <v>133</v>
      </c>
      <c r="I6" s="134" t="s">
        <v>133</v>
      </c>
      <c r="J6" s="135" t="s">
        <v>133</v>
      </c>
      <c r="K6" s="135" t="s">
        <v>133</v>
      </c>
      <c r="L6" s="136" t="s">
        <v>133</v>
      </c>
      <c r="M6" s="119" t="str">
        <f>CONCATENATE(Tableau5[[#This Row],[Carte]],"_",Tableau5[[#This Row],[Nom]],"_",Tableau5[[#This Row],[Prénom]])</f>
        <v>003_ROUGE_Coco</v>
      </c>
      <c r="N6" s="36" t="str">
        <f>CONCATENATE(Tableau5[[#This Row],[Prénom]],"  ",Tableau5[[#This Row],[Nom]])</f>
        <v>Coco  ROUGE</v>
      </c>
    </row>
    <row r="7" spans="1:14" ht="16.05" customHeight="1" x14ac:dyDescent="0.3">
      <c r="A7" s="120" t="str">
        <f t="shared" si="0"/>
        <v>007_MARRON_Claire</v>
      </c>
      <c r="B7" s="132" t="s">
        <v>14</v>
      </c>
      <c r="C7" s="132" t="s">
        <v>35</v>
      </c>
      <c r="D7" s="133" t="s">
        <v>134</v>
      </c>
      <c r="E7" s="133" t="s">
        <v>135</v>
      </c>
      <c r="F7" s="133" t="s">
        <v>236</v>
      </c>
      <c r="G7" s="133" t="s">
        <v>237</v>
      </c>
      <c r="H7" s="134">
        <v>84560</v>
      </c>
      <c r="I7" s="134" t="s">
        <v>238</v>
      </c>
      <c r="J7" s="135">
        <v>405060708</v>
      </c>
      <c r="K7" s="135" t="s">
        <v>133</v>
      </c>
      <c r="L7" s="136" t="s">
        <v>133</v>
      </c>
      <c r="M7" s="126" t="str">
        <f>CONCATENATE(Tableau5[[#This Row],[Carte]],"_",Tableau5[[#This Row],[Nom]],"_",Tableau5[[#This Row],[Prénom]])</f>
        <v>004_NOIRE_Blanche</v>
      </c>
      <c r="N7" s="36" t="str">
        <f>CONCATENATE(Tableau5[[#This Row],[Prénom]],"  ",Tableau5[[#This Row],[Nom]])</f>
        <v>Blanche  NOIRE</v>
      </c>
    </row>
    <row r="8" spans="1:14" ht="16.05" customHeight="1" x14ac:dyDescent="0.3">
      <c r="A8" s="120">
        <f t="shared" si="0"/>
        <v>0</v>
      </c>
      <c r="B8" s="132" t="s">
        <v>136</v>
      </c>
      <c r="C8" s="132" t="s">
        <v>37</v>
      </c>
      <c r="D8" s="133" t="s">
        <v>137</v>
      </c>
      <c r="E8" s="133" t="s">
        <v>138</v>
      </c>
      <c r="F8" s="133" t="s">
        <v>133</v>
      </c>
      <c r="G8" s="133" t="s">
        <v>133</v>
      </c>
      <c r="H8" s="134" t="s">
        <v>133</v>
      </c>
      <c r="I8" s="134" t="s">
        <v>133</v>
      </c>
      <c r="J8" s="135" t="s">
        <v>133</v>
      </c>
      <c r="K8" s="135" t="s">
        <v>133</v>
      </c>
      <c r="L8" s="136" t="s">
        <v>133</v>
      </c>
      <c r="M8" s="126" t="str">
        <f>CONCATENATE(Tableau5[[#This Row],[Carte]],"_",Tableau5[[#This Row],[Nom]],"_",Tableau5[[#This Row],[Prénom]])</f>
        <v>005_BLEU_Vif</v>
      </c>
      <c r="N8" s="36" t="str">
        <f>CONCATENATE(Tableau5[[#This Row],[Prénom]],"  ",Tableau5[[#This Row],[Nom]])</f>
        <v>Vif  BLEU</v>
      </c>
    </row>
    <row r="9" spans="1:14" ht="16.05" customHeight="1" x14ac:dyDescent="0.3">
      <c r="A9" s="120">
        <f t="shared" si="0"/>
        <v>0</v>
      </c>
      <c r="B9" s="132" t="s">
        <v>241</v>
      </c>
      <c r="C9" s="132" t="s">
        <v>36</v>
      </c>
      <c r="D9" s="133" t="s">
        <v>242</v>
      </c>
      <c r="E9" s="133" t="s">
        <v>135</v>
      </c>
      <c r="F9" s="133"/>
      <c r="G9" s="133"/>
      <c r="H9" s="134"/>
      <c r="I9" s="134"/>
      <c r="J9" s="135"/>
      <c r="K9" s="135"/>
      <c r="L9" s="136"/>
      <c r="M9" s="126" t="str">
        <f>CONCATENATE(Tableau5[[#This Row],[Carte]],"_",Tableau5[[#This Row],[Nom]],"_",Tableau5[[#This Row],[Prénom]])</f>
        <v>006_ROSE_Blanche</v>
      </c>
      <c r="N9" s="36" t="str">
        <f>CONCATENATE(Tableau5[[#This Row],[Prénom]],"  ",Tableau5[[#This Row],[Nom]])</f>
        <v>Blanche  ROSE</v>
      </c>
    </row>
    <row r="10" spans="1:14" ht="16.05" customHeight="1" x14ac:dyDescent="0.3">
      <c r="A10" s="120">
        <f t="shared" si="0"/>
        <v>0</v>
      </c>
      <c r="B10" s="132" t="s">
        <v>243</v>
      </c>
      <c r="C10" s="132" t="s">
        <v>36</v>
      </c>
      <c r="D10" s="133" t="s">
        <v>244</v>
      </c>
      <c r="E10" s="133" t="s">
        <v>47</v>
      </c>
      <c r="F10" s="133" t="s">
        <v>245</v>
      </c>
      <c r="G10" s="133" t="s">
        <v>246</v>
      </c>
      <c r="H10" s="134" t="s">
        <v>247</v>
      </c>
      <c r="I10" s="134" t="s">
        <v>248</v>
      </c>
      <c r="J10" s="135" t="s">
        <v>133</v>
      </c>
      <c r="K10" s="135" t="s">
        <v>133</v>
      </c>
      <c r="L10" s="136" t="s">
        <v>133</v>
      </c>
      <c r="M10" s="126" t="str">
        <f>CONCATENATE(Tableau5[[#This Row],[Carte]],"_",Tableau5[[#This Row],[Nom]],"_",Tableau5[[#This Row],[Prénom]])</f>
        <v>007_MARRON_Claire</v>
      </c>
      <c r="N10" s="36" t="str">
        <f>CONCATENATE(Tableau5[[#This Row],[Prénom]],"  ",Tableau5[[#This Row],[Nom]])</f>
        <v>Claire  MARRON</v>
      </c>
    </row>
    <row r="11" spans="1:14" ht="16.05" customHeight="1" x14ac:dyDescent="0.3">
      <c r="A11" s="120">
        <f t="shared" si="0"/>
        <v>0</v>
      </c>
    </row>
    <row r="12" spans="1:14" ht="16.05" customHeight="1" x14ac:dyDescent="0.3">
      <c r="A12" s="120">
        <f t="shared" si="0"/>
        <v>0</v>
      </c>
    </row>
    <row r="13" spans="1:14" ht="16.05" customHeight="1" x14ac:dyDescent="0.3">
      <c r="A13" s="120">
        <f t="shared" si="0"/>
        <v>0</v>
      </c>
    </row>
    <row r="14" spans="1:14" ht="16.05" customHeight="1" x14ac:dyDescent="0.3">
      <c r="A14" s="120">
        <f t="shared" si="0"/>
        <v>0</v>
      </c>
    </row>
    <row r="15" spans="1:14" ht="16.05" customHeight="1" x14ac:dyDescent="0.3">
      <c r="A15" s="120">
        <f t="shared" si="0"/>
        <v>0</v>
      </c>
    </row>
    <row r="16" spans="1:14" ht="16.05" customHeight="1" x14ac:dyDescent="0.3">
      <c r="A16" s="120">
        <f t="shared" si="0"/>
        <v>0</v>
      </c>
    </row>
    <row r="17" spans="1:1" ht="16.05" customHeight="1" x14ac:dyDescent="0.3">
      <c r="A17" s="120">
        <f t="shared" si="0"/>
        <v>0</v>
      </c>
    </row>
    <row r="18" spans="1:1" ht="16.05" customHeight="1" x14ac:dyDescent="0.3">
      <c r="A18" s="120">
        <f t="shared" si="0"/>
        <v>0</v>
      </c>
    </row>
    <row r="19" spans="1:1" ht="16.05" customHeight="1" x14ac:dyDescent="0.3">
      <c r="A19" s="120">
        <f t="shared" si="0"/>
        <v>0</v>
      </c>
    </row>
    <row r="20" spans="1:1" ht="16.05" customHeight="1" x14ac:dyDescent="0.3">
      <c r="A20" s="120">
        <f t="shared" si="0"/>
        <v>0</v>
      </c>
    </row>
    <row r="21" spans="1:1" ht="16.05" customHeight="1" x14ac:dyDescent="0.3">
      <c r="A21" s="120">
        <f t="shared" si="0"/>
        <v>0</v>
      </c>
    </row>
    <row r="22" spans="1:1" ht="16.05" customHeight="1" x14ac:dyDescent="0.3">
      <c r="A22" s="120">
        <f t="shared" si="0"/>
        <v>0</v>
      </c>
    </row>
    <row r="23" spans="1:1" ht="16.05" customHeight="1" x14ac:dyDescent="0.3">
      <c r="A23" s="120">
        <f t="shared" si="0"/>
        <v>0</v>
      </c>
    </row>
    <row r="24" spans="1:1" ht="16.05" customHeight="1" x14ac:dyDescent="0.3">
      <c r="A24" s="120">
        <f t="shared" si="0"/>
        <v>0</v>
      </c>
    </row>
    <row r="25" spans="1:1" ht="16.05" customHeight="1" x14ac:dyDescent="0.3">
      <c r="A25" s="120">
        <f t="shared" si="0"/>
        <v>0</v>
      </c>
    </row>
    <row r="26" spans="1:1" ht="16.05" customHeight="1" x14ac:dyDescent="0.3">
      <c r="A26" s="120">
        <f t="shared" si="0"/>
        <v>0</v>
      </c>
    </row>
    <row r="27" spans="1:1" ht="16.05" customHeight="1" x14ac:dyDescent="0.3">
      <c r="A27" s="120">
        <f t="shared" si="0"/>
        <v>0</v>
      </c>
    </row>
    <row r="28" spans="1:1" ht="16.05" customHeight="1" x14ac:dyDescent="0.3">
      <c r="A28" s="120">
        <f t="shared" si="0"/>
        <v>0</v>
      </c>
    </row>
    <row r="29" spans="1:1" ht="16.05" customHeight="1" x14ac:dyDescent="0.3">
      <c r="A29" s="120">
        <f t="shared" si="0"/>
        <v>0</v>
      </c>
    </row>
    <row r="30" spans="1:1" ht="16.05" customHeight="1" x14ac:dyDescent="0.3">
      <c r="A30" s="120">
        <f t="shared" si="0"/>
        <v>0</v>
      </c>
    </row>
    <row r="31" spans="1:1" ht="16.05" customHeight="1" x14ac:dyDescent="0.3">
      <c r="A31" s="120">
        <f t="shared" si="0"/>
        <v>0</v>
      </c>
    </row>
    <row r="32" spans="1:1" ht="16.05" customHeight="1" x14ac:dyDescent="0.3">
      <c r="A32" s="120">
        <f t="shared" si="0"/>
        <v>0</v>
      </c>
    </row>
    <row r="33" spans="1:1" ht="16.05" customHeight="1" x14ac:dyDescent="0.3">
      <c r="A33" s="120">
        <f t="shared" si="0"/>
        <v>0</v>
      </c>
    </row>
    <row r="34" spans="1:1" ht="16.05" customHeight="1" x14ac:dyDescent="0.3">
      <c r="A34" s="120">
        <f t="shared" si="0"/>
        <v>0</v>
      </c>
    </row>
    <row r="35" spans="1:1" ht="16.05" customHeight="1" x14ac:dyDescent="0.3">
      <c r="A35" s="120">
        <f t="shared" si="0"/>
        <v>0</v>
      </c>
    </row>
    <row r="36" spans="1:1" ht="16.05" customHeight="1" x14ac:dyDescent="0.3">
      <c r="A36" s="120">
        <f t="shared" si="0"/>
        <v>0</v>
      </c>
    </row>
    <row r="37" spans="1:1" ht="16.05" customHeight="1" x14ac:dyDescent="0.3">
      <c r="A37" s="120">
        <f t="shared" si="0"/>
        <v>0</v>
      </c>
    </row>
    <row r="38" spans="1:1" ht="16.05" customHeight="1" x14ac:dyDescent="0.3">
      <c r="A38" s="120">
        <f t="shared" si="0"/>
        <v>0</v>
      </c>
    </row>
    <row r="39" spans="1:1" ht="16.05" customHeight="1" x14ac:dyDescent="0.3">
      <c r="A39" s="120">
        <f t="shared" si="0"/>
        <v>0</v>
      </c>
    </row>
    <row r="40" spans="1:1" ht="16.05" customHeight="1" x14ac:dyDescent="0.3">
      <c r="A40" s="120">
        <f t="shared" si="0"/>
        <v>0</v>
      </c>
    </row>
    <row r="41" spans="1:1" ht="16.05" customHeight="1" x14ac:dyDescent="0.3">
      <c r="A41" s="120">
        <f t="shared" si="0"/>
        <v>0</v>
      </c>
    </row>
    <row r="42" spans="1:1" ht="16.05" customHeight="1" x14ac:dyDescent="0.3">
      <c r="A42" s="120">
        <f t="shared" si="0"/>
        <v>0</v>
      </c>
    </row>
    <row r="43" spans="1:1" ht="16.05" customHeight="1" x14ac:dyDescent="0.3">
      <c r="A43" s="120">
        <f t="shared" si="0"/>
        <v>0</v>
      </c>
    </row>
    <row r="44" spans="1:1" ht="16.05" customHeight="1" x14ac:dyDescent="0.3">
      <c r="A44" s="120">
        <f t="shared" si="0"/>
        <v>0</v>
      </c>
    </row>
    <row r="45" spans="1:1" ht="16.05" customHeight="1" x14ac:dyDescent="0.3">
      <c r="A45" s="120">
        <f t="shared" si="0"/>
        <v>0</v>
      </c>
    </row>
    <row r="46" spans="1:1" ht="16.05" customHeight="1" x14ac:dyDescent="0.3">
      <c r="A46" s="120">
        <f t="shared" si="0"/>
        <v>0</v>
      </c>
    </row>
    <row r="47" spans="1:1" ht="16.05" customHeight="1" x14ac:dyDescent="0.3">
      <c r="A47" s="120">
        <f t="shared" si="0"/>
        <v>0</v>
      </c>
    </row>
    <row r="48" spans="1:1" ht="16.05" customHeight="1" x14ac:dyDescent="0.3">
      <c r="A48" s="120">
        <f t="shared" si="0"/>
        <v>0</v>
      </c>
    </row>
    <row r="49" spans="1:1" ht="16.05" customHeight="1" x14ac:dyDescent="0.3">
      <c r="A49" s="120">
        <f t="shared" si="0"/>
        <v>0</v>
      </c>
    </row>
    <row r="50" spans="1:1" ht="16.05" customHeight="1" x14ac:dyDescent="0.3">
      <c r="A50" s="120">
        <f t="shared" si="0"/>
        <v>0</v>
      </c>
    </row>
    <row r="51" spans="1:1" ht="16.05" customHeight="1" x14ac:dyDescent="0.3">
      <c r="A51" s="120">
        <f t="shared" si="0"/>
        <v>0</v>
      </c>
    </row>
    <row r="52" spans="1:1" ht="16.05" customHeight="1" x14ac:dyDescent="0.3">
      <c r="A52" s="120">
        <f t="shared" si="0"/>
        <v>0</v>
      </c>
    </row>
    <row r="53" spans="1:1" ht="16.05" customHeight="1" x14ac:dyDescent="0.3">
      <c r="A53" s="120">
        <f t="shared" si="0"/>
        <v>0</v>
      </c>
    </row>
    <row r="54" spans="1:1" ht="16.05" customHeight="1" x14ac:dyDescent="0.3">
      <c r="A54" s="120">
        <f t="shared" si="0"/>
        <v>0</v>
      </c>
    </row>
    <row r="55" spans="1:1" ht="16.05" customHeight="1" x14ac:dyDescent="0.3">
      <c r="A55" s="120">
        <f t="shared" si="0"/>
        <v>0</v>
      </c>
    </row>
    <row r="56" spans="1:1" ht="16.05" customHeight="1" x14ac:dyDescent="0.3">
      <c r="A56" s="120">
        <f t="shared" si="0"/>
        <v>0</v>
      </c>
    </row>
    <row r="57" spans="1:1" ht="16.05" customHeight="1" x14ac:dyDescent="0.3">
      <c r="A57" s="120">
        <f t="shared" si="0"/>
        <v>0</v>
      </c>
    </row>
    <row r="58" spans="1:1" ht="16.05" customHeight="1" x14ac:dyDescent="0.3">
      <c r="A58" s="120">
        <f t="shared" si="0"/>
        <v>0</v>
      </c>
    </row>
    <row r="59" spans="1:1" ht="16.05" customHeight="1" x14ac:dyDescent="0.3">
      <c r="A59" s="120">
        <f t="shared" si="0"/>
        <v>0</v>
      </c>
    </row>
    <row r="60" spans="1:1" ht="16.05" customHeight="1" x14ac:dyDescent="0.3">
      <c r="A60" s="120">
        <f t="shared" si="0"/>
        <v>0</v>
      </c>
    </row>
    <row r="61" spans="1:1" ht="16.05" customHeight="1" x14ac:dyDescent="0.3">
      <c r="A61" s="120">
        <f t="shared" si="0"/>
        <v>0</v>
      </c>
    </row>
    <row r="62" spans="1:1" ht="16.05" customHeight="1" x14ac:dyDescent="0.3">
      <c r="A62" s="120">
        <f t="shared" si="0"/>
        <v>0</v>
      </c>
    </row>
    <row r="63" spans="1:1" ht="16.05" customHeight="1" x14ac:dyDescent="0.3">
      <c r="A63" s="120">
        <f t="shared" si="0"/>
        <v>0</v>
      </c>
    </row>
    <row r="64" spans="1:1" ht="16.05" customHeight="1" x14ac:dyDescent="0.3">
      <c r="A64" s="120">
        <f t="shared" si="0"/>
        <v>0</v>
      </c>
    </row>
    <row r="65" spans="1:1" ht="16.05" customHeight="1" x14ac:dyDescent="0.3">
      <c r="A65" s="120">
        <f t="shared" ref="A65:A128" si="1">M68</f>
        <v>0</v>
      </c>
    </row>
    <row r="66" spans="1:1" ht="16.05" customHeight="1" x14ac:dyDescent="0.3">
      <c r="A66" s="120">
        <f t="shared" si="1"/>
        <v>0</v>
      </c>
    </row>
    <row r="67" spans="1:1" ht="16.05" customHeight="1" x14ac:dyDescent="0.3">
      <c r="A67" s="120">
        <f t="shared" si="1"/>
        <v>0</v>
      </c>
    </row>
    <row r="68" spans="1:1" ht="16.05" customHeight="1" x14ac:dyDescent="0.3">
      <c r="A68" s="120">
        <f t="shared" si="1"/>
        <v>0</v>
      </c>
    </row>
    <row r="69" spans="1:1" ht="16.05" customHeight="1" x14ac:dyDescent="0.3">
      <c r="A69" s="120">
        <f t="shared" si="1"/>
        <v>0</v>
      </c>
    </row>
    <row r="70" spans="1:1" ht="16.05" customHeight="1" x14ac:dyDescent="0.3">
      <c r="A70" s="120">
        <f t="shared" si="1"/>
        <v>0</v>
      </c>
    </row>
    <row r="71" spans="1:1" ht="16.05" customHeight="1" x14ac:dyDescent="0.3">
      <c r="A71" s="120">
        <f t="shared" si="1"/>
        <v>0</v>
      </c>
    </row>
    <row r="72" spans="1:1" ht="16.05" customHeight="1" x14ac:dyDescent="0.3">
      <c r="A72" s="120">
        <f t="shared" si="1"/>
        <v>0</v>
      </c>
    </row>
    <row r="73" spans="1:1" ht="16.05" customHeight="1" x14ac:dyDescent="0.3">
      <c r="A73" s="120">
        <f t="shared" si="1"/>
        <v>0</v>
      </c>
    </row>
    <row r="74" spans="1:1" ht="16.05" customHeight="1" x14ac:dyDescent="0.3">
      <c r="A74" s="120">
        <f t="shared" si="1"/>
        <v>0</v>
      </c>
    </row>
    <row r="75" spans="1:1" ht="16.05" customHeight="1" x14ac:dyDescent="0.3">
      <c r="A75" s="120">
        <f t="shared" si="1"/>
        <v>0</v>
      </c>
    </row>
    <row r="76" spans="1:1" ht="16.05" customHeight="1" x14ac:dyDescent="0.3">
      <c r="A76" s="120">
        <f t="shared" si="1"/>
        <v>0</v>
      </c>
    </row>
    <row r="77" spans="1:1" ht="16.05" customHeight="1" x14ac:dyDescent="0.3">
      <c r="A77" s="120">
        <f t="shared" si="1"/>
        <v>0</v>
      </c>
    </row>
    <row r="78" spans="1:1" ht="16.05" customHeight="1" x14ac:dyDescent="0.3">
      <c r="A78" s="120">
        <f t="shared" si="1"/>
        <v>0</v>
      </c>
    </row>
    <row r="79" spans="1:1" ht="16.05" customHeight="1" x14ac:dyDescent="0.3">
      <c r="A79" s="120">
        <f t="shared" si="1"/>
        <v>0</v>
      </c>
    </row>
    <row r="80" spans="1:1" ht="16.05" customHeight="1" x14ac:dyDescent="0.3">
      <c r="A80" s="120">
        <f t="shared" si="1"/>
        <v>0</v>
      </c>
    </row>
    <row r="81" spans="1:1" ht="16.05" customHeight="1" x14ac:dyDescent="0.3">
      <c r="A81" s="120">
        <f t="shared" si="1"/>
        <v>0</v>
      </c>
    </row>
    <row r="82" spans="1:1" ht="16.05" customHeight="1" x14ac:dyDescent="0.3">
      <c r="A82" s="120">
        <f t="shared" si="1"/>
        <v>0</v>
      </c>
    </row>
    <row r="83" spans="1:1" ht="16.05" customHeight="1" x14ac:dyDescent="0.3">
      <c r="A83" s="120">
        <f t="shared" si="1"/>
        <v>0</v>
      </c>
    </row>
    <row r="84" spans="1:1" ht="16.05" customHeight="1" x14ac:dyDescent="0.3">
      <c r="A84" s="120">
        <f t="shared" si="1"/>
        <v>0</v>
      </c>
    </row>
    <row r="85" spans="1:1" ht="16.05" customHeight="1" x14ac:dyDescent="0.3">
      <c r="A85" s="120">
        <f t="shared" si="1"/>
        <v>0</v>
      </c>
    </row>
    <row r="86" spans="1:1" ht="16.05" customHeight="1" x14ac:dyDescent="0.3">
      <c r="A86" s="120">
        <f t="shared" si="1"/>
        <v>0</v>
      </c>
    </row>
    <row r="87" spans="1:1" ht="16.05" customHeight="1" x14ac:dyDescent="0.3">
      <c r="A87" s="120">
        <f t="shared" si="1"/>
        <v>0</v>
      </c>
    </row>
    <row r="88" spans="1:1" ht="16.05" customHeight="1" x14ac:dyDescent="0.3">
      <c r="A88" s="120">
        <f t="shared" si="1"/>
        <v>0</v>
      </c>
    </row>
    <row r="89" spans="1:1" ht="16.05" customHeight="1" x14ac:dyDescent="0.3">
      <c r="A89" s="120">
        <f t="shared" si="1"/>
        <v>0</v>
      </c>
    </row>
    <row r="90" spans="1:1" ht="16.05" customHeight="1" x14ac:dyDescent="0.3">
      <c r="A90" s="120">
        <f t="shared" si="1"/>
        <v>0</v>
      </c>
    </row>
    <row r="91" spans="1:1" ht="16.05" customHeight="1" x14ac:dyDescent="0.3">
      <c r="A91" s="120">
        <f t="shared" si="1"/>
        <v>0</v>
      </c>
    </row>
    <row r="92" spans="1:1" ht="16.05" customHeight="1" x14ac:dyDescent="0.3">
      <c r="A92" s="120">
        <f t="shared" si="1"/>
        <v>0</v>
      </c>
    </row>
    <row r="93" spans="1:1" ht="16.05" customHeight="1" x14ac:dyDescent="0.3">
      <c r="A93" s="120">
        <f t="shared" si="1"/>
        <v>0</v>
      </c>
    </row>
    <row r="94" spans="1:1" ht="16.05" customHeight="1" x14ac:dyDescent="0.3">
      <c r="A94" s="120">
        <f t="shared" si="1"/>
        <v>0</v>
      </c>
    </row>
    <row r="95" spans="1:1" ht="16.05" customHeight="1" x14ac:dyDescent="0.3">
      <c r="A95" s="120">
        <f t="shared" si="1"/>
        <v>0</v>
      </c>
    </row>
    <row r="96" spans="1:1" ht="16.05" customHeight="1" x14ac:dyDescent="0.3">
      <c r="A96" s="120">
        <f t="shared" si="1"/>
        <v>0</v>
      </c>
    </row>
    <row r="97" spans="1:1" ht="16.05" customHeight="1" x14ac:dyDescent="0.3">
      <c r="A97" s="120">
        <f t="shared" si="1"/>
        <v>0</v>
      </c>
    </row>
    <row r="98" spans="1:1" ht="16.05" customHeight="1" x14ac:dyDescent="0.3">
      <c r="A98" s="120">
        <f t="shared" si="1"/>
        <v>0</v>
      </c>
    </row>
    <row r="99" spans="1:1" ht="16.05" customHeight="1" x14ac:dyDescent="0.3">
      <c r="A99" s="120">
        <f t="shared" si="1"/>
        <v>0</v>
      </c>
    </row>
    <row r="100" spans="1:1" ht="16.05" customHeight="1" x14ac:dyDescent="0.3">
      <c r="A100" s="120">
        <f t="shared" si="1"/>
        <v>0</v>
      </c>
    </row>
    <row r="101" spans="1:1" ht="16.05" customHeight="1" x14ac:dyDescent="0.3">
      <c r="A101" s="120">
        <f t="shared" si="1"/>
        <v>0</v>
      </c>
    </row>
    <row r="102" spans="1:1" ht="16.05" customHeight="1" x14ac:dyDescent="0.3">
      <c r="A102" s="120">
        <f t="shared" si="1"/>
        <v>0</v>
      </c>
    </row>
    <row r="103" spans="1:1" ht="16.05" customHeight="1" x14ac:dyDescent="0.3">
      <c r="A103" s="120">
        <f t="shared" si="1"/>
        <v>0</v>
      </c>
    </row>
    <row r="104" spans="1:1" ht="16.05" customHeight="1" x14ac:dyDescent="0.3">
      <c r="A104" s="120">
        <f t="shared" si="1"/>
        <v>0</v>
      </c>
    </row>
    <row r="105" spans="1:1" ht="16.05" customHeight="1" x14ac:dyDescent="0.3">
      <c r="A105" s="120">
        <f t="shared" si="1"/>
        <v>0</v>
      </c>
    </row>
    <row r="106" spans="1:1" ht="16.05" customHeight="1" x14ac:dyDescent="0.3">
      <c r="A106" s="120">
        <f t="shared" si="1"/>
        <v>0</v>
      </c>
    </row>
    <row r="107" spans="1:1" ht="16.05" customHeight="1" x14ac:dyDescent="0.3">
      <c r="A107" s="120">
        <f t="shared" si="1"/>
        <v>0</v>
      </c>
    </row>
    <row r="108" spans="1:1" ht="16.05" customHeight="1" x14ac:dyDescent="0.3">
      <c r="A108" s="120">
        <f t="shared" si="1"/>
        <v>0</v>
      </c>
    </row>
    <row r="109" spans="1:1" ht="16.05" customHeight="1" x14ac:dyDescent="0.3">
      <c r="A109" s="120">
        <f t="shared" si="1"/>
        <v>0</v>
      </c>
    </row>
    <row r="110" spans="1:1" ht="16.05" customHeight="1" x14ac:dyDescent="0.3">
      <c r="A110" s="120">
        <f t="shared" si="1"/>
        <v>0</v>
      </c>
    </row>
    <row r="111" spans="1:1" ht="16.05" customHeight="1" x14ac:dyDescent="0.3">
      <c r="A111" s="120">
        <f t="shared" si="1"/>
        <v>0</v>
      </c>
    </row>
    <row r="112" spans="1:1" ht="16.05" customHeight="1" x14ac:dyDescent="0.3">
      <c r="A112" s="120">
        <f t="shared" si="1"/>
        <v>0</v>
      </c>
    </row>
    <row r="113" spans="1:1" ht="16.05" customHeight="1" x14ac:dyDescent="0.3">
      <c r="A113" s="120">
        <f t="shared" si="1"/>
        <v>0</v>
      </c>
    </row>
    <row r="114" spans="1:1" ht="16.05" customHeight="1" x14ac:dyDescent="0.3">
      <c r="A114" s="120">
        <f t="shared" si="1"/>
        <v>0</v>
      </c>
    </row>
    <row r="115" spans="1:1" ht="16.05" customHeight="1" x14ac:dyDescent="0.3">
      <c r="A115" s="120">
        <f t="shared" si="1"/>
        <v>0</v>
      </c>
    </row>
    <row r="116" spans="1:1" ht="16.05" customHeight="1" x14ac:dyDescent="0.3">
      <c r="A116" s="120">
        <f t="shared" si="1"/>
        <v>0</v>
      </c>
    </row>
    <row r="117" spans="1:1" ht="16.05" customHeight="1" x14ac:dyDescent="0.3">
      <c r="A117" s="120">
        <f t="shared" si="1"/>
        <v>0</v>
      </c>
    </row>
    <row r="118" spans="1:1" ht="16.05" customHeight="1" x14ac:dyDescent="0.3">
      <c r="A118" s="120">
        <f t="shared" si="1"/>
        <v>0</v>
      </c>
    </row>
    <row r="119" spans="1:1" ht="16.05" customHeight="1" x14ac:dyDescent="0.3">
      <c r="A119" s="120">
        <f t="shared" si="1"/>
        <v>0</v>
      </c>
    </row>
    <row r="120" spans="1:1" ht="16.05" customHeight="1" x14ac:dyDescent="0.3">
      <c r="A120" s="120">
        <f t="shared" si="1"/>
        <v>0</v>
      </c>
    </row>
    <row r="121" spans="1:1" ht="16.05" customHeight="1" x14ac:dyDescent="0.3">
      <c r="A121" s="120">
        <f t="shared" si="1"/>
        <v>0</v>
      </c>
    </row>
    <row r="122" spans="1:1" ht="16.05" customHeight="1" x14ac:dyDescent="0.3">
      <c r="A122" s="120">
        <f t="shared" si="1"/>
        <v>0</v>
      </c>
    </row>
    <row r="123" spans="1:1" ht="16.05" customHeight="1" x14ac:dyDescent="0.3">
      <c r="A123" s="120">
        <f t="shared" si="1"/>
        <v>0</v>
      </c>
    </row>
    <row r="124" spans="1:1" ht="16.05" customHeight="1" x14ac:dyDescent="0.3">
      <c r="A124" s="120">
        <f t="shared" si="1"/>
        <v>0</v>
      </c>
    </row>
    <row r="125" spans="1:1" ht="16.05" customHeight="1" x14ac:dyDescent="0.3">
      <c r="A125" s="120">
        <f t="shared" si="1"/>
        <v>0</v>
      </c>
    </row>
    <row r="126" spans="1:1" ht="16.05" customHeight="1" x14ac:dyDescent="0.3">
      <c r="A126" s="120">
        <f t="shared" si="1"/>
        <v>0</v>
      </c>
    </row>
    <row r="127" spans="1:1" ht="16.05" customHeight="1" x14ac:dyDescent="0.3">
      <c r="A127" s="120">
        <f t="shared" si="1"/>
        <v>0</v>
      </c>
    </row>
    <row r="128" spans="1:1" ht="16.05" customHeight="1" x14ac:dyDescent="0.3">
      <c r="A128" s="120">
        <f t="shared" si="1"/>
        <v>0</v>
      </c>
    </row>
    <row r="129" spans="1:1" ht="16.05" customHeight="1" x14ac:dyDescent="0.3">
      <c r="A129" s="120">
        <f t="shared" ref="A129:A192" si="2">M132</f>
        <v>0</v>
      </c>
    </row>
    <row r="130" spans="1:1" ht="16.05" customHeight="1" x14ac:dyDescent="0.3">
      <c r="A130" s="120">
        <f t="shared" si="2"/>
        <v>0</v>
      </c>
    </row>
    <row r="131" spans="1:1" ht="16.05" customHeight="1" x14ac:dyDescent="0.3">
      <c r="A131" s="120">
        <f t="shared" si="2"/>
        <v>0</v>
      </c>
    </row>
    <row r="132" spans="1:1" ht="16.05" customHeight="1" x14ac:dyDescent="0.3">
      <c r="A132" s="120">
        <f t="shared" si="2"/>
        <v>0</v>
      </c>
    </row>
    <row r="133" spans="1:1" ht="16.05" customHeight="1" x14ac:dyDescent="0.3">
      <c r="A133" s="120">
        <f t="shared" si="2"/>
        <v>0</v>
      </c>
    </row>
    <row r="134" spans="1:1" ht="16.05" customHeight="1" x14ac:dyDescent="0.3">
      <c r="A134" s="120">
        <f t="shared" si="2"/>
        <v>0</v>
      </c>
    </row>
    <row r="135" spans="1:1" ht="16.05" customHeight="1" x14ac:dyDescent="0.3">
      <c r="A135" s="120">
        <f t="shared" si="2"/>
        <v>0</v>
      </c>
    </row>
    <row r="136" spans="1:1" ht="16.05" customHeight="1" x14ac:dyDescent="0.3">
      <c r="A136" s="120">
        <f t="shared" si="2"/>
        <v>0</v>
      </c>
    </row>
    <row r="137" spans="1:1" ht="16.05" customHeight="1" x14ac:dyDescent="0.3">
      <c r="A137" s="120">
        <f t="shared" si="2"/>
        <v>0</v>
      </c>
    </row>
    <row r="138" spans="1:1" ht="16.05" customHeight="1" x14ac:dyDescent="0.3">
      <c r="A138" s="120">
        <f t="shared" si="2"/>
        <v>0</v>
      </c>
    </row>
    <row r="139" spans="1:1" ht="16.05" customHeight="1" x14ac:dyDescent="0.3">
      <c r="A139" s="120">
        <f t="shared" si="2"/>
        <v>0</v>
      </c>
    </row>
    <row r="140" spans="1:1" ht="16.05" customHeight="1" x14ac:dyDescent="0.3">
      <c r="A140" s="120">
        <f t="shared" si="2"/>
        <v>0</v>
      </c>
    </row>
    <row r="141" spans="1:1" ht="16.05" customHeight="1" x14ac:dyDescent="0.3">
      <c r="A141" s="120">
        <f t="shared" si="2"/>
        <v>0</v>
      </c>
    </row>
    <row r="142" spans="1:1" ht="16.05" customHeight="1" x14ac:dyDescent="0.3">
      <c r="A142" s="120">
        <f t="shared" si="2"/>
        <v>0</v>
      </c>
    </row>
    <row r="143" spans="1:1" ht="16.05" customHeight="1" x14ac:dyDescent="0.3">
      <c r="A143" s="120">
        <f t="shared" si="2"/>
        <v>0</v>
      </c>
    </row>
    <row r="144" spans="1:1" ht="16.05" customHeight="1" x14ac:dyDescent="0.3">
      <c r="A144" s="120">
        <f t="shared" si="2"/>
        <v>0</v>
      </c>
    </row>
    <row r="145" spans="1:1" ht="16.05" customHeight="1" x14ac:dyDescent="0.3">
      <c r="A145" s="120">
        <f t="shared" si="2"/>
        <v>0</v>
      </c>
    </row>
    <row r="146" spans="1:1" ht="16.05" customHeight="1" x14ac:dyDescent="0.3">
      <c r="A146" s="120">
        <f t="shared" si="2"/>
        <v>0</v>
      </c>
    </row>
    <row r="147" spans="1:1" ht="16.05" customHeight="1" x14ac:dyDescent="0.3">
      <c r="A147" s="120">
        <f t="shared" si="2"/>
        <v>0</v>
      </c>
    </row>
    <row r="148" spans="1:1" ht="16.05" customHeight="1" x14ac:dyDescent="0.3">
      <c r="A148" s="120">
        <f t="shared" si="2"/>
        <v>0</v>
      </c>
    </row>
    <row r="149" spans="1:1" ht="16.05" customHeight="1" x14ac:dyDescent="0.3">
      <c r="A149" s="120">
        <f t="shared" si="2"/>
        <v>0</v>
      </c>
    </row>
    <row r="150" spans="1:1" ht="16.05" customHeight="1" x14ac:dyDescent="0.3">
      <c r="A150" s="120">
        <f t="shared" si="2"/>
        <v>0</v>
      </c>
    </row>
    <row r="151" spans="1:1" ht="16.05" customHeight="1" x14ac:dyDescent="0.3">
      <c r="A151" s="120">
        <f t="shared" si="2"/>
        <v>0</v>
      </c>
    </row>
    <row r="152" spans="1:1" ht="16.05" customHeight="1" x14ac:dyDescent="0.3">
      <c r="A152" s="120">
        <f t="shared" si="2"/>
        <v>0</v>
      </c>
    </row>
    <row r="153" spans="1:1" ht="16.05" customHeight="1" x14ac:dyDescent="0.3">
      <c r="A153" s="120">
        <f t="shared" si="2"/>
        <v>0</v>
      </c>
    </row>
    <row r="154" spans="1:1" ht="16.05" customHeight="1" x14ac:dyDescent="0.3">
      <c r="A154" s="120">
        <f t="shared" si="2"/>
        <v>0</v>
      </c>
    </row>
    <row r="155" spans="1:1" ht="16.05" customHeight="1" x14ac:dyDescent="0.3">
      <c r="A155" s="120">
        <f t="shared" si="2"/>
        <v>0</v>
      </c>
    </row>
    <row r="156" spans="1:1" ht="16.05" customHeight="1" x14ac:dyDescent="0.3">
      <c r="A156" s="120">
        <f t="shared" si="2"/>
        <v>0</v>
      </c>
    </row>
    <row r="157" spans="1:1" ht="16.05" customHeight="1" x14ac:dyDescent="0.3">
      <c r="A157" s="120">
        <f t="shared" si="2"/>
        <v>0</v>
      </c>
    </row>
    <row r="158" spans="1:1" ht="16.05" customHeight="1" x14ac:dyDescent="0.3">
      <c r="A158" s="120">
        <f t="shared" si="2"/>
        <v>0</v>
      </c>
    </row>
    <row r="159" spans="1:1" ht="16.05" customHeight="1" x14ac:dyDescent="0.3">
      <c r="A159" s="120">
        <f t="shared" si="2"/>
        <v>0</v>
      </c>
    </row>
    <row r="160" spans="1:1" ht="16.05" customHeight="1" x14ac:dyDescent="0.3">
      <c r="A160" s="120">
        <f t="shared" si="2"/>
        <v>0</v>
      </c>
    </row>
    <row r="161" spans="1:1" ht="16.05" customHeight="1" x14ac:dyDescent="0.3">
      <c r="A161" s="120">
        <f t="shared" si="2"/>
        <v>0</v>
      </c>
    </row>
    <row r="162" spans="1:1" ht="16.05" customHeight="1" x14ac:dyDescent="0.3">
      <c r="A162" s="120">
        <f t="shared" si="2"/>
        <v>0</v>
      </c>
    </row>
    <row r="163" spans="1:1" ht="16.05" customHeight="1" x14ac:dyDescent="0.3">
      <c r="A163" s="120">
        <f t="shared" si="2"/>
        <v>0</v>
      </c>
    </row>
    <row r="164" spans="1:1" ht="16.05" customHeight="1" x14ac:dyDescent="0.3">
      <c r="A164" s="120">
        <f t="shared" si="2"/>
        <v>0</v>
      </c>
    </row>
    <row r="165" spans="1:1" ht="16.05" customHeight="1" x14ac:dyDescent="0.3">
      <c r="A165" s="120">
        <f t="shared" si="2"/>
        <v>0</v>
      </c>
    </row>
    <row r="166" spans="1:1" ht="16.05" customHeight="1" x14ac:dyDescent="0.3">
      <c r="A166" s="120">
        <f t="shared" si="2"/>
        <v>0</v>
      </c>
    </row>
    <row r="167" spans="1:1" ht="16.05" customHeight="1" x14ac:dyDescent="0.3">
      <c r="A167" s="120">
        <f t="shared" si="2"/>
        <v>0</v>
      </c>
    </row>
    <row r="168" spans="1:1" ht="16.05" customHeight="1" x14ac:dyDescent="0.3">
      <c r="A168" s="120">
        <f t="shared" si="2"/>
        <v>0</v>
      </c>
    </row>
    <row r="169" spans="1:1" ht="16.05" customHeight="1" x14ac:dyDescent="0.3">
      <c r="A169" s="120">
        <f t="shared" si="2"/>
        <v>0</v>
      </c>
    </row>
    <row r="170" spans="1:1" ht="16.05" customHeight="1" x14ac:dyDescent="0.3">
      <c r="A170" s="120">
        <f t="shared" si="2"/>
        <v>0</v>
      </c>
    </row>
    <row r="171" spans="1:1" ht="16.05" customHeight="1" x14ac:dyDescent="0.3">
      <c r="A171" s="120">
        <f t="shared" si="2"/>
        <v>0</v>
      </c>
    </row>
    <row r="172" spans="1:1" ht="16.05" customHeight="1" x14ac:dyDescent="0.3">
      <c r="A172" s="120">
        <f t="shared" si="2"/>
        <v>0</v>
      </c>
    </row>
    <row r="173" spans="1:1" ht="16.05" customHeight="1" x14ac:dyDescent="0.3">
      <c r="A173" s="120">
        <f t="shared" si="2"/>
        <v>0</v>
      </c>
    </row>
    <row r="174" spans="1:1" ht="16.05" customHeight="1" x14ac:dyDescent="0.3">
      <c r="A174" s="120">
        <f t="shared" si="2"/>
        <v>0</v>
      </c>
    </row>
    <row r="175" spans="1:1" ht="16.05" customHeight="1" x14ac:dyDescent="0.3">
      <c r="A175" s="120">
        <f t="shared" si="2"/>
        <v>0</v>
      </c>
    </row>
    <row r="176" spans="1:1" ht="16.05" customHeight="1" x14ac:dyDescent="0.3">
      <c r="A176" s="120">
        <f t="shared" si="2"/>
        <v>0</v>
      </c>
    </row>
    <row r="177" spans="1:1" ht="16.05" customHeight="1" x14ac:dyDescent="0.3">
      <c r="A177" s="120">
        <f t="shared" si="2"/>
        <v>0</v>
      </c>
    </row>
    <row r="178" spans="1:1" ht="16.05" customHeight="1" x14ac:dyDescent="0.3">
      <c r="A178" s="120">
        <f t="shared" si="2"/>
        <v>0</v>
      </c>
    </row>
    <row r="179" spans="1:1" ht="16.05" customHeight="1" x14ac:dyDescent="0.3">
      <c r="A179" s="120">
        <f t="shared" si="2"/>
        <v>0</v>
      </c>
    </row>
    <row r="180" spans="1:1" ht="16.05" customHeight="1" x14ac:dyDescent="0.3">
      <c r="A180" s="120">
        <f t="shared" si="2"/>
        <v>0</v>
      </c>
    </row>
    <row r="181" spans="1:1" ht="16.05" customHeight="1" x14ac:dyDescent="0.3">
      <c r="A181" s="120">
        <f t="shared" si="2"/>
        <v>0</v>
      </c>
    </row>
    <row r="182" spans="1:1" ht="16.05" customHeight="1" x14ac:dyDescent="0.3">
      <c r="A182" s="120">
        <f t="shared" si="2"/>
        <v>0</v>
      </c>
    </row>
    <row r="183" spans="1:1" ht="16.05" customHeight="1" x14ac:dyDescent="0.3">
      <c r="A183" s="120">
        <f t="shared" si="2"/>
        <v>0</v>
      </c>
    </row>
    <row r="184" spans="1:1" ht="16.05" customHeight="1" x14ac:dyDescent="0.3">
      <c r="A184" s="120">
        <f t="shared" si="2"/>
        <v>0</v>
      </c>
    </row>
    <row r="185" spans="1:1" ht="16.05" customHeight="1" x14ac:dyDescent="0.3">
      <c r="A185" s="120">
        <f t="shared" si="2"/>
        <v>0</v>
      </c>
    </row>
    <row r="186" spans="1:1" ht="16.05" customHeight="1" x14ac:dyDescent="0.3">
      <c r="A186" s="120">
        <f t="shared" si="2"/>
        <v>0</v>
      </c>
    </row>
    <row r="187" spans="1:1" ht="16.05" customHeight="1" x14ac:dyDescent="0.3">
      <c r="A187" s="120">
        <f t="shared" si="2"/>
        <v>0</v>
      </c>
    </row>
    <row r="188" spans="1:1" ht="16.05" customHeight="1" x14ac:dyDescent="0.3">
      <c r="A188" s="120">
        <f t="shared" si="2"/>
        <v>0</v>
      </c>
    </row>
    <row r="189" spans="1:1" ht="16.05" customHeight="1" x14ac:dyDescent="0.3">
      <c r="A189" s="120">
        <f t="shared" si="2"/>
        <v>0</v>
      </c>
    </row>
    <row r="190" spans="1:1" ht="16.05" customHeight="1" x14ac:dyDescent="0.3">
      <c r="A190" s="120">
        <f t="shared" si="2"/>
        <v>0</v>
      </c>
    </row>
    <row r="191" spans="1:1" ht="16.05" customHeight="1" x14ac:dyDescent="0.3">
      <c r="A191" s="120">
        <f t="shared" si="2"/>
        <v>0</v>
      </c>
    </row>
    <row r="192" spans="1:1" ht="16.05" customHeight="1" x14ac:dyDescent="0.3">
      <c r="A192" s="120">
        <f t="shared" si="2"/>
        <v>0</v>
      </c>
    </row>
    <row r="193" spans="1:1" ht="16.05" customHeight="1" x14ac:dyDescent="0.3">
      <c r="A193" s="120">
        <f t="shared" ref="A193:A250" si="3">M196</f>
        <v>0</v>
      </c>
    </row>
    <row r="194" spans="1:1" ht="16.05" customHeight="1" x14ac:dyDescent="0.3">
      <c r="A194" s="120">
        <f t="shared" si="3"/>
        <v>0</v>
      </c>
    </row>
    <row r="195" spans="1:1" ht="16.05" customHeight="1" x14ac:dyDescent="0.3">
      <c r="A195" s="120">
        <f t="shared" si="3"/>
        <v>0</v>
      </c>
    </row>
    <row r="196" spans="1:1" ht="16.05" customHeight="1" x14ac:dyDescent="0.3">
      <c r="A196" s="120">
        <f t="shared" si="3"/>
        <v>0</v>
      </c>
    </row>
    <row r="197" spans="1:1" ht="16.05" customHeight="1" x14ac:dyDescent="0.3">
      <c r="A197" s="120">
        <f t="shared" si="3"/>
        <v>0</v>
      </c>
    </row>
    <row r="198" spans="1:1" ht="16.05" customHeight="1" x14ac:dyDescent="0.3">
      <c r="A198" s="120">
        <f t="shared" si="3"/>
        <v>0</v>
      </c>
    </row>
    <row r="199" spans="1:1" ht="16.05" customHeight="1" x14ac:dyDescent="0.3">
      <c r="A199" s="120">
        <f t="shared" si="3"/>
        <v>0</v>
      </c>
    </row>
    <row r="200" spans="1:1" ht="16.05" customHeight="1" x14ac:dyDescent="0.3">
      <c r="A200" s="120">
        <f t="shared" si="3"/>
        <v>0</v>
      </c>
    </row>
    <row r="201" spans="1:1" ht="16.05" customHeight="1" x14ac:dyDescent="0.3">
      <c r="A201" s="120">
        <f t="shared" si="3"/>
        <v>0</v>
      </c>
    </row>
    <row r="202" spans="1:1" ht="16.05" customHeight="1" x14ac:dyDescent="0.3">
      <c r="A202" s="120">
        <f t="shared" si="3"/>
        <v>0</v>
      </c>
    </row>
    <row r="203" spans="1:1" ht="16.05" customHeight="1" x14ac:dyDescent="0.3">
      <c r="A203" s="120">
        <f t="shared" si="3"/>
        <v>0</v>
      </c>
    </row>
    <row r="204" spans="1:1" ht="16.05" customHeight="1" x14ac:dyDescent="0.3">
      <c r="A204" s="120">
        <f t="shared" si="3"/>
        <v>0</v>
      </c>
    </row>
    <row r="205" spans="1:1" ht="16.05" customHeight="1" x14ac:dyDescent="0.3">
      <c r="A205" s="120">
        <f t="shared" si="3"/>
        <v>0</v>
      </c>
    </row>
    <row r="206" spans="1:1" ht="16.05" customHeight="1" x14ac:dyDescent="0.3">
      <c r="A206" s="120">
        <f t="shared" si="3"/>
        <v>0</v>
      </c>
    </row>
    <row r="207" spans="1:1" ht="16.05" customHeight="1" x14ac:dyDescent="0.3">
      <c r="A207" s="120">
        <f t="shared" si="3"/>
        <v>0</v>
      </c>
    </row>
    <row r="208" spans="1:1" ht="16.05" customHeight="1" x14ac:dyDescent="0.3">
      <c r="A208" s="120">
        <f t="shared" si="3"/>
        <v>0</v>
      </c>
    </row>
    <row r="209" spans="1:1" ht="16.05" customHeight="1" x14ac:dyDescent="0.3">
      <c r="A209" s="120">
        <f t="shared" si="3"/>
        <v>0</v>
      </c>
    </row>
    <row r="210" spans="1:1" ht="16.05" customHeight="1" x14ac:dyDescent="0.3">
      <c r="A210" s="120">
        <f t="shared" si="3"/>
        <v>0</v>
      </c>
    </row>
    <row r="211" spans="1:1" ht="16.05" customHeight="1" x14ac:dyDescent="0.3">
      <c r="A211" s="120">
        <f t="shared" si="3"/>
        <v>0</v>
      </c>
    </row>
    <row r="212" spans="1:1" ht="16.05" customHeight="1" x14ac:dyDescent="0.3">
      <c r="A212" s="120">
        <f t="shared" si="3"/>
        <v>0</v>
      </c>
    </row>
    <row r="213" spans="1:1" ht="16.05" customHeight="1" x14ac:dyDescent="0.3">
      <c r="A213" s="120">
        <f t="shared" si="3"/>
        <v>0</v>
      </c>
    </row>
    <row r="214" spans="1:1" ht="16.05" customHeight="1" x14ac:dyDescent="0.3">
      <c r="A214" s="120">
        <f t="shared" si="3"/>
        <v>0</v>
      </c>
    </row>
    <row r="215" spans="1:1" ht="16.05" customHeight="1" x14ac:dyDescent="0.3">
      <c r="A215" s="120">
        <f t="shared" si="3"/>
        <v>0</v>
      </c>
    </row>
    <row r="216" spans="1:1" ht="16.05" customHeight="1" x14ac:dyDescent="0.3">
      <c r="A216" s="120">
        <f t="shared" si="3"/>
        <v>0</v>
      </c>
    </row>
    <row r="217" spans="1:1" ht="16.05" customHeight="1" x14ac:dyDescent="0.3">
      <c r="A217" s="120">
        <f t="shared" si="3"/>
        <v>0</v>
      </c>
    </row>
    <row r="218" spans="1:1" ht="16.05" customHeight="1" x14ac:dyDescent="0.3">
      <c r="A218" s="120">
        <f t="shared" si="3"/>
        <v>0</v>
      </c>
    </row>
    <row r="219" spans="1:1" ht="16.05" customHeight="1" x14ac:dyDescent="0.3">
      <c r="A219" s="120">
        <f t="shared" si="3"/>
        <v>0</v>
      </c>
    </row>
    <row r="220" spans="1:1" ht="16.05" customHeight="1" x14ac:dyDescent="0.3">
      <c r="A220" s="120">
        <f t="shared" si="3"/>
        <v>0</v>
      </c>
    </row>
    <row r="221" spans="1:1" ht="16.05" customHeight="1" x14ac:dyDescent="0.3">
      <c r="A221" s="120">
        <f t="shared" si="3"/>
        <v>0</v>
      </c>
    </row>
    <row r="222" spans="1:1" ht="16.05" customHeight="1" x14ac:dyDescent="0.3">
      <c r="A222" s="120">
        <f t="shared" si="3"/>
        <v>0</v>
      </c>
    </row>
    <row r="223" spans="1:1" ht="16.05" customHeight="1" x14ac:dyDescent="0.3">
      <c r="A223" s="120">
        <f t="shared" si="3"/>
        <v>0</v>
      </c>
    </row>
    <row r="224" spans="1:1" ht="16.05" customHeight="1" x14ac:dyDescent="0.3">
      <c r="A224" s="120">
        <f t="shared" si="3"/>
        <v>0</v>
      </c>
    </row>
    <row r="225" spans="1:1" ht="16.05" customHeight="1" x14ac:dyDescent="0.3">
      <c r="A225" s="120">
        <f t="shared" si="3"/>
        <v>0</v>
      </c>
    </row>
    <row r="226" spans="1:1" ht="16.05" customHeight="1" x14ac:dyDescent="0.3">
      <c r="A226" s="120">
        <f t="shared" si="3"/>
        <v>0</v>
      </c>
    </row>
    <row r="227" spans="1:1" ht="16.05" customHeight="1" x14ac:dyDescent="0.3">
      <c r="A227" s="120">
        <f t="shared" si="3"/>
        <v>0</v>
      </c>
    </row>
    <row r="228" spans="1:1" ht="16.05" customHeight="1" x14ac:dyDescent="0.3">
      <c r="A228" s="120">
        <f t="shared" si="3"/>
        <v>0</v>
      </c>
    </row>
    <row r="229" spans="1:1" ht="16.05" customHeight="1" x14ac:dyDescent="0.3">
      <c r="A229" s="120">
        <f t="shared" si="3"/>
        <v>0</v>
      </c>
    </row>
    <row r="230" spans="1:1" ht="16.05" customHeight="1" x14ac:dyDescent="0.3">
      <c r="A230" s="120">
        <f t="shared" si="3"/>
        <v>0</v>
      </c>
    </row>
    <row r="231" spans="1:1" ht="16.05" customHeight="1" x14ac:dyDescent="0.3">
      <c r="A231" s="120">
        <f t="shared" si="3"/>
        <v>0</v>
      </c>
    </row>
    <row r="232" spans="1:1" ht="16.05" customHeight="1" x14ac:dyDescent="0.3">
      <c r="A232" s="120">
        <f t="shared" si="3"/>
        <v>0</v>
      </c>
    </row>
    <row r="233" spans="1:1" ht="16.05" customHeight="1" x14ac:dyDescent="0.3">
      <c r="A233" s="120">
        <f t="shared" si="3"/>
        <v>0</v>
      </c>
    </row>
    <row r="234" spans="1:1" ht="16.05" customHeight="1" x14ac:dyDescent="0.3">
      <c r="A234" s="120">
        <f t="shared" si="3"/>
        <v>0</v>
      </c>
    </row>
    <row r="235" spans="1:1" ht="16.05" customHeight="1" x14ac:dyDescent="0.3">
      <c r="A235" s="120">
        <f t="shared" si="3"/>
        <v>0</v>
      </c>
    </row>
    <row r="236" spans="1:1" ht="16.05" customHeight="1" x14ac:dyDescent="0.3">
      <c r="A236" s="120">
        <f t="shared" si="3"/>
        <v>0</v>
      </c>
    </row>
    <row r="237" spans="1:1" ht="16.05" customHeight="1" x14ac:dyDescent="0.3">
      <c r="A237" s="120">
        <f t="shared" si="3"/>
        <v>0</v>
      </c>
    </row>
    <row r="238" spans="1:1" ht="16.05" customHeight="1" x14ac:dyDescent="0.3">
      <c r="A238" s="120">
        <f t="shared" si="3"/>
        <v>0</v>
      </c>
    </row>
    <row r="239" spans="1:1" ht="16.05" customHeight="1" x14ac:dyDescent="0.3">
      <c r="A239" s="120">
        <f t="shared" si="3"/>
        <v>0</v>
      </c>
    </row>
    <row r="240" spans="1:1" ht="16.05" customHeight="1" x14ac:dyDescent="0.3">
      <c r="A240" s="120">
        <f t="shared" si="3"/>
        <v>0</v>
      </c>
    </row>
    <row r="241" spans="1:1" ht="16.05" customHeight="1" x14ac:dyDescent="0.3">
      <c r="A241" s="120">
        <f t="shared" si="3"/>
        <v>0</v>
      </c>
    </row>
    <row r="242" spans="1:1" ht="16.05" customHeight="1" x14ac:dyDescent="0.3">
      <c r="A242" s="120">
        <f t="shared" si="3"/>
        <v>0</v>
      </c>
    </row>
    <row r="243" spans="1:1" ht="16.05" customHeight="1" x14ac:dyDescent="0.3">
      <c r="A243" s="120">
        <f t="shared" si="3"/>
        <v>0</v>
      </c>
    </row>
    <row r="244" spans="1:1" ht="16.05" customHeight="1" x14ac:dyDescent="0.3">
      <c r="A244" s="120">
        <f t="shared" si="3"/>
        <v>0</v>
      </c>
    </row>
    <row r="245" spans="1:1" ht="16.05" customHeight="1" x14ac:dyDescent="0.3">
      <c r="A245" s="120">
        <f t="shared" si="3"/>
        <v>0</v>
      </c>
    </row>
    <row r="246" spans="1:1" ht="16.05" customHeight="1" x14ac:dyDescent="0.3">
      <c r="A246" s="120">
        <f t="shared" si="3"/>
        <v>0</v>
      </c>
    </row>
    <row r="247" spans="1:1" ht="16.05" customHeight="1" x14ac:dyDescent="0.3">
      <c r="A247" s="120">
        <f t="shared" si="3"/>
        <v>0</v>
      </c>
    </row>
    <row r="248" spans="1:1" ht="16.05" customHeight="1" x14ac:dyDescent="0.3">
      <c r="A248" s="120">
        <f t="shared" si="3"/>
        <v>0</v>
      </c>
    </row>
    <row r="249" spans="1:1" ht="16.05" customHeight="1" x14ac:dyDescent="0.3">
      <c r="A249" s="120">
        <f t="shared" si="3"/>
        <v>0</v>
      </c>
    </row>
    <row r="250" spans="1:1" ht="16.05" customHeight="1" x14ac:dyDescent="0.3">
      <c r="A250" s="120">
        <f t="shared" si="3"/>
        <v>0</v>
      </c>
    </row>
  </sheetData>
  <sortState ref="A1:A26">
    <sortCondition ref="A1"/>
  </sortState>
  <mergeCells count="2">
    <mergeCell ref="B1:F1"/>
    <mergeCell ref="G1:L1"/>
  </mergeCells>
  <conditionalFormatting sqref="A1:A1048576">
    <cfRule type="cellIs" dxfId="182" priority="1" operator="equal">
      <formula>0</formula>
    </cfRule>
  </conditionalFormatting>
  <dataValidations count="1">
    <dataValidation type="list" allowBlank="1" showInputMessage="1" showErrorMessage="1" sqref="C3:C10">
      <formula1>civilité</formula1>
    </dataValidation>
  </dataValidations>
  <hyperlinks>
    <hyperlink ref="L4" r:id="rId1"/>
  </hyperlinks>
  <pageMargins left="0.7" right="0.7" top="0.75" bottom="0.75" header="0.3" footer="0.3"/>
  <pageSetup paperSize="9" orientation="landscape" r:id="rId2"/>
  <drawing r:id="rId3"/>
  <tableParts count="1"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29"/>
  <sheetViews>
    <sheetView showGridLines="0" topLeftCell="B1" workbookViewId="0">
      <selection activeCell="E25" sqref="E25"/>
    </sheetView>
  </sheetViews>
  <sheetFormatPr baseColWidth="10" defaultRowHeight="14.4" x14ac:dyDescent="0.3"/>
  <cols>
    <col min="1" max="1" width="58.77734375" hidden="1" customWidth="1"/>
    <col min="2" max="2" width="7.6640625" customWidth="1"/>
    <col min="3" max="3" width="12.21875" customWidth="1"/>
    <col min="4" max="4" width="22" customWidth="1"/>
    <col min="5" max="5" width="17.88671875" bestFit="1" customWidth="1"/>
    <col min="6" max="6" width="19.44140625" customWidth="1"/>
    <col min="7" max="7" width="33.44140625" customWidth="1"/>
    <col min="8" max="8" width="17.77734375" style="2" customWidth="1"/>
    <col min="9" max="9" width="10.6640625" hidden="1" customWidth="1"/>
    <col min="10" max="10" width="14" hidden="1" customWidth="1"/>
    <col min="11" max="11" width="12.44140625" hidden="1" customWidth="1"/>
    <col min="12" max="12" width="23" hidden="1" customWidth="1"/>
    <col min="13" max="13" width="58.21875" hidden="1" customWidth="1"/>
    <col min="14" max="14" width="0" hidden="1" customWidth="1"/>
  </cols>
  <sheetData>
    <row r="1" spans="1:14" ht="49.95" customHeight="1" x14ac:dyDescent="0.3">
      <c r="A1" t="str">
        <f t="shared" ref="A1:A16" si="0">M5</f>
        <v>ASPE   Pieter         Bas les masques</v>
      </c>
      <c r="B1" s="226"/>
      <c r="C1" s="226"/>
      <c r="D1" s="226"/>
      <c r="E1" s="225" t="s">
        <v>176</v>
      </c>
      <c r="F1" s="225"/>
      <c r="G1" s="225"/>
      <c r="H1" s="225"/>
    </row>
    <row r="2" spans="1:14" x14ac:dyDescent="0.3">
      <c r="A2" t="str">
        <f t="shared" si="0"/>
        <v>BARRIERE   Michelle         Marché noir</v>
      </c>
    </row>
    <row r="3" spans="1:14" x14ac:dyDescent="0.3">
      <c r="A3" t="str">
        <f t="shared" si="0"/>
        <v>BOCUSE   Paul         La cuisine du marché</v>
      </c>
    </row>
    <row r="4" spans="1:14" x14ac:dyDescent="0.3">
      <c r="A4" t="str">
        <f t="shared" si="0"/>
        <v>BOCUSE   Paul         Le feu sacré</v>
      </c>
      <c r="B4" s="129" t="s">
        <v>142</v>
      </c>
      <c r="C4" s="129" t="s">
        <v>54</v>
      </c>
      <c r="D4" s="128" t="s">
        <v>15</v>
      </c>
      <c r="E4" s="128" t="s">
        <v>16</v>
      </c>
      <c r="F4" s="129" t="s">
        <v>143</v>
      </c>
      <c r="G4" s="128" t="s">
        <v>17</v>
      </c>
      <c r="H4" s="24" t="s">
        <v>144</v>
      </c>
      <c r="I4" t="s">
        <v>145</v>
      </c>
      <c r="J4" t="s">
        <v>173</v>
      </c>
      <c r="K4" t="s">
        <v>146</v>
      </c>
      <c r="L4" t="s">
        <v>147</v>
      </c>
      <c r="M4" t="s">
        <v>174</v>
      </c>
      <c r="N4" t="s">
        <v>239</v>
      </c>
    </row>
    <row r="5" spans="1:14" x14ac:dyDescent="0.3">
      <c r="A5" t="str">
        <f t="shared" si="0"/>
        <v>BRUCE   Jean         OSS117 préfère les rousses</v>
      </c>
      <c r="B5" s="128">
        <f>COUNTIF(Tableau2[Référence],"&lt;="&amp;C5)</f>
        <v>15</v>
      </c>
      <c r="C5" s="128" t="s">
        <v>148</v>
      </c>
      <c r="D5" s="129" t="s">
        <v>18</v>
      </c>
      <c r="E5" s="129" t="s">
        <v>21</v>
      </c>
      <c r="F5" s="129" t="s">
        <v>22</v>
      </c>
      <c r="G5" s="129" t="s">
        <v>23</v>
      </c>
      <c r="H5" s="46" t="s">
        <v>166</v>
      </c>
      <c r="I5" t="str">
        <f>VLOOKUP(ROW()-ROW($I$4),Tableau2[],2,0)</f>
        <v>ASPP001</v>
      </c>
      <c r="J5" t="str">
        <f>VLOOKUP(I5,Tableau2[[Référence]:[Titre]],3,0)</f>
        <v>ASPE</v>
      </c>
      <c r="K5" t="str">
        <f>VLOOKUP(I5,Tableau2[[Référence]:[Titre]],4,0)</f>
        <v>Pieter</v>
      </c>
      <c r="L5" t="str">
        <f>VLOOKUP(I5,Tableau2[[Référence]:[Titre]],5,0)</f>
        <v>Bas les masques</v>
      </c>
      <c r="M5" t="str">
        <f>CONCATENATE(Tableau2[[#This Row],[Tri Nom]],"   ",Tableau2[[#This Row],[Tri Prénom]],"         ",Tableau2[[#This Row],[Tri Titre]])</f>
        <v>ASPE   Pieter         Bas les masques</v>
      </c>
      <c r="N5" s="21" t="str">
        <f>Tableau2[[#This Row],[Tri Alpha]]</f>
        <v>ASPP001</v>
      </c>
    </row>
    <row r="6" spans="1:14" x14ac:dyDescent="0.3">
      <c r="A6" t="str">
        <f t="shared" si="0"/>
        <v>COURTOT   Béatrice         La vallée des oranges</v>
      </c>
      <c r="B6" s="128">
        <f>COUNTIF(Tableau2[Référence],"&lt;="&amp;C6)</f>
        <v>16</v>
      </c>
      <c r="C6" s="128" t="s">
        <v>175</v>
      </c>
      <c r="D6" s="129" t="s">
        <v>18</v>
      </c>
      <c r="E6" s="129" t="s">
        <v>21</v>
      </c>
      <c r="F6" s="129" t="s">
        <v>22</v>
      </c>
      <c r="G6" s="129" t="s">
        <v>24</v>
      </c>
      <c r="H6" s="46" t="s">
        <v>167</v>
      </c>
      <c r="I6" t="str">
        <f>VLOOKUP(ROW()-ROW($I$4),Tableau2[],2,0)</f>
        <v>BARM001</v>
      </c>
      <c r="J6" t="str">
        <f>VLOOKUP(I6,Tableau2[[Référence]:[Titre]],3,0)</f>
        <v>BARRIERE</v>
      </c>
      <c r="K6" t="str">
        <f>VLOOKUP(I6,Tableau2[[Référence]:[Titre]],4,0)</f>
        <v>Michelle</v>
      </c>
      <c r="L6" t="str">
        <f>VLOOKUP(I6,Tableau2[[Référence]:[Titre]],5,0)</f>
        <v>Marché noir</v>
      </c>
      <c r="M6" t="str">
        <f>CONCATENATE(Tableau2[[#This Row],[Tri Nom]],"   ",Tableau2[[#This Row],[Tri Prénom]],"         ",Tableau2[[#This Row],[Tri Titre]])</f>
        <v>BARRIERE   Michelle         Marché noir</v>
      </c>
      <c r="N6" s="21" t="str">
        <f>Tableau2[[#This Row],[Tri Alpha]]</f>
        <v>BARM001</v>
      </c>
    </row>
    <row r="7" spans="1:14" x14ac:dyDescent="0.3">
      <c r="A7" t="str">
        <f t="shared" si="0"/>
        <v>CUSSLER   Clive         L'acrobate</v>
      </c>
      <c r="B7" s="128">
        <f>COUNTIF(Tableau2[Référence],"&lt;="&amp;C7)</f>
        <v>5</v>
      </c>
      <c r="C7" s="128" t="s">
        <v>168</v>
      </c>
      <c r="D7" s="129" t="s">
        <v>149</v>
      </c>
      <c r="E7" s="129" t="s">
        <v>25</v>
      </c>
      <c r="F7" s="129" t="s">
        <v>26</v>
      </c>
      <c r="G7" s="129" t="s">
        <v>169</v>
      </c>
      <c r="H7" s="46" t="s">
        <v>166</v>
      </c>
      <c r="I7" t="str">
        <f>VLOOKUP(ROW()-ROW($I$4),Tableau2[],2,0)</f>
        <v>BOCP001</v>
      </c>
      <c r="J7" t="str">
        <f>VLOOKUP(I7,Tableau2[[Référence]:[Titre]],3,0)</f>
        <v>BOCUSE</v>
      </c>
      <c r="K7" t="str">
        <f>VLOOKUP(I7,Tableau2[[Référence]:[Titre]],4,0)</f>
        <v>Paul</v>
      </c>
      <c r="L7" t="str">
        <f>VLOOKUP(I7,Tableau2[[Référence]:[Titre]],5,0)</f>
        <v>La cuisine du marché</v>
      </c>
      <c r="M7" t="str">
        <f>CONCATENATE(Tableau2[[#This Row],[Tri Nom]],"   ",Tableau2[[#This Row],[Tri Prénom]],"         ",Tableau2[[#This Row],[Tri Titre]])</f>
        <v>BOCUSE   Paul         La cuisine du marché</v>
      </c>
      <c r="N7" s="21" t="str">
        <f>Tableau2[[#This Row],[Tri Alpha]]</f>
        <v>BOCP001</v>
      </c>
    </row>
    <row r="8" spans="1:14" x14ac:dyDescent="0.3">
      <c r="A8" t="str">
        <f t="shared" si="0"/>
        <v>HILL   Joe         L'homme-feu</v>
      </c>
      <c r="B8" s="128">
        <f>COUNTIF(Tableau2[Référence],"&lt;="&amp;C8)</f>
        <v>3</v>
      </c>
      <c r="C8" s="128" t="s">
        <v>170</v>
      </c>
      <c r="D8" s="129" t="s">
        <v>150</v>
      </c>
      <c r="E8" s="129" t="s">
        <v>27</v>
      </c>
      <c r="F8" s="129" t="s">
        <v>28</v>
      </c>
      <c r="G8" s="129" t="s">
        <v>29</v>
      </c>
      <c r="H8" s="46" t="s">
        <v>171</v>
      </c>
      <c r="I8" t="str">
        <f>VLOOKUP(ROW()-ROW($I$4),Tableau2[],2,0)</f>
        <v>BOCP002</v>
      </c>
      <c r="J8" t="str">
        <f>VLOOKUP(I8,Tableau2[[Référence]:[Titre]],3,0)</f>
        <v>BOCUSE</v>
      </c>
      <c r="K8" t="str">
        <f>VLOOKUP(I8,Tableau2[[Référence]:[Titre]],4,0)</f>
        <v>Paul</v>
      </c>
      <c r="L8" t="str">
        <f>VLOOKUP(I8,Tableau2[[Référence]:[Titre]],5,0)</f>
        <v>Le feu sacré</v>
      </c>
      <c r="M8" t="str">
        <f>CONCATENATE(Tableau2[[#This Row],[Tri Nom]],"   ",Tableau2[[#This Row],[Tri Prénom]],"         ",Tableau2[[#This Row],[Tri Titre]])</f>
        <v>BOCUSE   Paul         Le feu sacré</v>
      </c>
      <c r="N8" s="21" t="str">
        <f>Tableau2[[#This Row],[Tri Alpha]]</f>
        <v>BOCP002</v>
      </c>
    </row>
    <row r="9" spans="1:14" x14ac:dyDescent="0.3">
      <c r="A9" t="str">
        <f t="shared" si="0"/>
        <v>KERTANGUY    Ines (de)         Un dernier tour de valse</v>
      </c>
      <c r="B9" s="128">
        <f>COUNTIF(Tableau2[Référence],"&lt;="&amp;C9)</f>
        <v>4</v>
      </c>
      <c r="C9" s="128" t="s">
        <v>172</v>
      </c>
      <c r="D9" s="129" t="s">
        <v>150</v>
      </c>
      <c r="E9" s="129" t="s">
        <v>27</v>
      </c>
      <c r="F9" s="129" t="s">
        <v>28</v>
      </c>
      <c r="G9" s="129" t="s">
        <v>58</v>
      </c>
      <c r="H9" s="46" t="s">
        <v>171</v>
      </c>
      <c r="I9" t="str">
        <f>VLOOKUP(ROW()-ROW($I$4),Tableau2[],2,0)</f>
        <v>BRUJ001</v>
      </c>
      <c r="J9" t="str">
        <f>VLOOKUP(I9,Tableau2[[Référence]:[Titre]],3,0)</f>
        <v>BRUCE</v>
      </c>
      <c r="K9" t="str">
        <f>VLOOKUP(I9,Tableau2[[Référence]:[Titre]],4,0)</f>
        <v>Jean</v>
      </c>
      <c r="L9" t="str">
        <f>VLOOKUP(I9,Tableau2[[Référence]:[Titre]],5,0)</f>
        <v>OSS117 préfère les rousses</v>
      </c>
      <c r="M9" t="str">
        <f>CONCATENATE(Tableau2[[#This Row],[Tri Nom]],"   ",Tableau2[[#This Row],[Tri Prénom]],"         ",Tableau2[[#This Row],[Tri Titre]])</f>
        <v>BRUCE   Jean         OSS117 préfère les rousses</v>
      </c>
      <c r="N9" s="21" t="str">
        <f>Tableau2[[#This Row],[Tri Alpha]]</f>
        <v>BRUJ001</v>
      </c>
    </row>
    <row r="10" spans="1:14" x14ac:dyDescent="0.3">
      <c r="A10" t="str">
        <f t="shared" si="0"/>
        <v>LEVY   Marc         Une fille comme elle</v>
      </c>
      <c r="B10" s="128">
        <f>COUNTIF(Tableau2[Référence],"&lt;="&amp;C10)</f>
        <v>10</v>
      </c>
      <c r="C10" s="128" t="s">
        <v>90</v>
      </c>
      <c r="D10" s="129" t="s">
        <v>18</v>
      </c>
      <c r="E10" s="129" t="s">
        <v>87</v>
      </c>
      <c r="F10" s="129" t="s">
        <v>88</v>
      </c>
      <c r="G10" s="129" t="s">
        <v>89</v>
      </c>
      <c r="H10" s="46" t="s">
        <v>171</v>
      </c>
      <c r="I10" t="str">
        <f>VLOOKUP(ROW()-ROW($I$4),Tableau2[],2,0)</f>
        <v>COUB001</v>
      </c>
      <c r="J10" t="str">
        <f>VLOOKUP(I10,Tableau2[[Référence]:[Titre]],3,0)</f>
        <v>COURTOT</v>
      </c>
      <c r="K10" t="str">
        <f>VLOOKUP(I10,Tableau2[[Référence]:[Titre]],4,0)</f>
        <v>Béatrice</v>
      </c>
      <c r="L10" t="str">
        <f>VLOOKUP(I10,Tableau2[[Référence]:[Titre]],5,0)</f>
        <v>La vallée des oranges</v>
      </c>
      <c r="M10" t="str">
        <f>CONCATENATE(Tableau2[[#This Row],[Tri Nom]],"   ",Tableau2[[#This Row],[Tri Prénom]],"         ",Tableau2[[#This Row],[Tri Titre]])</f>
        <v>COURTOT   Béatrice         La vallée des oranges</v>
      </c>
      <c r="N10" s="21" t="str">
        <f>Tableau2[[#This Row],[Tri Alpha]]</f>
        <v>COUB001</v>
      </c>
    </row>
    <row r="11" spans="1:14" x14ac:dyDescent="0.3">
      <c r="A11" t="str">
        <f t="shared" si="0"/>
        <v>ODOUL   Michel         Dis moi ou tu as mal</v>
      </c>
      <c r="B11" s="36">
        <f>COUNTIF(Tableau2[Référence],"&lt;="&amp;C11)</f>
        <v>9</v>
      </c>
      <c r="C11" s="138" t="s">
        <v>180</v>
      </c>
      <c r="D11" s="139" t="s">
        <v>18</v>
      </c>
      <c r="E11" s="139" t="s">
        <v>187</v>
      </c>
      <c r="F11" s="139" t="s">
        <v>188</v>
      </c>
      <c r="G11" s="139" t="s">
        <v>179</v>
      </c>
      <c r="H11" s="46" t="s">
        <v>181</v>
      </c>
      <c r="I11" s="21" t="str">
        <f>VLOOKUP(ROW()-ROW($I$4),Tableau2[],2,0)</f>
        <v>CUSC001</v>
      </c>
      <c r="J11" s="21" t="str">
        <f>VLOOKUP(I11,Tableau2[[Référence]:[Titre]],3,0)</f>
        <v>CUSSLER</v>
      </c>
      <c r="K11" s="21" t="str">
        <f>VLOOKUP(I11,Tableau2[[Référence]:[Titre]],4,0)</f>
        <v>Clive</v>
      </c>
      <c r="L11" s="21" t="str">
        <f>VLOOKUP(I11,Tableau2[[Référence]:[Titre]],5,0)</f>
        <v>L'acrobate</v>
      </c>
      <c r="M11" s="21" t="str">
        <f>CONCATENATE(Tableau2[[#This Row],[Tri Nom]],"   ",Tableau2[[#This Row],[Tri Prénom]],"         ",Tableau2[[#This Row],[Tri Titre]])</f>
        <v>CUSSLER   Clive         L'acrobate</v>
      </c>
      <c r="N11" s="21" t="str">
        <f>Tableau2[[#This Row],[Tri Alpha]]</f>
        <v>CUSC001</v>
      </c>
    </row>
    <row r="12" spans="1:14" x14ac:dyDescent="0.3">
      <c r="A12" t="str">
        <f t="shared" si="0"/>
        <v>REBANKS   James         Une vie de berger</v>
      </c>
      <c r="B12" s="36">
        <f>COUNTIF(Tableau2[Référence],"&lt;="&amp;C12)</f>
        <v>7</v>
      </c>
      <c r="C12" s="138" t="s">
        <v>182</v>
      </c>
      <c r="D12" s="139" t="s">
        <v>149</v>
      </c>
      <c r="E12" s="139" t="s">
        <v>183</v>
      </c>
      <c r="F12" s="139" t="s">
        <v>184</v>
      </c>
      <c r="G12" s="139" t="s">
        <v>185</v>
      </c>
      <c r="H12" s="46" t="s">
        <v>186</v>
      </c>
      <c r="I12" s="21" t="str">
        <f>VLOOKUP(ROW()-ROW($I$4),Tableau2[],2,0)</f>
        <v>HILJ001</v>
      </c>
      <c r="J12" s="21" t="str">
        <f>VLOOKUP(I12,Tableau2[[Référence]:[Titre]],3,0)</f>
        <v>HILL</v>
      </c>
      <c r="K12" s="21" t="str">
        <f>VLOOKUP(I12,Tableau2[[Référence]:[Titre]],4,0)</f>
        <v>Joe</v>
      </c>
      <c r="L12" s="21" t="str">
        <f>VLOOKUP(I12,Tableau2[[Référence]:[Titre]],5,0)</f>
        <v>L'homme-feu</v>
      </c>
      <c r="M12" s="21" t="str">
        <f>CONCATENATE(Tableau2[[#This Row],[Tri Nom]],"   ",Tableau2[[#This Row],[Tri Prénom]],"         ",Tableau2[[#This Row],[Tri Titre]])</f>
        <v>HILL   Joe         L'homme-feu</v>
      </c>
      <c r="N12" s="21" t="str">
        <f>Tableau2[[#This Row],[Tri Alpha]]</f>
        <v>HILJ001</v>
      </c>
    </row>
    <row r="13" spans="1:14" x14ac:dyDescent="0.3">
      <c r="A13" t="str">
        <f t="shared" si="0"/>
        <v>SERVAN -SCHREIBER   Jean-Louis         Fragments de lucidité</v>
      </c>
      <c r="B13" s="36">
        <f>COUNTIF(Tableau2[Référence],"&lt;="&amp;C13)</f>
        <v>1</v>
      </c>
      <c r="C13" s="138" t="s">
        <v>189</v>
      </c>
      <c r="D13" s="139" t="s">
        <v>149</v>
      </c>
      <c r="E13" s="139" t="s">
        <v>190</v>
      </c>
      <c r="F13" s="139" t="s">
        <v>191</v>
      </c>
      <c r="G13" s="139" t="s">
        <v>193</v>
      </c>
      <c r="H13" s="46" t="s">
        <v>192</v>
      </c>
      <c r="I13" s="21" t="str">
        <f>VLOOKUP(ROW()-ROW($I$4),Tableau2[],2,0)</f>
        <v>KERI001</v>
      </c>
      <c r="J13" s="21" t="str">
        <f>VLOOKUP(I13,Tableau2[[Référence]:[Titre]],3,0)</f>
        <v xml:space="preserve">KERTANGUY </v>
      </c>
      <c r="K13" s="21" t="str">
        <f>VLOOKUP(I13,Tableau2[[Référence]:[Titre]],4,0)</f>
        <v>Ines (de)</v>
      </c>
      <c r="L13" s="21" t="str">
        <f>VLOOKUP(I13,Tableau2[[Référence]:[Titre]],5,0)</f>
        <v>Un dernier tour de valse</v>
      </c>
      <c r="M13" s="21" t="str">
        <f>CONCATENATE(Tableau2[[#This Row],[Tri Nom]],"   ",Tableau2[[#This Row],[Tri Prénom]],"         ",Tableau2[[#This Row],[Tri Titre]])</f>
        <v>KERTANGUY    Ines (de)         Un dernier tour de valse</v>
      </c>
      <c r="N13" s="21" t="str">
        <f>Tableau2[[#This Row],[Tri Alpha]]</f>
        <v>KERI001</v>
      </c>
    </row>
    <row r="14" spans="1:14" x14ac:dyDescent="0.3">
      <c r="A14" t="str">
        <f t="shared" si="0"/>
        <v>ZINN   Howard         Une histoire populaire des USA</v>
      </c>
      <c r="B14" s="36">
        <f>COUNTIF(Tableau2[Référence],"&lt;="&amp;C14)</f>
        <v>2</v>
      </c>
      <c r="C14" s="138" t="s">
        <v>194</v>
      </c>
      <c r="D14" s="139" t="s">
        <v>149</v>
      </c>
      <c r="E14" s="139" t="s">
        <v>195</v>
      </c>
      <c r="F14" s="139" t="s">
        <v>196</v>
      </c>
      <c r="G14" s="139" t="s">
        <v>197</v>
      </c>
      <c r="H14" s="46" t="s">
        <v>192</v>
      </c>
      <c r="I14" s="21" t="str">
        <f>VLOOKUP(ROW()-ROW($I$4),Tableau2[],2,0)</f>
        <v>LEVM001</v>
      </c>
      <c r="J14" s="21" t="str">
        <f>VLOOKUP(I14,Tableau2[[Référence]:[Titre]],3,0)</f>
        <v>LEVY</v>
      </c>
      <c r="K14" s="21" t="str">
        <f>VLOOKUP(I14,Tableau2[[Référence]:[Titre]],4,0)</f>
        <v>Marc</v>
      </c>
      <c r="L14" s="21" t="str">
        <f>VLOOKUP(I14,Tableau2[[Référence]:[Titre]],5,0)</f>
        <v>Une fille comme elle</v>
      </c>
      <c r="M14" s="21" t="str">
        <f>CONCATENATE(Tableau2[[#This Row],[Tri Nom]],"   ",Tableau2[[#This Row],[Tri Prénom]],"         ",Tableau2[[#This Row],[Tri Titre]])</f>
        <v>LEVY   Marc         Une fille comme elle</v>
      </c>
      <c r="N14" s="21" t="str">
        <f>Tableau2[[#This Row],[Tri Alpha]]</f>
        <v>LEVM001</v>
      </c>
    </row>
    <row r="15" spans="1:14" x14ac:dyDescent="0.3">
      <c r="A15" t="str">
        <f t="shared" si="0"/>
        <v>ZOLA   Emile         Germinal</v>
      </c>
      <c r="B15" s="36">
        <f>COUNTIF(Tableau2[Référence],"&lt;="&amp;C15)</f>
        <v>13</v>
      </c>
      <c r="C15" s="138" t="s">
        <v>200</v>
      </c>
      <c r="D15" s="139" t="s">
        <v>155</v>
      </c>
      <c r="E15" s="139" t="s">
        <v>198</v>
      </c>
      <c r="F15" s="139" t="s">
        <v>199</v>
      </c>
      <c r="G15" s="139" t="s">
        <v>202</v>
      </c>
      <c r="H15" s="46" t="s">
        <v>201</v>
      </c>
      <c r="I15" s="21" t="str">
        <f>VLOOKUP(ROW()-ROW($I$4),Tableau2[],2,0)</f>
        <v>ODOM001</v>
      </c>
      <c r="J15" s="21" t="str">
        <f>VLOOKUP(I15,Tableau2[[Référence]:[Titre]],3,0)</f>
        <v>ODOUL</v>
      </c>
      <c r="K15" s="21" t="str">
        <f>VLOOKUP(I15,Tableau2[[Référence]:[Titre]],4,0)</f>
        <v>Michel</v>
      </c>
      <c r="L15" s="21" t="str">
        <f>VLOOKUP(I15,Tableau2[[Référence]:[Titre]],5,0)</f>
        <v>Dis moi ou tu as mal</v>
      </c>
      <c r="M15" s="21" t="str">
        <f>CONCATENATE(Tableau2[[#This Row],[Tri Nom]],"   ",Tableau2[[#This Row],[Tri Prénom]],"         ",Tableau2[[#This Row],[Tri Titre]])</f>
        <v>ODOUL   Michel         Dis moi ou tu as mal</v>
      </c>
      <c r="N15" s="21" t="str">
        <f>Tableau2[[#This Row],[Tri Alpha]]</f>
        <v>ODOM001</v>
      </c>
    </row>
    <row r="16" spans="1:14" x14ac:dyDescent="0.3">
      <c r="A16" t="str">
        <f t="shared" si="0"/>
        <v>ZOLA   Emile         La bête humaine</v>
      </c>
      <c r="B16" s="36">
        <f>COUNTIF(Tableau2[Référence],"&lt;="&amp;C16)</f>
        <v>12</v>
      </c>
      <c r="C16" s="138" t="s">
        <v>203</v>
      </c>
      <c r="D16" s="139" t="s">
        <v>207</v>
      </c>
      <c r="E16" s="139" t="s">
        <v>204</v>
      </c>
      <c r="F16" s="139" t="s">
        <v>205</v>
      </c>
      <c r="G16" s="139" t="s">
        <v>206</v>
      </c>
      <c r="H16" s="46" t="s">
        <v>171</v>
      </c>
      <c r="I16" s="21" t="str">
        <f>VLOOKUP(ROW()-ROW($I$4),Tableau2[],2,0)</f>
        <v>REBJ001</v>
      </c>
      <c r="J16" s="21" t="str">
        <f>VLOOKUP(I16,Tableau2[[Référence]:[Titre]],3,0)</f>
        <v>REBANKS</v>
      </c>
      <c r="K16" s="21" t="str">
        <f>VLOOKUP(I16,Tableau2[[Référence]:[Titre]],4,0)</f>
        <v>James</v>
      </c>
      <c r="L16" s="21" t="str">
        <f>VLOOKUP(I16,Tableau2[[Référence]:[Titre]],5,0)</f>
        <v>Une vie de berger</v>
      </c>
      <c r="M16" s="21" t="str">
        <f>CONCATENATE(Tableau2[[#This Row],[Tri Nom]],"   ",Tableau2[[#This Row],[Tri Prénom]],"         ",Tableau2[[#This Row],[Tri Titre]])</f>
        <v>REBANKS   James         Une vie de berger</v>
      </c>
      <c r="N16" s="21" t="str">
        <f>Tableau2[[#This Row],[Tri Alpha]]</f>
        <v>REBJ001</v>
      </c>
    </row>
    <row r="17" spans="1:14" x14ac:dyDescent="0.3">
      <c r="A17">
        <f t="shared" ref="A17:A29" si="1">M21</f>
        <v>0</v>
      </c>
      <c r="B17" s="36">
        <f>COUNTIF(Tableau2[Référence],"&lt;="&amp;C17)</f>
        <v>8</v>
      </c>
      <c r="C17" s="138" t="s">
        <v>209</v>
      </c>
      <c r="D17" s="139" t="s">
        <v>208</v>
      </c>
      <c r="E17" s="139" t="s">
        <v>210</v>
      </c>
      <c r="F17" s="139" t="s">
        <v>211</v>
      </c>
      <c r="G17" s="139" t="s">
        <v>212</v>
      </c>
      <c r="H17" s="46" t="s">
        <v>171</v>
      </c>
      <c r="I17" s="21" t="str">
        <f>VLOOKUP(ROW()-ROW($I$4),Tableau2[],2,0)</f>
        <v>SERJ001</v>
      </c>
      <c r="J17" s="21" t="str">
        <f>VLOOKUP(I17,Tableau2[[Référence]:[Titre]],3,0)</f>
        <v>SERVAN -SCHREIBER</v>
      </c>
      <c r="K17" s="21" t="str">
        <f>VLOOKUP(I17,Tableau2[[Référence]:[Titre]],4,0)</f>
        <v>Jean-Louis</v>
      </c>
      <c r="L17" s="21" t="str">
        <f>VLOOKUP(I17,Tableau2[[Référence]:[Titre]],5,0)</f>
        <v>Fragments de lucidité</v>
      </c>
      <c r="M17" s="21" t="str">
        <f>CONCATENATE(Tableau2[[#This Row],[Tri Nom]],"   ",Tableau2[[#This Row],[Tri Prénom]],"         ",Tableau2[[#This Row],[Tri Titre]])</f>
        <v>SERVAN -SCHREIBER   Jean-Louis         Fragments de lucidité</v>
      </c>
      <c r="N17" s="21" t="str">
        <f>Tableau2[[#This Row],[Tri Alpha]]</f>
        <v>SERJ001</v>
      </c>
    </row>
    <row r="18" spans="1:14" x14ac:dyDescent="0.3">
      <c r="A18">
        <f t="shared" si="1"/>
        <v>0</v>
      </c>
      <c r="B18" s="36">
        <f>COUNTIF(Tableau2[Référence],"&lt;="&amp;C18)</f>
        <v>11</v>
      </c>
      <c r="C18" s="155" t="s">
        <v>216</v>
      </c>
      <c r="D18" s="156" t="s">
        <v>163</v>
      </c>
      <c r="E18" s="156" t="s">
        <v>217</v>
      </c>
      <c r="F18" s="156" t="s">
        <v>218</v>
      </c>
      <c r="G18" s="156" t="s">
        <v>219</v>
      </c>
      <c r="H18" s="46" t="s">
        <v>192</v>
      </c>
      <c r="I18" s="21" t="str">
        <f>VLOOKUP(ROW()-ROW($I$4),Tableau2[],2,0)</f>
        <v>ZINH001</v>
      </c>
      <c r="J18" s="21" t="str">
        <f>VLOOKUP(I18,Tableau2[[Référence]:[Titre]],3,0)</f>
        <v>ZINN</v>
      </c>
      <c r="K18" s="21" t="str">
        <f>VLOOKUP(I18,Tableau2[[Référence]:[Titre]],4,0)</f>
        <v>Howard</v>
      </c>
      <c r="L18" s="21" t="str">
        <f>VLOOKUP(I18,Tableau2[[Référence]:[Titre]],5,0)</f>
        <v>Une histoire populaire des USA</v>
      </c>
      <c r="M18" s="21" t="str">
        <f>CONCATENATE(Tableau2[[#This Row],[Tri Nom]],"   ",Tableau2[[#This Row],[Tri Prénom]],"         ",Tableau2[[#This Row],[Tri Titre]])</f>
        <v>ZINN   Howard         Une histoire populaire des USA</v>
      </c>
      <c r="N18" s="21" t="str">
        <f>Tableau2[[#This Row],[Tri Alpha]]</f>
        <v>ZINH001</v>
      </c>
    </row>
    <row r="19" spans="1:14" x14ac:dyDescent="0.3">
      <c r="A19">
        <f t="shared" si="1"/>
        <v>0</v>
      </c>
      <c r="B19" s="36">
        <f>COUNTIF(Tableau2[Référence],"&lt;="&amp;C19)</f>
        <v>14</v>
      </c>
      <c r="C19" s="155" t="s">
        <v>220</v>
      </c>
      <c r="D19" s="156" t="s">
        <v>153</v>
      </c>
      <c r="E19" s="156" t="s">
        <v>221</v>
      </c>
      <c r="F19" s="156" t="s">
        <v>222</v>
      </c>
      <c r="G19" s="156" t="s">
        <v>223</v>
      </c>
      <c r="H19" s="46" t="s">
        <v>224</v>
      </c>
      <c r="I19" s="21" t="str">
        <f>VLOOKUP(ROW()-ROW($I$4),Tableau2[],2,0)</f>
        <v>ZOLE001</v>
      </c>
      <c r="J19" s="21" t="str">
        <f>VLOOKUP(I19,Tableau2[[Référence]:[Titre]],3,0)</f>
        <v>ZOLA</v>
      </c>
      <c r="K19" s="21" t="str">
        <f>VLOOKUP(I19,Tableau2[[Référence]:[Titre]],4,0)</f>
        <v>Emile</v>
      </c>
      <c r="L19" s="21" t="str">
        <f>VLOOKUP(I19,Tableau2[[Référence]:[Titre]],5,0)</f>
        <v>Germinal</v>
      </c>
      <c r="M19" s="21" t="str">
        <f>CONCATENATE(Tableau2[[#This Row],[Tri Nom]],"   ",Tableau2[[#This Row],[Tri Prénom]],"         ",Tableau2[[#This Row],[Tri Titre]])</f>
        <v>ZOLA   Emile         Germinal</v>
      </c>
      <c r="N19" s="21" t="str">
        <f>Tableau2[[#This Row],[Tri Alpha]]</f>
        <v>ZOLE001</v>
      </c>
    </row>
    <row r="20" spans="1:14" x14ac:dyDescent="0.3">
      <c r="A20">
        <f t="shared" si="1"/>
        <v>0</v>
      </c>
      <c r="B20" s="36">
        <f>COUNTIF(Tableau2[Référence],"&lt;="&amp;C20)</f>
        <v>6</v>
      </c>
      <c r="C20" s="155" t="s">
        <v>225</v>
      </c>
      <c r="D20" s="156" t="s">
        <v>18</v>
      </c>
      <c r="E20" s="156" t="s">
        <v>226</v>
      </c>
      <c r="F20" s="156" t="s">
        <v>227</v>
      </c>
      <c r="G20" s="156" t="s">
        <v>228</v>
      </c>
      <c r="H20" s="46" t="s">
        <v>181</v>
      </c>
      <c r="I20" s="21" t="str">
        <f>VLOOKUP(ROW()-ROW($I$4),Tableau2[],2,0)</f>
        <v>ZOLE002</v>
      </c>
      <c r="J20" s="21" t="str">
        <f>VLOOKUP(I20,Tableau2[[Référence]:[Titre]],3,0)</f>
        <v>ZOLA</v>
      </c>
      <c r="K20" s="21" t="str">
        <f>VLOOKUP(I20,Tableau2[[Référence]:[Titre]],4,0)</f>
        <v>Emile</v>
      </c>
      <c r="L20" s="21" t="str">
        <f>VLOOKUP(I20,Tableau2[[Référence]:[Titre]],5,0)</f>
        <v>La bête humaine</v>
      </c>
      <c r="M20" s="21" t="str">
        <f>CONCATENATE(Tableau2[[#This Row],[Tri Nom]],"   ",Tableau2[[#This Row],[Tri Prénom]],"         ",Tableau2[[#This Row],[Tri Titre]])</f>
        <v>ZOLA   Emile         La bête humaine</v>
      </c>
      <c r="N20" s="21" t="str">
        <f>Tableau2[[#This Row],[Tri Alpha]]</f>
        <v>ZOLE002</v>
      </c>
    </row>
    <row r="21" spans="1:14" x14ac:dyDescent="0.3">
      <c r="A21">
        <f t="shared" si="1"/>
        <v>0</v>
      </c>
    </row>
    <row r="22" spans="1:14" x14ac:dyDescent="0.3">
      <c r="A22">
        <f t="shared" si="1"/>
        <v>0</v>
      </c>
    </row>
    <row r="23" spans="1:14" x14ac:dyDescent="0.3">
      <c r="A23">
        <f t="shared" si="1"/>
        <v>0</v>
      </c>
    </row>
    <row r="24" spans="1:14" x14ac:dyDescent="0.3">
      <c r="A24">
        <f t="shared" si="1"/>
        <v>0</v>
      </c>
    </row>
    <row r="25" spans="1:14" x14ac:dyDescent="0.3">
      <c r="A25">
        <f t="shared" si="1"/>
        <v>0</v>
      </c>
    </row>
    <row r="26" spans="1:14" ht="16.2" customHeight="1" x14ac:dyDescent="0.5">
      <c r="A26">
        <f t="shared" si="1"/>
        <v>0</v>
      </c>
      <c r="E26" s="131"/>
    </row>
    <row r="27" spans="1:14" x14ac:dyDescent="0.3">
      <c r="A27">
        <f t="shared" si="1"/>
        <v>0</v>
      </c>
    </row>
    <row r="28" spans="1:14" x14ac:dyDescent="0.3">
      <c r="A28">
        <f t="shared" si="1"/>
        <v>0</v>
      </c>
    </row>
    <row r="29" spans="1:14" x14ac:dyDescent="0.3">
      <c r="A29">
        <f t="shared" si="1"/>
        <v>0</v>
      </c>
    </row>
  </sheetData>
  <sortState ref="A1:A19">
    <sortCondition ref="A1"/>
  </sortState>
  <mergeCells count="2">
    <mergeCell ref="E1:H1"/>
    <mergeCell ref="B1:D1"/>
  </mergeCells>
  <pageMargins left="0.7" right="0.7" top="0.75" bottom="0.75" header="0.3" footer="0.3"/>
  <pageSetup paperSize="9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bases!$B$2:$B$22</xm:f>
          </x14:formula1>
          <xm:sqref>D5:D20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700"/>
  <sheetViews>
    <sheetView showGridLines="0" workbookViewId="0">
      <selection activeCell="E4" sqref="E4"/>
    </sheetView>
  </sheetViews>
  <sheetFormatPr baseColWidth="10" defaultRowHeight="14.4" x14ac:dyDescent="0.3"/>
  <cols>
    <col min="1" max="1" width="15" customWidth="1"/>
    <col min="2" max="2" width="28" customWidth="1"/>
    <col min="3" max="3" width="65" style="7" customWidth="1"/>
    <col min="4" max="4" width="15.77734375" style="24" customWidth="1"/>
    <col min="5" max="5" width="14.109375" style="24" customWidth="1"/>
    <col min="6" max="6" width="10.44140625" style="2" customWidth="1"/>
    <col min="7" max="7" width="11.77734375" style="2" bestFit="1" customWidth="1"/>
    <col min="8" max="8" width="11.77734375" style="25" customWidth="1"/>
  </cols>
  <sheetData>
    <row r="1" spans="1:8" ht="49.95" customHeight="1" x14ac:dyDescent="0.5">
      <c r="C1" s="225" t="s">
        <v>140</v>
      </c>
      <c r="D1" s="227"/>
      <c r="E1" s="161"/>
      <c r="F1" s="167" t="s">
        <v>249</v>
      </c>
      <c r="G1" s="168" t="s">
        <v>251</v>
      </c>
      <c r="H1" s="161"/>
    </row>
    <row r="2" spans="1:8" s="22" customFormat="1" ht="22.2" customHeight="1" x14ac:dyDescent="0.3">
      <c r="A2" s="214" t="s">
        <v>258</v>
      </c>
      <c r="B2" s="213" t="s">
        <v>259</v>
      </c>
      <c r="C2" s="213" t="s">
        <v>0</v>
      </c>
      <c r="D2" s="215" t="s">
        <v>95</v>
      </c>
      <c r="E2" s="215" t="s">
        <v>215</v>
      </c>
      <c r="F2" s="215" t="s">
        <v>30</v>
      </c>
      <c r="G2" s="215" t="s">
        <v>250</v>
      </c>
      <c r="H2" s="216" t="s">
        <v>235</v>
      </c>
    </row>
    <row r="3" spans="1:8" s="22" customFormat="1" ht="19.95" customHeight="1" x14ac:dyDescent="0.3">
      <c r="A3" s="147">
        <f>Data!A4</f>
        <v>43282</v>
      </c>
      <c r="B3" s="183" t="str">
        <f>Data!B4</f>
        <v>004_NOIRE_Blanche</v>
      </c>
      <c r="C3" s="153" t="str">
        <f>Data!C4</f>
        <v>COURTOT   Béatrice         La vallée des oranges</v>
      </c>
      <c r="D3" s="65">
        <f t="shared" ref="D3:D4" si="0">A3+10</f>
        <v>43292</v>
      </c>
      <c r="E3" s="65" t="str">
        <f>IF(Data!E4="","",Data!E4)</f>
        <v/>
      </c>
      <c r="F3" s="130" t="str">
        <f t="shared" ref="F3:F4" ca="1" si="1">IF(E3&lt;&gt;"","",IF(TODAY()&gt;D3,"Retard",""))</f>
        <v>Retard</v>
      </c>
      <c r="G3" s="130" t="str">
        <f ca="1">IF(E3&lt;&gt;"","",IF(TODAY()&gt;D3+2,"Alerte",""))</f>
        <v>Alerte</v>
      </c>
      <c r="H3" s="148" t="s">
        <v>42</v>
      </c>
    </row>
    <row r="4" spans="1:8" ht="19.95" customHeight="1" x14ac:dyDescent="0.3">
      <c r="A4" s="149">
        <f>Data!A5</f>
        <v>43295</v>
      </c>
      <c r="B4" s="184" t="str">
        <f>Data!B5</f>
        <v>005_BLEU_Vif</v>
      </c>
      <c r="C4" s="154" t="str">
        <f>Data!C5</f>
        <v>BARRIERE   Michelle         Marché noir</v>
      </c>
      <c r="D4" s="150">
        <f t="shared" si="0"/>
        <v>43305</v>
      </c>
      <c r="E4" s="150">
        <f>IF(Data!E5="","",Data!E5)</f>
        <v>43299</v>
      </c>
      <c r="F4" s="130" t="str">
        <f t="shared" ca="1" si="1"/>
        <v/>
      </c>
      <c r="G4" s="151" t="str">
        <f ca="1">IF(E4&lt;&gt;"","",IF(TODAY()&gt;D4+2,"Alerte",""))</f>
        <v/>
      </c>
      <c r="H4" s="152" t="s">
        <v>43</v>
      </c>
    </row>
    <row r="5" spans="1:8" ht="19.95" customHeight="1" x14ac:dyDescent="0.3">
      <c r="A5" s="149">
        <f>Data!A6</f>
        <v>43316</v>
      </c>
      <c r="B5" s="182" t="str">
        <f>Data!B6</f>
        <v>007_MARRON_Claire</v>
      </c>
      <c r="C5" s="174" t="str">
        <f>Data!C6</f>
        <v>REBANKS   James         Une vie de berger</v>
      </c>
      <c r="D5" s="65">
        <f t="shared" ref="D5:D6" si="2">A5+10</f>
        <v>43326</v>
      </c>
      <c r="E5" s="150" t="str">
        <f>IF(Data!E6="","",Data!E6)</f>
        <v/>
      </c>
      <c r="F5" s="130" t="str">
        <f t="shared" ref="F5:F6" ca="1" si="3">IF(E5&lt;&gt;"","",IF(TODAY()&gt;D5,"Retard",""))</f>
        <v/>
      </c>
      <c r="G5" s="173" t="str">
        <f t="shared" ref="G5:G6" ca="1" si="4">IF(E5&lt;&gt;"","",IF(TODAY()&gt;D5+2,"Retard",""))</f>
        <v/>
      </c>
      <c r="H5" s="148"/>
    </row>
    <row r="6" spans="1:8" ht="15.6" x14ac:dyDescent="0.3">
      <c r="A6" s="175">
        <f>Data!A7</f>
        <v>43316</v>
      </c>
      <c r="B6" s="182" t="str">
        <f>Data!B7</f>
        <v>001_VERT_Claire</v>
      </c>
      <c r="C6" s="174" t="str">
        <f>Data!C7</f>
        <v>ODOUL   Michel         Dis moi ou tu as mal</v>
      </c>
      <c r="D6" s="176">
        <f t="shared" si="2"/>
        <v>43326</v>
      </c>
      <c r="E6" s="172" t="str">
        <f>IF(Data!E7="","",Data!E7)</f>
        <v/>
      </c>
      <c r="F6" s="130" t="str">
        <f t="shared" ca="1" si="3"/>
        <v/>
      </c>
      <c r="G6" s="173" t="str">
        <f t="shared" ca="1" si="4"/>
        <v/>
      </c>
      <c r="H6" s="148"/>
    </row>
    <row r="7" spans="1:8" ht="15.6" x14ac:dyDescent="0.3">
      <c r="A7" s="175">
        <f>Data!A8</f>
        <v>0</v>
      </c>
      <c r="B7" s="182">
        <f>Data!B8</f>
        <v>0</v>
      </c>
      <c r="C7" s="174">
        <f>Data!C8</f>
        <v>0</v>
      </c>
      <c r="D7" s="176">
        <f t="shared" ref="D7:D38" si="5">A7+10</f>
        <v>10</v>
      </c>
      <c r="E7" s="150" t="str">
        <f>IF(Data!E8="","",Data!E8)</f>
        <v/>
      </c>
      <c r="F7" s="130" t="str">
        <f t="shared" ref="F7:F38" ca="1" si="6">IF(E7&lt;&gt;"","",IF(TODAY()&gt;D7,"Retard",""))</f>
        <v>Retard</v>
      </c>
      <c r="G7" s="173" t="str">
        <f t="shared" ref="G7:G38" ca="1" si="7">IF(E7&lt;&gt;"","",IF(TODAY()&gt;D7+2,"Retard",""))</f>
        <v>Retard</v>
      </c>
      <c r="H7" s="148"/>
    </row>
    <row r="8" spans="1:8" ht="15.6" x14ac:dyDescent="0.3">
      <c r="A8" s="175">
        <f>Data!A9</f>
        <v>0</v>
      </c>
      <c r="B8" s="182">
        <f>Data!B9</f>
        <v>0</v>
      </c>
      <c r="C8" s="174">
        <f>Data!C9</f>
        <v>0</v>
      </c>
      <c r="D8" s="176">
        <f t="shared" si="5"/>
        <v>10</v>
      </c>
      <c r="E8" s="172" t="str">
        <f>IF(Data!E9="","",Data!E9)</f>
        <v/>
      </c>
      <c r="F8" s="130" t="str">
        <f t="shared" ca="1" si="6"/>
        <v>Retard</v>
      </c>
      <c r="G8" s="173" t="str">
        <f t="shared" ca="1" si="7"/>
        <v>Retard</v>
      </c>
      <c r="H8" s="148"/>
    </row>
    <row r="9" spans="1:8" ht="15.6" x14ac:dyDescent="0.3">
      <c r="A9" s="175">
        <f>Data!A10</f>
        <v>0</v>
      </c>
      <c r="B9" s="182">
        <f>Data!B10</f>
        <v>0</v>
      </c>
      <c r="C9" s="174">
        <f>Data!C10</f>
        <v>0</v>
      </c>
      <c r="D9" s="176">
        <f t="shared" si="5"/>
        <v>10</v>
      </c>
      <c r="E9" s="172" t="str">
        <f>IF(Data!E10="","",Data!E10)</f>
        <v/>
      </c>
      <c r="F9" s="130" t="str">
        <f t="shared" ca="1" si="6"/>
        <v>Retard</v>
      </c>
      <c r="G9" s="173" t="str">
        <f t="shared" ca="1" si="7"/>
        <v>Retard</v>
      </c>
      <c r="H9" s="148"/>
    </row>
    <row r="10" spans="1:8" ht="15.6" x14ac:dyDescent="0.3">
      <c r="A10" s="175">
        <f>Data!A11</f>
        <v>0</v>
      </c>
      <c r="B10" s="182">
        <f>Data!B11</f>
        <v>0</v>
      </c>
      <c r="C10" s="174">
        <f>Data!C11</f>
        <v>0</v>
      </c>
      <c r="D10" s="176">
        <f t="shared" si="5"/>
        <v>10</v>
      </c>
      <c r="E10" s="172" t="str">
        <f>IF(Data!E11="","",Data!E11)</f>
        <v/>
      </c>
      <c r="F10" s="130" t="str">
        <f t="shared" ca="1" si="6"/>
        <v>Retard</v>
      </c>
      <c r="G10" s="173" t="str">
        <f t="shared" ca="1" si="7"/>
        <v>Retard</v>
      </c>
      <c r="H10" s="148"/>
    </row>
    <row r="11" spans="1:8" ht="15.6" x14ac:dyDescent="0.3">
      <c r="A11" s="175">
        <f>Data!A12</f>
        <v>0</v>
      </c>
      <c r="B11" s="182">
        <f>Data!B12</f>
        <v>0</v>
      </c>
      <c r="C11" s="174">
        <f>Data!C12</f>
        <v>0</v>
      </c>
      <c r="D11" s="176">
        <f t="shared" si="5"/>
        <v>10</v>
      </c>
      <c r="E11" s="172" t="str">
        <f>IF(Data!E12="","",Data!E12)</f>
        <v/>
      </c>
      <c r="F11" s="130" t="str">
        <f t="shared" ca="1" si="6"/>
        <v>Retard</v>
      </c>
      <c r="G11" s="173" t="str">
        <f t="shared" ca="1" si="7"/>
        <v>Retard</v>
      </c>
      <c r="H11" s="148"/>
    </row>
    <row r="12" spans="1:8" ht="15.6" x14ac:dyDescent="0.3">
      <c r="A12" s="175">
        <f>Data!A13</f>
        <v>0</v>
      </c>
      <c r="B12" s="182">
        <f>Data!B13</f>
        <v>0</v>
      </c>
      <c r="C12" s="174">
        <f>Data!C13</f>
        <v>0</v>
      </c>
      <c r="D12" s="176">
        <f t="shared" si="5"/>
        <v>10</v>
      </c>
      <c r="E12" s="172" t="str">
        <f>IF(Data!E13="","",Data!E13)</f>
        <v/>
      </c>
      <c r="F12" s="130" t="str">
        <f t="shared" ca="1" si="6"/>
        <v>Retard</v>
      </c>
      <c r="G12" s="173" t="str">
        <f t="shared" ca="1" si="7"/>
        <v>Retard</v>
      </c>
      <c r="H12" s="148"/>
    </row>
    <row r="13" spans="1:8" ht="15.6" x14ac:dyDescent="0.3">
      <c r="A13" s="175">
        <f>Data!A14</f>
        <v>0</v>
      </c>
      <c r="B13" s="182">
        <f>Data!B14</f>
        <v>0</v>
      </c>
      <c r="C13" s="174">
        <f>Data!C14</f>
        <v>0</v>
      </c>
      <c r="D13" s="176">
        <f t="shared" si="5"/>
        <v>10</v>
      </c>
      <c r="E13" s="172" t="str">
        <f>IF(Data!E14="","",Data!E14)</f>
        <v/>
      </c>
      <c r="F13" s="130" t="str">
        <f t="shared" ca="1" si="6"/>
        <v>Retard</v>
      </c>
      <c r="G13" s="173" t="str">
        <f t="shared" ca="1" si="7"/>
        <v>Retard</v>
      </c>
      <c r="H13" s="148"/>
    </row>
    <row r="14" spans="1:8" ht="15.6" x14ac:dyDescent="0.3">
      <c r="A14" s="175">
        <f>Data!A15</f>
        <v>0</v>
      </c>
      <c r="B14" s="182">
        <f>Data!B15</f>
        <v>0</v>
      </c>
      <c r="C14" s="174">
        <f>Data!C15</f>
        <v>0</v>
      </c>
      <c r="D14" s="176">
        <f t="shared" si="5"/>
        <v>10</v>
      </c>
      <c r="E14" s="172" t="str">
        <f>IF(Data!E15="","",Data!E15)</f>
        <v/>
      </c>
      <c r="F14" s="130" t="str">
        <f t="shared" ca="1" si="6"/>
        <v>Retard</v>
      </c>
      <c r="G14" s="173" t="str">
        <f t="shared" ca="1" si="7"/>
        <v>Retard</v>
      </c>
      <c r="H14" s="148"/>
    </row>
    <row r="15" spans="1:8" ht="15.6" x14ac:dyDescent="0.3">
      <c r="A15" s="175">
        <f>Data!A16</f>
        <v>0</v>
      </c>
      <c r="B15" s="182">
        <f>Data!B16</f>
        <v>0</v>
      </c>
      <c r="C15" s="174">
        <f>Data!C16</f>
        <v>0</v>
      </c>
      <c r="D15" s="176">
        <f t="shared" si="5"/>
        <v>10</v>
      </c>
      <c r="E15" s="172" t="str">
        <f>IF(Data!E16="","",Data!E16)</f>
        <v/>
      </c>
      <c r="F15" s="130" t="str">
        <f t="shared" ca="1" si="6"/>
        <v>Retard</v>
      </c>
      <c r="G15" s="173" t="str">
        <f t="shared" ca="1" si="7"/>
        <v>Retard</v>
      </c>
      <c r="H15" s="148"/>
    </row>
    <row r="16" spans="1:8" ht="15.6" x14ac:dyDescent="0.3">
      <c r="A16" s="175">
        <f>Data!A17</f>
        <v>0</v>
      </c>
      <c r="B16" s="182">
        <f>Data!B17</f>
        <v>0</v>
      </c>
      <c r="C16" s="174">
        <f>Data!C17</f>
        <v>0</v>
      </c>
      <c r="D16" s="176">
        <f t="shared" si="5"/>
        <v>10</v>
      </c>
      <c r="E16" s="172" t="str">
        <f>IF(Data!E17="","",Data!E17)</f>
        <v/>
      </c>
      <c r="F16" s="130" t="str">
        <f t="shared" ca="1" si="6"/>
        <v>Retard</v>
      </c>
      <c r="G16" s="173" t="str">
        <f t="shared" ca="1" si="7"/>
        <v>Retard</v>
      </c>
      <c r="H16" s="148"/>
    </row>
    <row r="17" spans="1:8" ht="15.6" x14ac:dyDescent="0.3">
      <c r="A17" s="175">
        <f>Data!A18</f>
        <v>0</v>
      </c>
      <c r="B17" s="182">
        <f>Data!B18</f>
        <v>0</v>
      </c>
      <c r="C17" s="174">
        <f>Data!C18</f>
        <v>0</v>
      </c>
      <c r="D17" s="176">
        <f t="shared" si="5"/>
        <v>10</v>
      </c>
      <c r="E17" s="172" t="str">
        <f>IF(Data!E18="","",Data!E18)</f>
        <v/>
      </c>
      <c r="F17" s="130" t="str">
        <f t="shared" ca="1" si="6"/>
        <v>Retard</v>
      </c>
      <c r="G17" s="173" t="str">
        <f t="shared" ca="1" si="7"/>
        <v>Retard</v>
      </c>
      <c r="H17" s="148"/>
    </row>
    <row r="18" spans="1:8" ht="15.6" x14ac:dyDescent="0.3">
      <c r="A18" s="175">
        <f>Data!A19</f>
        <v>0</v>
      </c>
      <c r="B18" s="182">
        <f>Data!B19</f>
        <v>0</v>
      </c>
      <c r="C18" s="174">
        <f>Data!C19</f>
        <v>0</v>
      </c>
      <c r="D18" s="176">
        <f t="shared" si="5"/>
        <v>10</v>
      </c>
      <c r="E18" s="172" t="str">
        <f>IF(Data!E19="","",Data!E19)</f>
        <v/>
      </c>
      <c r="F18" s="130" t="str">
        <f t="shared" ca="1" si="6"/>
        <v>Retard</v>
      </c>
      <c r="G18" s="173" t="str">
        <f t="shared" ca="1" si="7"/>
        <v>Retard</v>
      </c>
      <c r="H18" s="148"/>
    </row>
    <row r="19" spans="1:8" ht="15.6" x14ac:dyDescent="0.3">
      <c r="A19" s="175">
        <f>Data!A20</f>
        <v>0</v>
      </c>
      <c r="B19" s="182">
        <f>Data!B20</f>
        <v>0</v>
      </c>
      <c r="C19" s="174">
        <f>Data!C20</f>
        <v>0</v>
      </c>
      <c r="D19" s="176">
        <f t="shared" si="5"/>
        <v>10</v>
      </c>
      <c r="E19" s="172" t="str">
        <f>IF(Data!E20="","",Data!E20)</f>
        <v/>
      </c>
      <c r="F19" s="130" t="str">
        <f t="shared" ca="1" si="6"/>
        <v>Retard</v>
      </c>
      <c r="G19" s="173" t="str">
        <f t="shared" ca="1" si="7"/>
        <v>Retard</v>
      </c>
      <c r="H19" s="148"/>
    </row>
    <row r="20" spans="1:8" ht="15.6" x14ac:dyDescent="0.3">
      <c r="A20" s="175">
        <f>Data!A21</f>
        <v>0</v>
      </c>
      <c r="B20" s="182">
        <f>Data!B21</f>
        <v>0</v>
      </c>
      <c r="C20" s="174">
        <f>Data!C21</f>
        <v>0</v>
      </c>
      <c r="D20" s="176">
        <f t="shared" si="5"/>
        <v>10</v>
      </c>
      <c r="E20" s="172" t="str">
        <f>IF(Data!E21="","",Data!E21)</f>
        <v/>
      </c>
      <c r="F20" s="130" t="str">
        <f t="shared" ca="1" si="6"/>
        <v>Retard</v>
      </c>
      <c r="G20" s="173" t="str">
        <f t="shared" ca="1" si="7"/>
        <v>Retard</v>
      </c>
      <c r="H20" s="148"/>
    </row>
    <row r="21" spans="1:8" ht="15.6" x14ac:dyDescent="0.3">
      <c r="A21" s="175">
        <f>Data!A22</f>
        <v>0</v>
      </c>
      <c r="B21" s="182">
        <f>Data!B22</f>
        <v>0</v>
      </c>
      <c r="C21" s="174">
        <f>Data!C22</f>
        <v>0</v>
      </c>
      <c r="D21" s="176">
        <f t="shared" si="5"/>
        <v>10</v>
      </c>
      <c r="E21" s="172" t="str">
        <f>IF(Data!E22="","",Data!E22)</f>
        <v/>
      </c>
      <c r="F21" s="130" t="str">
        <f t="shared" ca="1" si="6"/>
        <v>Retard</v>
      </c>
      <c r="G21" s="173" t="str">
        <f t="shared" ca="1" si="7"/>
        <v>Retard</v>
      </c>
      <c r="H21" s="148"/>
    </row>
    <row r="22" spans="1:8" ht="15.6" x14ac:dyDescent="0.3">
      <c r="A22" s="175">
        <f>Data!A23</f>
        <v>0</v>
      </c>
      <c r="B22" s="182">
        <f>Data!B23</f>
        <v>0</v>
      </c>
      <c r="C22" s="174">
        <f>Data!C23</f>
        <v>0</v>
      </c>
      <c r="D22" s="176">
        <f t="shared" si="5"/>
        <v>10</v>
      </c>
      <c r="E22" s="172" t="str">
        <f>IF(Data!E23="","",Data!E23)</f>
        <v/>
      </c>
      <c r="F22" s="130" t="str">
        <f t="shared" ca="1" si="6"/>
        <v>Retard</v>
      </c>
      <c r="G22" s="173" t="str">
        <f t="shared" ca="1" si="7"/>
        <v>Retard</v>
      </c>
      <c r="H22" s="148"/>
    </row>
    <row r="23" spans="1:8" ht="15.6" x14ac:dyDescent="0.3">
      <c r="A23" s="175">
        <f>Data!A24</f>
        <v>0</v>
      </c>
      <c r="B23" s="182">
        <f>Data!B24</f>
        <v>0</v>
      </c>
      <c r="C23" s="174">
        <f>Data!C24</f>
        <v>0</v>
      </c>
      <c r="D23" s="176">
        <f t="shared" si="5"/>
        <v>10</v>
      </c>
      <c r="E23" s="172" t="str">
        <f>IF(Data!E24="","",Data!E24)</f>
        <v/>
      </c>
      <c r="F23" s="130" t="str">
        <f t="shared" ca="1" si="6"/>
        <v>Retard</v>
      </c>
      <c r="G23" s="173" t="str">
        <f t="shared" ca="1" si="7"/>
        <v>Retard</v>
      </c>
      <c r="H23" s="148"/>
    </row>
    <row r="24" spans="1:8" ht="15.6" x14ac:dyDescent="0.3">
      <c r="A24" s="175">
        <f>Data!A25</f>
        <v>0</v>
      </c>
      <c r="B24" s="182">
        <f>Data!B25</f>
        <v>0</v>
      </c>
      <c r="C24" s="174">
        <f>Data!C25</f>
        <v>0</v>
      </c>
      <c r="D24" s="176">
        <f t="shared" si="5"/>
        <v>10</v>
      </c>
      <c r="E24" s="172" t="str">
        <f>IF(Data!E25="","",Data!E25)</f>
        <v/>
      </c>
      <c r="F24" s="130" t="str">
        <f t="shared" ca="1" si="6"/>
        <v>Retard</v>
      </c>
      <c r="G24" s="173" t="str">
        <f t="shared" ca="1" si="7"/>
        <v>Retard</v>
      </c>
      <c r="H24" s="148"/>
    </row>
    <row r="25" spans="1:8" ht="15.6" x14ac:dyDescent="0.3">
      <c r="A25" s="175">
        <f>Data!A26</f>
        <v>0</v>
      </c>
      <c r="B25" s="182">
        <f>Data!B26</f>
        <v>0</v>
      </c>
      <c r="C25" s="174">
        <f>Data!C26</f>
        <v>0</v>
      </c>
      <c r="D25" s="176">
        <f t="shared" si="5"/>
        <v>10</v>
      </c>
      <c r="E25" s="172" t="str">
        <f>IF(Data!E26="","",Data!E26)</f>
        <v/>
      </c>
      <c r="F25" s="130" t="str">
        <f t="shared" ca="1" si="6"/>
        <v>Retard</v>
      </c>
      <c r="G25" s="173" t="str">
        <f t="shared" ca="1" si="7"/>
        <v>Retard</v>
      </c>
      <c r="H25" s="148"/>
    </row>
    <row r="26" spans="1:8" ht="15.6" x14ac:dyDescent="0.3">
      <c r="A26" s="175">
        <f>Data!A27</f>
        <v>0</v>
      </c>
      <c r="B26" s="182">
        <f>Data!B27</f>
        <v>0</v>
      </c>
      <c r="C26" s="174">
        <f>Data!C27</f>
        <v>0</v>
      </c>
      <c r="D26" s="176">
        <f t="shared" si="5"/>
        <v>10</v>
      </c>
      <c r="E26" s="172" t="str">
        <f>IF(Data!E27="","",Data!E27)</f>
        <v/>
      </c>
      <c r="F26" s="130" t="str">
        <f t="shared" ca="1" si="6"/>
        <v>Retard</v>
      </c>
      <c r="G26" s="173" t="str">
        <f t="shared" ca="1" si="7"/>
        <v>Retard</v>
      </c>
      <c r="H26" s="148"/>
    </row>
    <row r="27" spans="1:8" ht="15.6" x14ac:dyDescent="0.3">
      <c r="A27" s="175">
        <f>Data!A28</f>
        <v>0</v>
      </c>
      <c r="B27" s="182">
        <f>Data!B28</f>
        <v>0</v>
      </c>
      <c r="C27" s="174">
        <f>Data!C28</f>
        <v>0</v>
      </c>
      <c r="D27" s="176">
        <f t="shared" si="5"/>
        <v>10</v>
      </c>
      <c r="E27" s="172" t="str">
        <f>IF(Data!E28="","",Data!E28)</f>
        <v/>
      </c>
      <c r="F27" s="130" t="str">
        <f t="shared" ca="1" si="6"/>
        <v>Retard</v>
      </c>
      <c r="G27" s="173" t="str">
        <f t="shared" ca="1" si="7"/>
        <v>Retard</v>
      </c>
      <c r="H27" s="148"/>
    </row>
    <row r="28" spans="1:8" ht="15.6" x14ac:dyDescent="0.3">
      <c r="A28" s="175">
        <f>Data!A29</f>
        <v>0</v>
      </c>
      <c r="B28" s="182">
        <f>Data!B29</f>
        <v>0</v>
      </c>
      <c r="C28" s="174">
        <f>Data!C29</f>
        <v>0</v>
      </c>
      <c r="D28" s="176">
        <f t="shared" si="5"/>
        <v>10</v>
      </c>
      <c r="E28" s="172" t="str">
        <f>IF(Data!E29="","",Data!E29)</f>
        <v/>
      </c>
      <c r="F28" s="130" t="str">
        <f t="shared" ca="1" si="6"/>
        <v>Retard</v>
      </c>
      <c r="G28" s="173" t="str">
        <f t="shared" ca="1" si="7"/>
        <v>Retard</v>
      </c>
      <c r="H28" s="148"/>
    </row>
    <row r="29" spans="1:8" ht="15.6" x14ac:dyDescent="0.3">
      <c r="A29" s="175">
        <f>Data!A30</f>
        <v>0</v>
      </c>
      <c r="B29" s="182">
        <f>Data!B30</f>
        <v>0</v>
      </c>
      <c r="C29" s="174">
        <f>Data!C30</f>
        <v>0</v>
      </c>
      <c r="D29" s="176">
        <f t="shared" si="5"/>
        <v>10</v>
      </c>
      <c r="E29" s="172" t="str">
        <f>IF(Data!E30="","",Data!E30)</f>
        <v/>
      </c>
      <c r="F29" s="130" t="str">
        <f t="shared" ca="1" si="6"/>
        <v>Retard</v>
      </c>
      <c r="G29" s="173" t="str">
        <f t="shared" ca="1" si="7"/>
        <v>Retard</v>
      </c>
      <c r="H29" s="148"/>
    </row>
    <row r="30" spans="1:8" ht="15.6" x14ac:dyDescent="0.3">
      <c r="A30" s="175">
        <f>Data!A31</f>
        <v>0</v>
      </c>
      <c r="B30" s="182">
        <f>Data!B31</f>
        <v>0</v>
      </c>
      <c r="C30" s="174">
        <f>Data!C31</f>
        <v>0</v>
      </c>
      <c r="D30" s="176">
        <f t="shared" si="5"/>
        <v>10</v>
      </c>
      <c r="E30" s="172" t="str">
        <f>IF(Data!E31="","",Data!E31)</f>
        <v/>
      </c>
      <c r="F30" s="130" t="str">
        <f t="shared" ca="1" si="6"/>
        <v>Retard</v>
      </c>
      <c r="G30" s="173" t="str">
        <f t="shared" ca="1" si="7"/>
        <v>Retard</v>
      </c>
      <c r="H30" s="148"/>
    </row>
    <row r="31" spans="1:8" ht="15.6" x14ac:dyDescent="0.3">
      <c r="A31" s="175">
        <f>Data!A32</f>
        <v>0</v>
      </c>
      <c r="B31" s="182">
        <f>Data!B32</f>
        <v>0</v>
      </c>
      <c r="C31" s="174">
        <f>Data!C32</f>
        <v>0</v>
      </c>
      <c r="D31" s="176">
        <f t="shared" si="5"/>
        <v>10</v>
      </c>
      <c r="E31" s="172" t="str">
        <f>IF(Data!E32="","",Data!E32)</f>
        <v/>
      </c>
      <c r="F31" s="130" t="str">
        <f t="shared" ca="1" si="6"/>
        <v>Retard</v>
      </c>
      <c r="G31" s="173" t="str">
        <f t="shared" ca="1" si="7"/>
        <v>Retard</v>
      </c>
      <c r="H31" s="148"/>
    </row>
    <row r="32" spans="1:8" ht="15.6" x14ac:dyDescent="0.3">
      <c r="A32" s="175">
        <f>Data!A33</f>
        <v>0</v>
      </c>
      <c r="B32" s="182">
        <f>Data!B33</f>
        <v>0</v>
      </c>
      <c r="C32" s="174">
        <f>Data!C33</f>
        <v>0</v>
      </c>
      <c r="D32" s="176">
        <f t="shared" si="5"/>
        <v>10</v>
      </c>
      <c r="E32" s="172" t="str">
        <f>IF(Data!E33="","",Data!E33)</f>
        <v/>
      </c>
      <c r="F32" s="130" t="str">
        <f t="shared" ca="1" si="6"/>
        <v>Retard</v>
      </c>
      <c r="G32" s="173" t="str">
        <f t="shared" ca="1" si="7"/>
        <v>Retard</v>
      </c>
      <c r="H32" s="148"/>
    </row>
    <row r="33" spans="1:8" ht="15.6" x14ac:dyDescent="0.3">
      <c r="A33" s="175">
        <f>Data!A34</f>
        <v>0</v>
      </c>
      <c r="B33" s="182">
        <f>Data!B34</f>
        <v>0</v>
      </c>
      <c r="C33" s="174">
        <f>Data!C34</f>
        <v>0</v>
      </c>
      <c r="D33" s="176">
        <f t="shared" si="5"/>
        <v>10</v>
      </c>
      <c r="E33" s="172" t="str">
        <f>IF(Data!E34="","",Data!E34)</f>
        <v/>
      </c>
      <c r="F33" s="130" t="str">
        <f t="shared" ca="1" si="6"/>
        <v>Retard</v>
      </c>
      <c r="G33" s="173" t="str">
        <f t="shared" ca="1" si="7"/>
        <v>Retard</v>
      </c>
      <c r="H33" s="148"/>
    </row>
    <row r="34" spans="1:8" ht="15.6" x14ac:dyDescent="0.3">
      <c r="A34" s="175">
        <f>Data!A35</f>
        <v>0</v>
      </c>
      <c r="B34" s="182">
        <f>Data!B35</f>
        <v>0</v>
      </c>
      <c r="C34" s="174">
        <f>Data!C35</f>
        <v>0</v>
      </c>
      <c r="D34" s="176">
        <f t="shared" si="5"/>
        <v>10</v>
      </c>
      <c r="E34" s="172" t="str">
        <f>IF(Data!E35="","",Data!E35)</f>
        <v/>
      </c>
      <c r="F34" s="130" t="str">
        <f t="shared" ca="1" si="6"/>
        <v>Retard</v>
      </c>
      <c r="G34" s="173" t="str">
        <f t="shared" ca="1" si="7"/>
        <v>Retard</v>
      </c>
      <c r="H34" s="148"/>
    </row>
    <row r="35" spans="1:8" ht="15.6" x14ac:dyDescent="0.3">
      <c r="A35" s="175">
        <f>Data!A36</f>
        <v>0</v>
      </c>
      <c r="B35" s="182">
        <f>Data!B36</f>
        <v>0</v>
      </c>
      <c r="C35" s="174">
        <f>Data!C36</f>
        <v>0</v>
      </c>
      <c r="D35" s="176">
        <f t="shared" si="5"/>
        <v>10</v>
      </c>
      <c r="E35" s="172" t="str">
        <f>IF(Data!E36="","",Data!E36)</f>
        <v/>
      </c>
      <c r="F35" s="130" t="str">
        <f t="shared" ca="1" si="6"/>
        <v>Retard</v>
      </c>
      <c r="G35" s="173" t="str">
        <f t="shared" ca="1" si="7"/>
        <v>Retard</v>
      </c>
      <c r="H35" s="148"/>
    </row>
    <row r="36" spans="1:8" ht="15.6" x14ac:dyDescent="0.3">
      <c r="A36" s="175">
        <f>Data!A37</f>
        <v>0</v>
      </c>
      <c r="B36" s="182">
        <f>Data!B37</f>
        <v>0</v>
      </c>
      <c r="C36" s="174">
        <f>Data!C37</f>
        <v>0</v>
      </c>
      <c r="D36" s="176">
        <f t="shared" si="5"/>
        <v>10</v>
      </c>
      <c r="E36" s="172" t="str">
        <f>IF(Data!E37="","",Data!E37)</f>
        <v/>
      </c>
      <c r="F36" s="130" t="str">
        <f t="shared" ca="1" si="6"/>
        <v>Retard</v>
      </c>
      <c r="G36" s="173" t="str">
        <f t="shared" ca="1" si="7"/>
        <v>Retard</v>
      </c>
      <c r="H36" s="148"/>
    </row>
    <row r="37" spans="1:8" ht="15.6" x14ac:dyDescent="0.3">
      <c r="A37" s="175">
        <f>Data!A38</f>
        <v>0</v>
      </c>
      <c r="B37" s="182">
        <f>Data!B38</f>
        <v>0</v>
      </c>
      <c r="C37" s="174">
        <f>Data!C38</f>
        <v>0</v>
      </c>
      <c r="D37" s="176">
        <f t="shared" si="5"/>
        <v>10</v>
      </c>
      <c r="E37" s="172" t="str">
        <f>IF(Data!E38="","",Data!E38)</f>
        <v/>
      </c>
      <c r="F37" s="130" t="str">
        <f t="shared" ca="1" si="6"/>
        <v>Retard</v>
      </c>
      <c r="G37" s="173" t="str">
        <f t="shared" ca="1" si="7"/>
        <v>Retard</v>
      </c>
      <c r="H37" s="148"/>
    </row>
    <row r="38" spans="1:8" ht="15.6" x14ac:dyDescent="0.3">
      <c r="A38" s="175">
        <f>Data!A39</f>
        <v>0</v>
      </c>
      <c r="B38" s="182">
        <f>Data!B39</f>
        <v>0</v>
      </c>
      <c r="C38" s="174">
        <f>Data!C39</f>
        <v>0</v>
      </c>
      <c r="D38" s="176">
        <f t="shared" si="5"/>
        <v>10</v>
      </c>
      <c r="E38" s="172" t="str">
        <f>IF(Data!E39="","",Data!E39)</f>
        <v/>
      </c>
      <c r="F38" s="130" t="str">
        <f t="shared" ca="1" si="6"/>
        <v>Retard</v>
      </c>
      <c r="G38" s="173" t="str">
        <f t="shared" ca="1" si="7"/>
        <v>Retard</v>
      </c>
      <c r="H38" s="148"/>
    </row>
    <row r="39" spans="1:8" ht="15.6" x14ac:dyDescent="0.3">
      <c r="A39" s="175">
        <f>Data!A40</f>
        <v>0</v>
      </c>
      <c r="B39" s="182">
        <f>Data!B40</f>
        <v>0</v>
      </c>
      <c r="C39" s="174">
        <f>Data!C40</f>
        <v>0</v>
      </c>
      <c r="D39" s="176">
        <f t="shared" ref="D39:D70" si="8">A39+10</f>
        <v>10</v>
      </c>
      <c r="E39" s="172" t="str">
        <f>IF(Data!E40="","",Data!E40)</f>
        <v/>
      </c>
      <c r="F39" s="130" t="str">
        <f t="shared" ref="F39:F70" ca="1" si="9">IF(E39&lt;&gt;"","",IF(TODAY()&gt;D39,"Retard",""))</f>
        <v>Retard</v>
      </c>
      <c r="G39" s="173" t="str">
        <f t="shared" ref="G39:G70" ca="1" si="10">IF(E39&lt;&gt;"","",IF(TODAY()&gt;D39+2,"Retard",""))</f>
        <v>Retard</v>
      </c>
      <c r="H39" s="148"/>
    </row>
    <row r="40" spans="1:8" ht="15.6" x14ac:dyDescent="0.3">
      <c r="A40" s="175">
        <f>Data!A41</f>
        <v>0</v>
      </c>
      <c r="B40" s="182">
        <f>Data!B41</f>
        <v>0</v>
      </c>
      <c r="C40" s="174">
        <f>Data!C41</f>
        <v>0</v>
      </c>
      <c r="D40" s="176">
        <f t="shared" si="8"/>
        <v>10</v>
      </c>
      <c r="E40" s="172" t="str">
        <f>IF(Data!E41="","",Data!E41)</f>
        <v/>
      </c>
      <c r="F40" s="130" t="str">
        <f t="shared" ca="1" si="9"/>
        <v>Retard</v>
      </c>
      <c r="G40" s="173" t="str">
        <f t="shared" ca="1" si="10"/>
        <v>Retard</v>
      </c>
      <c r="H40" s="148"/>
    </row>
    <row r="41" spans="1:8" ht="15.6" x14ac:dyDescent="0.3">
      <c r="A41" s="175">
        <f>Data!A42</f>
        <v>0</v>
      </c>
      <c r="B41" s="182">
        <f>Data!B42</f>
        <v>0</v>
      </c>
      <c r="C41" s="174">
        <f>Data!C42</f>
        <v>0</v>
      </c>
      <c r="D41" s="176">
        <f t="shared" si="8"/>
        <v>10</v>
      </c>
      <c r="E41" s="172" t="str">
        <f>IF(Data!E42="","",Data!E42)</f>
        <v/>
      </c>
      <c r="F41" s="130" t="str">
        <f t="shared" ca="1" si="9"/>
        <v>Retard</v>
      </c>
      <c r="G41" s="173" t="str">
        <f t="shared" ca="1" si="10"/>
        <v>Retard</v>
      </c>
      <c r="H41" s="148"/>
    </row>
    <row r="42" spans="1:8" ht="15.6" x14ac:dyDescent="0.3">
      <c r="A42" s="175">
        <f>Data!A43</f>
        <v>0</v>
      </c>
      <c r="B42" s="182">
        <f>Data!B43</f>
        <v>0</v>
      </c>
      <c r="C42" s="174">
        <f>Data!C43</f>
        <v>0</v>
      </c>
      <c r="D42" s="176">
        <f t="shared" si="8"/>
        <v>10</v>
      </c>
      <c r="E42" s="172" t="str">
        <f>IF(Data!E43="","",Data!E43)</f>
        <v/>
      </c>
      <c r="F42" s="130" t="str">
        <f t="shared" ca="1" si="9"/>
        <v>Retard</v>
      </c>
      <c r="G42" s="173" t="str">
        <f t="shared" ca="1" si="10"/>
        <v>Retard</v>
      </c>
      <c r="H42" s="148"/>
    </row>
    <row r="43" spans="1:8" ht="15.6" x14ac:dyDescent="0.3">
      <c r="A43" s="175">
        <f>Data!A44</f>
        <v>0</v>
      </c>
      <c r="B43" s="182">
        <f>Data!B44</f>
        <v>0</v>
      </c>
      <c r="C43" s="174">
        <f>Data!C44</f>
        <v>0</v>
      </c>
      <c r="D43" s="176">
        <f t="shared" si="8"/>
        <v>10</v>
      </c>
      <c r="E43" s="172" t="str">
        <f>IF(Data!E44="","",Data!E44)</f>
        <v/>
      </c>
      <c r="F43" s="130" t="str">
        <f t="shared" ca="1" si="9"/>
        <v>Retard</v>
      </c>
      <c r="G43" s="173" t="str">
        <f t="shared" ca="1" si="10"/>
        <v>Retard</v>
      </c>
      <c r="H43" s="148"/>
    </row>
    <row r="44" spans="1:8" ht="15.6" x14ac:dyDescent="0.3">
      <c r="A44" s="175">
        <f>Data!A45</f>
        <v>0</v>
      </c>
      <c r="B44" s="182">
        <f>Data!B45</f>
        <v>0</v>
      </c>
      <c r="C44" s="174">
        <f>Data!C45</f>
        <v>0</v>
      </c>
      <c r="D44" s="176">
        <f t="shared" si="8"/>
        <v>10</v>
      </c>
      <c r="E44" s="172" t="str">
        <f>IF(Data!E45="","",Data!E45)</f>
        <v/>
      </c>
      <c r="F44" s="130" t="str">
        <f t="shared" ca="1" si="9"/>
        <v>Retard</v>
      </c>
      <c r="G44" s="173" t="str">
        <f t="shared" ca="1" si="10"/>
        <v>Retard</v>
      </c>
      <c r="H44" s="148"/>
    </row>
    <row r="45" spans="1:8" ht="15.6" x14ac:dyDescent="0.3">
      <c r="A45" s="175">
        <f>Data!A46</f>
        <v>0</v>
      </c>
      <c r="B45" s="182">
        <f>Data!B46</f>
        <v>0</v>
      </c>
      <c r="C45" s="174">
        <f>Data!C46</f>
        <v>0</v>
      </c>
      <c r="D45" s="176">
        <f t="shared" si="8"/>
        <v>10</v>
      </c>
      <c r="E45" s="172" t="str">
        <f>IF(Data!E46="","",Data!E46)</f>
        <v/>
      </c>
      <c r="F45" s="130" t="str">
        <f t="shared" ca="1" si="9"/>
        <v>Retard</v>
      </c>
      <c r="G45" s="173" t="str">
        <f t="shared" ca="1" si="10"/>
        <v>Retard</v>
      </c>
      <c r="H45" s="148"/>
    </row>
    <row r="46" spans="1:8" ht="15.6" x14ac:dyDescent="0.3">
      <c r="A46" s="175">
        <f>Data!A47</f>
        <v>0</v>
      </c>
      <c r="B46" s="182">
        <f>Data!B47</f>
        <v>0</v>
      </c>
      <c r="C46" s="174">
        <f>Data!C47</f>
        <v>0</v>
      </c>
      <c r="D46" s="176">
        <f t="shared" si="8"/>
        <v>10</v>
      </c>
      <c r="E46" s="172" t="str">
        <f>IF(Data!E47="","",Data!E47)</f>
        <v/>
      </c>
      <c r="F46" s="130" t="str">
        <f t="shared" ca="1" si="9"/>
        <v>Retard</v>
      </c>
      <c r="G46" s="173" t="str">
        <f t="shared" ca="1" si="10"/>
        <v>Retard</v>
      </c>
      <c r="H46" s="148"/>
    </row>
    <row r="47" spans="1:8" ht="15.6" x14ac:dyDescent="0.3">
      <c r="A47" s="175">
        <f>Data!A48</f>
        <v>0</v>
      </c>
      <c r="B47" s="182">
        <f>Data!B48</f>
        <v>0</v>
      </c>
      <c r="C47" s="174">
        <f>Data!C48</f>
        <v>0</v>
      </c>
      <c r="D47" s="176">
        <f t="shared" si="8"/>
        <v>10</v>
      </c>
      <c r="E47" s="172" t="str">
        <f>IF(Data!E48="","",Data!E48)</f>
        <v/>
      </c>
      <c r="F47" s="130" t="str">
        <f t="shared" ca="1" si="9"/>
        <v>Retard</v>
      </c>
      <c r="G47" s="173" t="str">
        <f t="shared" ca="1" si="10"/>
        <v>Retard</v>
      </c>
      <c r="H47" s="148"/>
    </row>
    <row r="48" spans="1:8" ht="15.6" x14ac:dyDescent="0.3">
      <c r="A48" s="175">
        <f>Data!A49</f>
        <v>0</v>
      </c>
      <c r="B48" s="182">
        <f>Data!B49</f>
        <v>0</v>
      </c>
      <c r="C48" s="174">
        <f>Data!C49</f>
        <v>0</v>
      </c>
      <c r="D48" s="176">
        <f t="shared" si="8"/>
        <v>10</v>
      </c>
      <c r="E48" s="172" t="str">
        <f>IF(Data!E49="","",Data!E49)</f>
        <v/>
      </c>
      <c r="F48" s="130" t="str">
        <f t="shared" ca="1" si="9"/>
        <v>Retard</v>
      </c>
      <c r="G48" s="173" t="str">
        <f t="shared" ca="1" si="10"/>
        <v>Retard</v>
      </c>
      <c r="H48" s="148"/>
    </row>
    <row r="49" spans="1:8" ht="15.6" x14ac:dyDescent="0.3">
      <c r="A49" s="175">
        <f>Data!A50</f>
        <v>0</v>
      </c>
      <c r="B49" s="182">
        <f>Data!B50</f>
        <v>0</v>
      </c>
      <c r="C49" s="174">
        <f>Data!C50</f>
        <v>0</v>
      </c>
      <c r="D49" s="176">
        <f t="shared" si="8"/>
        <v>10</v>
      </c>
      <c r="E49" s="172" t="str">
        <f>IF(Data!E50="","",Data!E50)</f>
        <v/>
      </c>
      <c r="F49" s="130" t="str">
        <f t="shared" ca="1" si="9"/>
        <v>Retard</v>
      </c>
      <c r="G49" s="173" t="str">
        <f t="shared" ca="1" si="10"/>
        <v>Retard</v>
      </c>
      <c r="H49" s="148"/>
    </row>
    <row r="50" spans="1:8" ht="15.6" x14ac:dyDescent="0.3">
      <c r="A50" s="175">
        <f>Data!A51</f>
        <v>0</v>
      </c>
      <c r="B50" s="182">
        <f>Data!B51</f>
        <v>0</v>
      </c>
      <c r="C50" s="174">
        <f>Data!C51</f>
        <v>0</v>
      </c>
      <c r="D50" s="176">
        <f t="shared" si="8"/>
        <v>10</v>
      </c>
      <c r="E50" s="172" t="str">
        <f>IF(Data!E51="","",Data!E51)</f>
        <v/>
      </c>
      <c r="F50" s="130" t="str">
        <f t="shared" ca="1" si="9"/>
        <v>Retard</v>
      </c>
      <c r="G50" s="173" t="str">
        <f t="shared" ca="1" si="10"/>
        <v>Retard</v>
      </c>
      <c r="H50" s="148"/>
    </row>
    <row r="51" spans="1:8" ht="15.6" x14ac:dyDescent="0.3">
      <c r="A51" s="175">
        <f>Data!A52</f>
        <v>0</v>
      </c>
      <c r="B51" s="182">
        <f>Data!B52</f>
        <v>0</v>
      </c>
      <c r="C51" s="174">
        <f>Data!C52</f>
        <v>0</v>
      </c>
      <c r="D51" s="176">
        <f t="shared" si="8"/>
        <v>10</v>
      </c>
      <c r="E51" s="172" t="str">
        <f>IF(Data!E52="","",Data!E52)</f>
        <v/>
      </c>
      <c r="F51" s="130" t="str">
        <f t="shared" ca="1" si="9"/>
        <v>Retard</v>
      </c>
      <c r="G51" s="173" t="str">
        <f t="shared" ca="1" si="10"/>
        <v>Retard</v>
      </c>
      <c r="H51" s="148"/>
    </row>
    <row r="52" spans="1:8" ht="15.6" x14ac:dyDescent="0.3">
      <c r="A52" s="175">
        <f>Data!A53</f>
        <v>0</v>
      </c>
      <c r="B52" s="182">
        <f>Data!B53</f>
        <v>0</v>
      </c>
      <c r="C52" s="174">
        <f>Data!C53</f>
        <v>0</v>
      </c>
      <c r="D52" s="176">
        <f t="shared" si="8"/>
        <v>10</v>
      </c>
      <c r="E52" s="172" t="str">
        <f>IF(Data!E53="","",Data!E53)</f>
        <v/>
      </c>
      <c r="F52" s="130" t="str">
        <f t="shared" ca="1" si="9"/>
        <v>Retard</v>
      </c>
      <c r="G52" s="173" t="str">
        <f t="shared" ca="1" si="10"/>
        <v>Retard</v>
      </c>
      <c r="H52" s="148"/>
    </row>
    <row r="53" spans="1:8" ht="15.6" x14ac:dyDescent="0.3">
      <c r="A53" s="175">
        <f>Data!A54</f>
        <v>0</v>
      </c>
      <c r="B53" s="182">
        <f>Data!B54</f>
        <v>0</v>
      </c>
      <c r="C53" s="174">
        <f>Data!C54</f>
        <v>0</v>
      </c>
      <c r="D53" s="176">
        <f t="shared" si="8"/>
        <v>10</v>
      </c>
      <c r="E53" s="172" t="str">
        <f>IF(Data!E54="","",Data!E54)</f>
        <v/>
      </c>
      <c r="F53" s="130" t="str">
        <f t="shared" ca="1" si="9"/>
        <v>Retard</v>
      </c>
      <c r="G53" s="173" t="str">
        <f t="shared" ca="1" si="10"/>
        <v>Retard</v>
      </c>
      <c r="H53" s="148"/>
    </row>
    <row r="54" spans="1:8" ht="15.6" x14ac:dyDescent="0.3">
      <c r="A54" s="175">
        <f>Data!A55</f>
        <v>0</v>
      </c>
      <c r="B54" s="182">
        <f>Data!B55</f>
        <v>0</v>
      </c>
      <c r="C54" s="174">
        <f>Data!C55</f>
        <v>0</v>
      </c>
      <c r="D54" s="176">
        <f t="shared" si="8"/>
        <v>10</v>
      </c>
      <c r="E54" s="172" t="str">
        <f>IF(Data!E55="","",Data!E55)</f>
        <v/>
      </c>
      <c r="F54" s="130" t="str">
        <f t="shared" ca="1" si="9"/>
        <v>Retard</v>
      </c>
      <c r="G54" s="173" t="str">
        <f t="shared" ca="1" si="10"/>
        <v>Retard</v>
      </c>
      <c r="H54" s="148"/>
    </row>
    <row r="55" spans="1:8" ht="15.6" x14ac:dyDescent="0.3">
      <c r="A55" s="175">
        <f>Data!A56</f>
        <v>0</v>
      </c>
      <c r="B55" s="182">
        <f>Data!B56</f>
        <v>0</v>
      </c>
      <c r="C55" s="174">
        <f>Data!C56</f>
        <v>0</v>
      </c>
      <c r="D55" s="176">
        <f t="shared" si="8"/>
        <v>10</v>
      </c>
      <c r="E55" s="172" t="str">
        <f>IF(Data!E56="","",Data!E56)</f>
        <v/>
      </c>
      <c r="F55" s="130" t="str">
        <f t="shared" ca="1" si="9"/>
        <v>Retard</v>
      </c>
      <c r="G55" s="173" t="str">
        <f t="shared" ca="1" si="10"/>
        <v>Retard</v>
      </c>
      <c r="H55" s="148"/>
    </row>
    <row r="56" spans="1:8" ht="15.6" x14ac:dyDescent="0.3">
      <c r="A56" s="175">
        <f>Data!A57</f>
        <v>0</v>
      </c>
      <c r="B56" s="182">
        <f>Data!B57</f>
        <v>0</v>
      </c>
      <c r="C56" s="174">
        <f>Data!C57</f>
        <v>0</v>
      </c>
      <c r="D56" s="176">
        <f t="shared" si="8"/>
        <v>10</v>
      </c>
      <c r="E56" s="172" t="str">
        <f>IF(Data!E57="","",Data!E57)</f>
        <v/>
      </c>
      <c r="F56" s="130" t="str">
        <f t="shared" ca="1" si="9"/>
        <v>Retard</v>
      </c>
      <c r="G56" s="173" t="str">
        <f t="shared" ca="1" si="10"/>
        <v>Retard</v>
      </c>
      <c r="H56" s="148"/>
    </row>
    <row r="57" spans="1:8" ht="15.6" x14ac:dyDescent="0.3">
      <c r="A57" s="175">
        <f>Data!A58</f>
        <v>0</v>
      </c>
      <c r="B57" s="182">
        <f>Data!B58</f>
        <v>0</v>
      </c>
      <c r="C57" s="174">
        <f>Data!C58</f>
        <v>0</v>
      </c>
      <c r="D57" s="176">
        <f t="shared" si="8"/>
        <v>10</v>
      </c>
      <c r="E57" s="172" t="str">
        <f>IF(Data!E58="","",Data!E58)</f>
        <v/>
      </c>
      <c r="F57" s="130" t="str">
        <f t="shared" ca="1" si="9"/>
        <v>Retard</v>
      </c>
      <c r="G57" s="173" t="str">
        <f t="shared" ca="1" si="10"/>
        <v>Retard</v>
      </c>
      <c r="H57" s="148"/>
    </row>
    <row r="58" spans="1:8" ht="15.6" x14ac:dyDescent="0.3">
      <c r="A58" s="175">
        <f>Data!A59</f>
        <v>0</v>
      </c>
      <c r="B58" s="182">
        <f>Data!B59</f>
        <v>0</v>
      </c>
      <c r="C58" s="174">
        <f>Data!C59</f>
        <v>0</v>
      </c>
      <c r="D58" s="176">
        <f t="shared" si="8"/>
        <v>10</v>
      </c>
      <c r="E58" s="172" t="str">
        <f>IF(Data!E59="","",Data!E59)</f>
        <v/>
      </c>
      <c r="F58" s="130" t="str">
        <f t="shared" ca="1" si="9"/>
        <v>Retard</v>
      </c>
      <c r="G58" s="173" t="str">
        <f t="shared" ca="1" si="10"/>
        <v>Retard</v>
      </c>
      <c r="H58" s="148"/>
    </row>
    <row r="59" spans="1:8" ht="15.6" x14ac:dyDescent="0.3">
      <c r="A59" s="175">
        <f>Data!A60</f>
        <v>0</v>
      </c>
      <c r="B59" s="182">
        <f>Data!B60</f>
        <v>0</v>
      </c>
      <c r="C59" s="174">
        <f>Data!C60</f>
        <v>0</v>
      </c>
      <c r="D59" s="176">
        <f t="shared" si="8"/>
        <v>10</v>
      </c>
      <c r="E59" s="172" t="str">
        <f>IF(Data!E60="","",Data!E60)</f>
        <v/>
      </c>
      <c r="F59" s="130" t="str">
        <f t="shared" ca="1" si="9"/>
        <v>Retard</v>
      </c>
      <c r="G59" s="173" t="str">
        <f t="shared" ca="1" si="10"/>
        <v>Retard</v>
      </c>
      <c r="H59" s="148"/>
    </row>
    <row r="60" spans="1:8" ht="15.6" x14ac:dyDescent="0.3">
      <c r="A60" s="175">
        <f>Data!A61</f>
        <v>0</v>
      </c>
      <c r="B60" s="182">
        <f>Data!B61</f>
        <v>0</v>
      </c>
      <c r="C60" s="174">
        <f>Data!C61</f>
        <v>0</v>
      </c>
      <c r="D60" s="176">
        <f t="shared" si="8"/>
        <v>10</v>
      </c>
      <c r="E60" s="172" t="str">
        <f>IF(Data!E61="","",Data!E61)</f>
        <v/>
      </c>
      <c r="F60" s="130" t="str">
        <f t="shared" ca="1" si="9"/>
        <v>Retard</v>
      </c>
      <c r="G60" s="173" t="str">
        <f t="shared" ca="1" si="10"/>
        <v>Retard</v>
      </c>
      <c r="H60" s="148"/>
    </row>
    <row r="61" spans="1:8" ht="15.6" x14ac:dyDescent="0.3">
      <c r="A61" s="175">
        <f>Data!A62</f>
        <v>0</v>
      </c>
      <c r="B61" s="182">
        <f>Data!B62</f>
        <v>0</v>
      </c>
      <c r="C61" s="174">
        <f>Data!C62</f>
        <v>0</v>
      </c>
      <c r="D61" s="176">
        <f t="shared" si="8"/>
        <v>10</v>
      </c>
      <c r="E61" s="172" t="str">
        <f>IF(Data!E62="","",Data!E62)</f>
        <v/>
      </c>
      <c r="F61" s="130" t="str">
        <f t="shared" ca="1" si="9"/>
        <v>Retard</v>
      </c>
      <c r="G61" s="173" t="str">
        <f t="shared" ca="1" si="10"/>
        <v>Retard</v>
      </c>
      <c r="H61" s="148"/>
    </row>
    <row r="62" spans="1:8" ht="15.6" x14ac:dyDescent="0.3">
      <c r="A62" s="175">
        <f>Data!A63</f>
        <v>0</v>
      </c>
      <c r="B62" s="182">
        <f>Data!B63</f>
        <v>0</v>
      </c>
      <c r="C62" s="174">
        <f>Data!C63</f>
        <v>0</v>
      </c>
      <c r="D62" s="176">
        <f t="shared" si="8"/>
        <v>10</v>
      </c>
      <c r="E62" s="172" t="str">
        <f>IF(Data!E63="","",Data!E63)</f>
        <v/>
      </c>
      <c r="F62" s="130" t="str">
        <f t="shared" ca="1" si="9"/>
        <v>Retard</v>
      </c>
      <c r="G62" s="173" t="str">
        <f t="shared" ca="1" si="10"/>
        <v>Retard</v>
      </c>
      <c r="H62" s="148"/>
    </row>
    <row r="63" spans="1:8" ht="15.6" x14ac:dyDescent="0.3">
      <c r="A63" s="175">
        <f>Data!A64</f>
        <v>0</v>
      </c>
      <c r="B63" s="182">
        <f>Data!B64</f>
        <v>0</v>
      </c>
      <c r="C63" s="174">
        <f>Data!C64</f>
        <v>0</v>
      </c>
      <c r="D63" s="176">
        <f t="shared" si="8"/>
        <v>10</v>
      </c>
      <c r="E63" s="172" t="str">
        <f>IF(Data!E64="","",Data!E64)</f>
        <v/>
      </c>
      <c r="F63" s="130" t="str">
        <f t="shared" ca="1" si="9"/>
        <v>Retard</v>
      </c>
      <c r="G63" s="173" t="str">
        <f t="shared" ca="1" si="10"/>
        <v>Retard</v>
      </c>
      <c r="H63" s="148"/>
    </row>
    <row r="64" spans="1:8" ht="15.6" x14ac:dyDescent="0.3">
      <c r="A64" s="175">
        <f>Data!A65</f>
        <v>0</v>
      </c>
      <c r="B64" s="182">
        <f>Data!B65</f>
        <v>0</v>
      </c>
      <c r="C64" s="174">
        <f>Data!C65</f>
        <v>0</v>
      </c>
      <c r="D64" s="176">
        <f t="shared" si="8"/>
        <v>10</v>
      </c>
      <c r="E64" s="172" t="str">
        <f>IF(Data!E65="","",Data!E65)</f>
        <v/>
      </c>
      <c r="F64" s="130" t="str">
        <f t="shared" ca="1" si="9"/>
        <v>Retard</v>
      </c>
      <c r="G64" s="173" t="str">
        <f t="shared" ca="1" si="10"/>
        <v>Retard</v>
      </c>
      <c r="H64" s="148"/>
    </row>
    <row r="65" spans="1:8" ht="15.6" x14ac:dyDescent="0.3">
      <c r="A65" s="175">
        <f>Data!A66</f>
        <v>0</v>
      </c>
      <c r="B65" s="182">
        <f>Data!B66</f>
        <v>0</v>
      </c>
      <c r="C65" s="174">
        <f>Data!C66</f>
        <v>0</v>
      </c>
      <c r="D65" s="176">
        <f t="shared" si="8"/>
        <v>10</v>
      </c>
      <c r="E65" s="172" t="str">
        <f>IF(Data!E66="","",Data!E66)</f>
        <v/>
      </c>
      <c r="F65" s="130" t="str">
        <f t="shared" ca="1" si="9"/>
        <v>Retard</v>
      </c>
      <c r="G65" s="173" t="str">
        <f t="shared" ca="1" si="10"/>
        <v>Retard</v>
      </c>
      <c r="H65" s="148"/>
    </row>
    <row r="66" spans="1:8" ht="15.6" x14ac:dyDescent="0.3">
      <c r="A66" s="175">
        <f>Data!A67</f>
        <v>0</v>
      </c>
      <c r="B66" s="182">
        <f>Data!B67</f>
        <v>0</v>
      </c>
      <c r="C66" s="174">
        <f>Data!C67</f>
        <v>0</v>
      </c>
      <c r="D66" s="176">
        <f t="shared" si="8"/>
        <v>10</v>
      </c>
      <c r="E66" s="172" t="str">
        <f>IF(Data!E67="","",Data!E67)</f>
        <v/>
      </c>
      <c r="F66" s="130" t="str">
        <f t="shared" ca="1" si="9"/>
        <v>Retard</v>
      </c>
      <c r="G66" s="173" t="str">
        <f t="shared" ca="1" si="10"/>
        <v>Retard</v>
      </c>
      <c r="H66" s="148"/>
    </row>
    <row r="67" spans="1:8" ht="15.6" x14ac:dyDescent="0.3">
      <c r="A67" s="175">
        <f>Data!A68</f>
        <v>0</v>
      </c>
      <c r="B67" s="182">
        <f>Data!B68</f>
        <v>0</v>
      </c>
      <c r="C67" s="174">
        <f>Data!C68</f>
        <v>0</v>
      </c>
      <c r="D67" s="176">
        <f t="shared" si="8"/>
        <v>10</v>
      </c>
      <c r="E67" s="172" t="str">
        <f>IF(Data!E68="","",Data!E68)</f>
        <v/>
      </c>
      <c r="F67" s="130" t="str">
        <f t="shared" ca="1" si="9"/>
        <v>Retard</v>
      </c>
      <c r="G67" s="173" t="str">
        <f t="shared" ca="1" si="10"/>
        <v>Retard</v>
      </c>
      <c r="H67" s="148"/>
    </row>
    <row r="68" spans="1:8" ht="15.6" x14ac:dyDescent="0.3">
      <c r="A68" s="175">
        <f>Data!A69</f>
        <v>0</v>
      </c>
      <c r="B68" s="182">
        <f>Data!B69</f>
        <v>0</v>
      </c>
      <c r="C68" s="174">
        <f>Data!C69</f>
        <v>0</v>
      </c>
      <c r="D68" s="176">
        <f t="shared" si="8"/>
        <v>10</v>
      </c>
      <c r="E68" s="172" t="str">
        <f>IF(Data!E69="","",Data!E69)</f>
        <v/>
      </c>
      <c r="F68" s="130" t="str">
        <f t="shared" ca="1" si="9"/>
        <v>Retard</v>
      </c>
      <c r="G68" s="173" t="str">
        <f t="shared" ca="1" si="10"/>
        <v>Retard</v>
      </c>
      <c r="H68" s="148"/>
    </row>
    <row r="69" spans="1:8" ht="15.6" x14ac:dyDescent="0.3">
      <c r="A69" s="175">
        <f>Data!A70</f>
        <v>0</v>
      </c>
      <c r="B69" s="182">
        <f>Data!B70</f>
        <v>0</v>
      </c>
      <c r="C69" s="174">
        <f>Data!C70</f>
        <v>0</v>
      </c>
      <c r="D69" s="176">
        <f t="shared" si="8"/>
        <v>10</v>
      </c>
      <c r="E69" s="172" t="str">
        <f>IF(Data!E70="","",Data!E70)</f>
        <v/>
      </c>
      <c r="F69" s="130" t="str">
        <f t="shared" ca="1" si="9"/>
        <v>Retard</v>
      </c>
      <c r="G69" s="173" t="str">
        <f t="shared" ca="1" si="10"/>
        <v>Retard</v>
      </c>
      <c r="H69" s="148"/>
    </row>
    <row r="70" spans="1:8" ht="15.6" x14ac:dyDescent="0.3">
      <c r="A70" s="175">
        <f>Data!A71</f>
        <v>0</v>
      </c>
      <c r="B70" s="182">
        <f>Data!B71</f>
        <v>0</v>
      </c>
      <c r="C70" s="174">
        <f>Data!C71</f>
        <v>0</v>
      </c>
      <c r="D70" s="176">
        <f t="shared" si="8"/>
        <v>10</v>
      </c>
      <c r="E70" s="172" t="str">
        <f>IF(Data!E71="","",Data!E71)</f>
        <v/>
      </c>
      <c r="F70" s="130" t="str">
        <f t="shared" ca="1" si="9"/>
        <v>Retard</v>
      </c>
      <c r="G70" s="173" t="str">
        <f t="shared" ca="1" si="10"/>
        <v>Retard</v>
      </c>
      <c r="H70" s="148"/>
    </row>
    <row r="71" spans="1:8" ht="15.6" x14ac:dyDescent="0.3">
      <c r="A71" s="175">
        <f>Data!A72</f>
        <v>0</v>
      </c>
      <c r="B71" s="182">
        <f>Data!B72</f>
        <v>0</v>
      </c>
      <c r="C71" s="174">
        <f>Data!C72</f>
        <v>0</v>
      </c>
      <c r="D71" s="176">
        <f t="shared" ref="D71:D102" si="11">A71+10</f>
        <v>10</v>
      </c>
      <c r="E71" s="172" t="str">
        <f>IF(Data!E72="","",Data!E72)</f>
        <v/>
      </c>
      <c r="F71" s="130" t="str">
        <f t="shared" ref="F71:F102" ca="1" si="12">IF(E71&lt;&gt;"","",IF(TODAY()&gt;D71,"Retard",""))</f>
        <v>Retard</v>
      </c>
      <c r="G71" s="173" t="str">
        <f t="shared" ref="G71:G102" ca="1" si="13">IF(E71&lt;&gt;"","",IF(TODAY()&gt;D71+2,"Retard",""))</f>
        <v>Retard</v>
      </c>
      <c r="H71" s="148"/>
    </row>
    <row r="72" spans="1:8" ht="15.6" x14ac:dyDescent="0.3">
      <c r="A72" s="175">
        <f>Data!A73</f>
        <v>0</v>
      </c>
      <c r="B72" s="182">
        <f>Data!B73</f>
        <v>0</v>
      </c>
      <c r="C72" s="174">
        <f>Data!C73</f>
        <v>0</v>
      </c>
      <c r="D72" s="176">
        <f t="shared" si="11"/>
        <v>10</v>
      </c>
      <c r="E72" s="172" t="str">
        <f>IF(Data!E73="","",Data!E73)</f>
        <v/>
      </c>
      <c r="F72" s="130" t="str">
        <f t="shared" ca="1" si="12"/>
        <v>Retard</v>
      </c>
      <c r="G72" s="173" t="str">
        <f t="shared" ca="1" si="13"/>
        <v>Retard</v>
      </c>
      <c r="H72" s="148"/>
    </row>
    <row r="73" spans="1:8" ht="15.6" x14ac:dyDescent="0.3">
      <c r="A73" s="175">
        <f>Data!A74</f>
        <v>0</v>
      </c>
      <c r="B73" s="182">
        <f>Data!B74</f>
        <v>0</v>
      </c>
      <c r="C73" s="174">
        <f>Data!C74</f>
        <v>0</v>
      </c>
      <c r="D73" s="176">
        <f t="shared" si="11"/>
        <v>10</v>
      </c>
      <c r="E73" s="172" t="str">
        <f>IF(Data!E74="","",Data!E74)</f>
        <v/>
      </c>
      <c r="F73" s="130" t="str">
        <f t="shared" ca="1" si="12"/>
        <v>Retard</v>
      </c>
      <c r="G73" s="173" t="str">
        <f t="shared" ca="1" si="13"/>
        <v>Retard</v>
      </c>
      <c r="H73" s="148"/>
    </row>
    <row r="74" spans="1:8" ht="15.6" x14ac:dyDescent="0.3">
      <c r="A74" s="175">
        <f>Data!A75</f>
        <v>0</v>
      </c>
      <c r="B74" s="182">
        <f>Data!B75</f>
        <v>0</v>
      </c>
      <c r="C74" s="174">
        <f>Data!C75</f>
        <v>0</v>
      </c>
      <c r="D74" s="176">
        <f t="shared" si="11"/>
        <v>10</v>
      </c>
      <c r="E74" s="172" t="str">
        <f>IF(Data!E75="","",Data!E75)</f>
        <v/>
      </c>
      <c r="F74" s="130" t="str">
        <f t="shared" ca="1" si="12"/>
        <v>Retard</v>
      </c>
      <c r="G74" s="173" t="str">
        <f t="shared" ca="1" si="13"/>
        <v>Retard</v>
      </c>
      <c r="H74" s="148"/>
    </row>
    <row r="75" spans="1:8" ht="15.6" x14ac:dyDescent="0.3">
      <c r="A75" s="175">
        <f>Data!A76</f>
        <v>0</v>
      </c>
      <c r="B75" s="182">
        <f>Data!B76</f>
        <v>0</v>
      </c>
      <c r="C75" s="174">
        <f>Data!C76</f>
        <v>0</v>
      </c>
      <c r="D75" s="176">
        <f t="shared" si="11"/>
        <v>10</v>
      </c>
      <c r="E75" s="172" t="str">
        <f>IF(Data!E76="","",Data!E76)</f>
        <v/>
      </c>
      <c r="F75" s="130" t="str">
        <f t="shared" ca="1" si="12"/>
        <v>Retard</v>
      </c>
      <c r="G75" s="173" t="str">
        <f t="shared" ca="1" si="13"/>
        <v>Retard</v>
      </c>
      <c r="H75" s="148"/>
    </row>
    <row r="76" spans="1:8" ht="15.6" x14ac:dyDescent="0.3">
      <c r="A76" s="175">
        <f>Data!A77</f>
        <v>0</v>
      </c>
      <c r="B76" s="182">
        <f>Data!B77</f>
        <v>0</v>
      </c>
      <c r="C76" s="174">
        <f>Data!C77</f>
        <v>0</v>
      </c>
      <c r="D76" s="176">
        <f t="shared" si="11"/>
        <v>10</v>
      </c>
      <c r="E76" s="172" t="str">
        <f>IF(Data!E77="","",Data!E77)</f>
        <v/>
      </c>
      <c r="F76" s="130" t="str">
        <f t="shared" ca="1" si="12"/>
        <v>Retard</v>
      </c>
      <c r="G76" s="173" t="str">
        <f t="shared" ca="1" si="13"/>
        <v>Retard</v>
      </c>
      <c r="H76" s="148"/>
    </row>
    <row r="77" spans="1:8" ht="15.6" x14ac:dyDescent="0.3">
      <c r="A77" s="175">
        <f>Data!A78</f>
        <v>0</v>
      </c>
      <c r="B77" s="182">
        <f>Data!B78</f>
        <v>0</v>
      </c>
      <c r="C77" s="174">
        <f>Data!C78</f>
        <v>0</v>
      </c>
      <c r="D77" s="176">
        <f t="shared" si="11"/>
        <v>10</v>
      </c>
      <c r="E77" s="172" t="str">
        <f>IF(Data!E78="","",Data!E78)</f>
        <v/>
      </c>
      <c r="F77" s="130" t="str">
        <f t="shared" ca="1" si="12"/>
        <v>Retard</v>
      </c>
      <c r="G77" s="173" t="str">
        <f t="shared" ca="1" si="13"/>
        <v>Retard</v>
      </c>
      <c r="H77" s="148"/>
    </row>
    <row r="78" spans="1:8" ht="15.6" x14ac:dyDescent="0.3">
      <c r="A78" s="175">
        <f>Data!A79</f>
        <v>0</v>
      </c>
      <c r="B78" s="182">
        <f>Data!B79</f>
        <v>0</v>
      </c>
      <c r="C78" s="174">
        <f>Data!C79</f>
        <v>0</v>
      </c>
      <c r="D78" s="176">
        <f t="shared" si="11"/>
        <v>10</v>
      </c>
      <c r="E78" s="172" t="str">
        <f>IF(Data!E79="","",Data!E79)</f>
        <v/>
      </c>
      <c r="F78" s="130" t="str">
        <f t="shared" ca="1" si="12"/>
        <v>Retard</v>
      </c>
      <c r="G78" s="173" t="str">
        <f t="shared" ca="1" si="13"/>
        <v>Retard</v>
      </c>
      <c r="H78" s="148"/>
    </row>
    <row r="79" spans="1:8" ht="15.6" x14ac:dyDescent="0.3">
      <c r="A79" s="175">
        <f>Data!A80</f>
        <v>0</v>
      </c>
      <c r="B79" s="182">
        <f>Data!B80</f>
        <v>0</v>
      </c>
      <c r="C79" s="174">
        <f>Data!C80</f>
        <v>0</v>
      </c>
      <c r="D79" s="176">
        <f t="shared" si="11"/>
        <v>10</v>
      </c>
      <c r="E79" s="172" t="str">
        <f>IF(Data!E80="","",Data!E80)</f>
        <v/>
      </c>
      <c r="F79" s="130" t="str">
        <f t="shared" ca="1" si="12"/>
        <v>Retard</v>
      </c>
      <c r="G79" s="173" t="str">
        <f t="shared" ca="1" si="13"/>
        <v>Retard</v>
      </c>
      <c r="H79" s="148"/>
    </row>
    <row r="80" spans="1:8" ht="15.6" x14ac:dyDescent="0.3">
      <c r="A80" s="175">
        <f>Data!A81</f>
        <v>0</v>
      </c>
      <c r="B80" s="182">
        <f>Data!B81</f>
        <v>0</v>
      </c>
      <c r="C80" s="174">
        <f>Data!C81</f>
        <v>0</v>
      </c>
      <c r="D80" s="176">
        <f t="shared" si="11"/>
        <v>10</v>
      </c>
      <c r="E80" s="172" t="str">
        <f>IF(Data!E81="","",Data!E81)</f>
        <v/>
      </c>
      <c r="F80" s="130" t="str">
        <f t="shared" ca="1" si="12"/>
        <v>Retard</v>
      </c>
      <c r="G80" s="173" t="str">
        <f t="shared" ca="1" si="13"/>
        <v>Retard</v>
      </c>
      <c r="H80" s="148"/>
    </row>
    <row r="81" spans="1:8" ht="15.6" x14ac:dyDescent="0.3">
      <c r="A81" s="175">
        <f>Data!A82</f>
        <v>0</v>
      </c>
      <c r="B81" s="182">
        <f>Data!B82</f>
        <v>0</v>
      </c>
      <c r="C81" s="174">
        <f>Data!C82</f>
        <v>0</v>
      </c>
      <c r="D81" s="176">
        <f t="shared" si="11"/>
        <v>10</v>
      </c>
      <c r="E81" s="172" t="str">
        <f>IF(Data!E82="","",Data!E82)</f>
        <v/>
      </c>
      <c r="F81" s="130" t="str">
        <f t="shared" ca="1" si="12"/>
        <v>Retard</v>
      </c>
      <c r="G81" s="173" t="str">
        <f t="shared" ca="1" si="13"/>
        <v>Retard</v>
      </c>
      <c r="H81" s="148"/>
    </row>
    <row r="82" spans="1:8" ht="15.6" x14ac:dyDescent="0.3">
      <c r="A82" s="175">
        <f>Data!A83</f>
        <v>0</v>
      </c>
      <c r="B82" s="182">
        <f>Data!B83</f>
        <v>0</v>
      </c>
      <c r="C82" s="174">
        <f>Data!C83</f>
        <v>0</v>
      </c>
      <c r="D82" s="176">
        <f t="shared" si="11"/>
        <v>10</v>
      </c>
      <c r="E82" s="172" t="str">
        <f>IF(Data!E83="","",Data!E83)</f>
        <v/>
      </c>
      <c r="F82" s="130" t="str">
        <f t="shared" ca="1" si="12"/>
        <v>Retard</v>
      </c>
      <c r="G82" s="173" t="str">
        <f t="shared" ca="1" si="13"/>
        <v>Retard</v>
      </c>
      <c r="H82" s="148"/>
    </row>
    <row r="83" spans="1:8" ht="15.6" x14ac:dyDescent="0.3">
      <c r="A83" s="175">
        <f>Data!A84</f>
        <v>0</v>
      </c>
      <c r="B83" s="182">
        <f>Data!B84</f>
        <v>0</v>
      </c>
      <c r="C83" s="174">
        <f>Data!C84</f>
        <v>0</v>
      </c>
      <c r="D83" s="176">
        <f t="shared" si="11"/>
        <v>10</v>
      </c>
      <c r="E83" s="172" t="str">
        <f>IF(Data!E84="","",Data!E84)</f>
        <v/>
      </c>
      <c r="F83" s="130" t="str">
        <f t="shared" ca="1" si="12"/>
        <v>Retard</v>
      </c>
      <c r="G83" s="173" t="str">
        <f t="shared" ca="1" si="13"/>
        <v>Retard</v>
      </c>
      <c r="H83" s="148"/>
    </row>
    <row r="84" spans="1:8" ht="15.6" x14ac:dyDescent="0.3">
      <c r="A84" s="175">
        <f>Data!A85</f>
        <v>0</v>
      </c>
      <c r="B84" s="182">
        <f>Data!B85</f>
        <v>0</v>
      </c>
      <c r="C84" s="174">
        <f>Data!C85</f>
        <v>0</v>
      </c>
      <c r="D84" s="176">
        <f t="shared" si="11"/>
        <v>10</v>
      </c>
      <c r="E84" s="172" t="str">
        <f>IF(Data!E85="","",Data!E85)</f>
        <v/>
      </c>
      <c r="F84" s="130" t="str">
        <f t="shared" ca="1" si="12"/>
        <v>Retard</v>
      </c>
      <c r="G84" s="173" t="str">
        <f t="shared" ca="1" si="13"/>
        <v>Retard</v>
      </c>
      <c r="H84" s="148"/>
    </row>
    <row r="85" spans="1:8" ht="15.6" x14ac:dyDescent="0.3">
      <c r="A85" s="175">
        <f>Data!A86</f>
        <v>0</v>
      </c>
      <c r="B85" s="182">
        <f>Data!B86</f>
        <v>0</v>
      </c>
      <c r="C85" s="174">
        <f>Data!C86</f>
        <v>0</v>
      </c>
      <c r="D85" s="176">
        <f t="shared" si="11"/>
        <v>10</v>
      </c>
      <c r="E85" s="172" t="str">
        <f>IF(Data!E86="","",Data!E86)</f>
        <v/>
      </c>
      <c r="F85" s="130" t="str">
        <f t="shared" ca="1" si="12"/>
        <v>Retard</v>
      </c>
      <c r="G85" s="173" t="str">
        <f t="shared" ca="1" si="13"/>
        <v>Retard</v>
      </c>
      <c r="H85" s="148"/>
    </row>
    <row r="86" spans="1:8" ht="15.6" x14ac:dyDescent="0.3">
      <c r="A86" s="175">
        <f>Data!A87</f>
        <v>0</v>
      </c>
      <c r="B86" s="182">
        <f>Data!B87</f>
        <v>0</v>
      </c>
      <c r="C86" s="174">
        <f>Data!C87</f>
        <v>0</v>
      </c>
      <c r="D86" s="176">
        <f t="shared" si="11"/>
        <v>10</v>
      </c>
      <c r="E86" s="172" t="str">
        <f>IF(Data!E87="","",Data!E87)</f>
        <v/>
      </c>
      <c r="F86" s="130" t="str">
        <f t="shared" ca="1" si="12"/>
        <v>Retard</v>
      </c>
      <c r="G86" s="173" t="str">
        <f t="shared" ca="1" si="13"/>
        <v>Retard</v>
      </c>
      <c r="H86" s="148"/>
    </row>
    <row r="87" spans="1:8" ht="15.6" x14ac:dyDescent="0.3">
      <c r="A87" s="175">
        <f>Data!A88</f>
        <v>0</v>
      </c>
      <c r="B87" s="182">
        <f>Data!B88</f>
        <v>0</v>
      </c>
      <c r="C87" s="174">
        <f>Data!C88</f>
        <v>0</v>
      </c>
      <c r="D87" s="176">
        <f t="shared" si="11"/>
        <v>10</v>
      </c>
      <c r="E87" s="172" t="str">
        <f>IF(Data!E88="","",Data!E88)</f>
        <v/>
      </c>
      <c r="F87" s="130" t="str">
        <f t="shared" ca="1" si="12"/>
        <v>Retard</v>
      </c>
      <c r="G87" s="173" t="str">
        <f t="shared" ca="1" si="13"/>
        <v>Retard</v>
      </c>
      <c r="H87" s="148"/>
    </row>
    <row r="88" spans="1:8" ht="15.6" x14ac:dyDescent="0.3">
      <c r="A88" s="175">
        <f>Data!A89</f>
        <v>0</v>
      </c>
      <c r="B88" s="182">
        <f>Data!B89</f>
        <v>0</v>
      </c>
      <c r="C88" s="174">
        <f>Data!C89</f>
        <v>0</v>
      </c>
      <c r="D88" s="176">
        <f t="shared" si="11"/>
        <v>10</v>
      </c>
      <c r="E88" s="172" t="str">
        <f>IF(Data!E89="","",Data!E89)</f>
        <v/>
      </c>
      <c r="F88" s="130" t="str">
        <f t="shared" ca="1" si="12"/>
        <v>Retard</v>
      </c>
      <c r="G88" s="173" t="str">
        <f t="shared" ca="1" si="13"/>
        <v>Retard</v>
      </c>
      <c r="H88" s="148"/>
    </row>
    <row r="89" spans="1:8" ht="15.6" x14ac:dyDescent="0.3">
      <c r="A89" s="175">
        <f>Data!A90</f>
        <v>0</v>
      </c>
      <c r="B89" s="182">
        <f>Data!B90</f>
        <v>0</v>
      </c>
      <c r="C89" s="174">
        <f>Data!C90</f>
        <v>0</v>
      </c>
      <c r="D89" s="176">
        <f t="shared" si="11"/>
        <v>10</v>
      </c>
      <c r="E89" s="172" t="str">
        <f>IF(Data!E90="","",Data!E90)</f>
        <v/>
      </c>
      <c r="F89" s="130" t="str">
        <f t="shared" ca="1" si="12"/>
        <v>Retard</v>
      </c>
      <c r="G89" s="173" t="str">
        <f t="shared" ca="1" si="13"/>
        <v>Retard</v>
      </c>
      <c r="H89" s="148"/>
    </row>
    <row r="90" spans="1:8" ht="15.6" x14ac:dyDescent="0.3">
      <c r="A90" s="175">
        <f>Data!A91</f>
        <v>0</v>
      </c>
      <c r="B90" s="182">
        <f>Data!B91</f>
        <v>0</v>
      </c>
      <c r="C90" s="174">
        <f>Data!C91</f>
        <v>0</v>
      </c>
      <c r="D90" s="176">
        <f t="shared" si="11"/>
        <v>10</v>
      </c>
      <c r="E90" s="172" t="str">
        <f>IF(Data!E91="","",Data!E91)</f>
        <v/>
      </c>
      <c r="F90" s="130" t="str">
        <f t="shared" ca="1" si="12"/>
        <v>Retard</v>
      </c>
      <c r="G90" s="173" t="str">
        <f t="shared" ca="1" si="13"/>
        <v>Retard</v>
      </c>
      <c r="H90" s="148"/>
    </row>
    <row r="91" spans="1:8" ht="15.6" x14ac:dyDescent="0.3">
      <c r="A91" s="175">
        <f>Data!A92</f>
        <v>0</v>
      </c>
      <c r="B91" s="182">
        <f>Data!B92</f>
        <v>0</v>
      </c>
      <c r="C91" s="174">
        <f>Data!C92</f>
        <v>0</v>
      </c>
      <c r="D91" s="176">
        <f t="shared" si="11"/>
        <v>10</v>
      </c>
      <c r="E91" s="172" t="str">
        <f>IF(Data!E92="","",Data!E92)</f>
        <v/>
      </c>
      <c r="F91" s="130" t="str">
        <f t="shared" ca="1" si="12"/>
        <v>Retard</v>
      </c>
      <c r="G91" s="173" t="str">
        <f t="shared" ca="1" si="13"/>
        <v>Retard</v>
      </c>
      <c r="H91" s="148"/>
    </row>
    <row r="92" spans="1:8" ht="15.6" x14ac:dyDescent="0.3">
      <c r="A92" s="175">
        <f>Data!A93</f>
        <v>0</v>
      </c>
      <c r="B92" s="182">
        <f>Data!B93</f>
        <v>0</v>
      </c>
      <c r="C92" s="174">
        <f>Data!C93</f>
        <v>0</v>
      </c>
      <c r="D92" s="176">
        <f t="shared" si="11"/>
        <v>10</v>
      </c>
      <c r="E92" s="172" t="str">
        <f>IF(Data!E93="","",Data!E93)</f>
        <v/>
      </c>
      <c r="F92" s="130" t="str">
        <f t="shared" ca="1" si="12"/>
        <v>Retard</v>
      </c>
      <c r="G92" s="173" t="str">
        <f t="shared" ca="1" si="13"/>
        <v>Retard</v>
      </c>
      <c r="H92" s="148"/>
    </row>
    <row r="93" spans="1:8" ht="15.6" x14ac:dyDescent="0.3">
      <c r="A93" s="175">
        <f>Data!A94</f>
        <v>0</v>
      </c>
      <c r="B93" s="182">
        <f>Data!B94</f>
        <v>0</v>
      </c>
      <c r="C93" s="174">
        <f>Data!C94</f>
        <v>0</v>
      </c>
      <c r="D93" s="176">
        <f t="shared" si="11"/>
        <v>10</v>
      </c>
      <c r="E93" s="172" t="str">
        <f>IF(Data!E94="","",Data!E94)</f>
        <v/>
      </c>
      <c r="F93" s="130" t="str">
        <f t="shared" ca="1" si="12"/>
        <v>Retard</v>
      </c>
      <c r="G93" s="173" t="str">
        <f t="shared" ca="1" si="13"/>
        <v>Retard</v>
      </c>
      <c r="H93" s="148"/>
    </row>
    <row r="94" spans="1:8" ht="15.6" x14ac:dyDescent="0.3">
      <c r="A94" s="175">
        <f>Data!A95</f>
        <v>0</v>
      </c>
      <c r="B94" s="182">
        <f>Data!B95</f>
        <v>0</v>
      </c>
      <c r="C94" s="174">
        <f>Data!C95</f>
        <v>0</v>
      </c>
      <c r="D94" s="176">
        <f t="shared" si="11"/>
        <v>10</v>
      </c>
      <c r="E94" s="172" t="str">
        <f>IF(Data!E95="","",Data!E95)</f>
        <v/>
      </c>
      <c r="F94" s="130" t="str">
        <f t="shared" ca="1" si="12"/>
        <v>Retard</v>
      </c>
      <c r="G94" s="173" t="str">
        <f t="shared" ca="1" si="13"/>
        <v>Retard</v>
      </c>
      <c r="H94" s="148"/>
    </row>
    <row r="95" spans="1:8" ht="15.6" x14ac:dyDescent="0.3">
      <c r="A95" s="175">
        <f>Data!A96</f>
        <v>0</v>
      </c>
      <c r="B95" s="182">
        <f>Data!B96</f>
        <v>0</v>
      </c>
      <c r="C95" s="174">
        <f>Data!C96</f>
        <v>0</v>
      </c>
      <c r="D95" s="176">
        <f t="shared" si="11"/>
        <v>10</v>
      </c>
      <c r="E95" s="172" t="str">
        <f>IF(Data!E96="","",Data!E96)</f>
        <v/>
      </c>
      <c r="F95" s="130" t="str">
        <f t="shared" ca="1" si="12"/>
        <v>Retard</v>
      </c>
      <c r="G95" s="173" t="str">
        <f t="shared" ca="1" si="13"/>
        <v>Retard</v>
      </c>
      <c r="H95" s="148"/>
    </row>
    <row r="96" spans="1:8" ht="15.6" x14ac:dyDescent="0.3">
      <c r="A96" s="175">
        <f>Data!A97</f>
        <v>0</v>
      </c>
      <c r="B96" s="182">
        <f>Data!B97</f>
        <v>0</v>
      </c>
      <c r="C96" s="174">
        <f>Data!C97</f>
        <v>0</v>
      </c>
      <c r="D96" s="176">
        <f t="shared" si="11"/>
        <v>10</v>
      </c>
      <c r="E96" s="172" t="str">
        <f>IF(Data!E97="","",Data!E97)</f>
        <v/>
      </c>
      <c r="F96" s="130" t="str">
        <f t="shared" ca="1" si="12"/>
        <v>Retard</v>
      </c>
      <c r="G96" s="173" t="str">
        <f t="shared" ca="1" si="13"/>
        <v>Retard</v>
      </c>
      <c r="H96" s="148"/>
    </row>
    <row r="97" spans="1:8" ht="15.6" x14ac:dyDescent="0.3">
      <c r="A97" s="175">
        <f>Data!A98</f>
        <v>0</v>
      </c>
      <c r="B97" s="182">
        <f>Data!B98</f>
        <v>0</v>
      </c>
      <c r="C97" s="174">
        <f>Data!C98</f>
        <v>0</v>
      </c>
      <c r="D97" s="176">
        <f t="shared" si="11"/>
        <v>10</v>
      </c>
      <c r="E97" s="172" t="str">
        <f>IF(Data!E98="","",Data!E98)</f>
        <v/>
      </c>
      <c r="F97" s="130" t="str">
        <f t="shared" ca="1" si="12"/>
        <v>Retard</v>
      </c>
      <c r="G97" s="173" t="str">
        <f t="shared" ca="1" si="13"/>
        <v>Retard</v>
      </c>
      <c r="H97" s="148"/>
    </row>
    <row r="98" spans="1:8" ht="15.6" x14ac:dyDescent="0.3">
      <c r="A98" s="175">
        <f>Data!A99</f>
        <v>0</v>
      </c>
      <c r="B98" s="182">
        <f>Data!B99</f>
        <v>0</v>
      </c>
      <c r="C98" s="174">
        <f>Data!C99</f>
        <v>0</v>
      </c>
      <c r="D98" s="176">
        <f t="shared" si="11"/>
        <v>10</v>
      </c>
      <c r="E98" s="172" t="str">
        <f>IF(Data!E99="","",Data!E99)</f>
        <v/>
      </c>
      <c r="F98" s="130" t="str">
        <f t="shared" ca="1" si="12"/>
        <v>Retard</v>
      </c>
      <c r="G98" s="173" t="str">
        <f t="shared" ca="1" si="13"/>
        <v>Retard</v>
      </c>
      <c r="H98" s="148"/>
    </row>
    <row r="99" spans="1:8" ht="15.6" x14ac:dyDescent="0.3">
      <c r="A99" s="175">
        <f>Data!A100</f>
        <v>0</v>
      </c>
      <c r="B99" s="182">
        <f>Data!B100</f>
        <v>0</v>
      </c>
      <c r="C99" s="174">
        <f>Data!C100</f>
        <v>0</v>
      </c>
      <c r="D99" s="176">
        <f t="shared" si="11"/>
        <v>10</v>
      </c>
      <c r="E99" s="172" t="str">
        <f>IF(Data!E100="","",Data!E100)</f>
        <v/>
      </c>
      <c r="F99" s="130" t="str">
        <f t="shared" ca="1" si="12"/>
        <v>Retard</v>
      </c>
      <c r="G99" s="173" t="str">
        <f t="shared" ca="1" si="13"/>
        <v>Retard</v>
      </c>
      <c r="H99" s="148"/>
    </row>
    <row r="100" spans="1:8" ht="15.6" x14ac:dyDescent="0.3">
      <c r="A100" s="175">
        <f>Data!A101</f>
        <v>0</v>
      </c>
      <c r="B100" s="182">
        <f>Data!B101</f>
        <v>0</v>
      </c>
      <c r="C100" s="174">
        <f>Data!C101</f>
        <v>0</v>
      </c>
      <c r="D100" s="176">
        <f t="shared" si="11"/>
        <v>10</v>
      </c>
      <c r="E100" s="172" t="str">
        <f>IF(Data!E101="","",Data!E101)</f>
        <v/>
      </c>
      <c r="F100" s="130" t="str">
        <f t="shared" ca="1" si="12"/>
        <v>Retard</v>
      </c>
      <c r="G100" s="173" t="str">
        <f t="shared" ca="1" si="13"/>
        <v>Retard</v>
      </c>
      <c r="H100" s="148"/>
    </row>
    <row r="101" spans="1:8" ht="15.6" x14ac:dyDescent="0.3">
      <c r="A101" s="175">
        <f>Data!A102</f>
        <v>0</v>
      </c>
      <c r="B101" s="182">
        <f>Data!B102</f>
        <v>0</v>
      </c>
      <c r="C101" s="174">
        <f>Data!C102</f>
        <v>0</v>
      </c>
      <c r="D101" s="176">
        <f t="shared" si="11"/>
        <v>10</v>
      </c>
      <c r="E101" s="172" t="str">
        <f>IF(Data!E102="","",Data!E102)</f>
        <v/>
      </c>
      <c r="F101" s="130" t="str">
        <f t="shared" ca="1" si="12"/>
        <v>Retard</v>
      </c>
      <c r="G101" s="173" t="str">
        <f t="shared" ca="1" si="13"/>
        <v>Retard</v>
      </c>
      <c r="H101" s="148"/>
    </row>
    <row r="102" spans="1:8" ht="15.6" x14ac:dyDescent="0.3">
      <c r="A102" s="175">
        <f>Data!A103</f>
        <v>0</v>
      </c>
      <c r="B102" s="182">
        <f>Data!B103</f>
        <v>0</v>
      </c>
      <c r="C102" s="174">
        <f>Data!C103</f>
        <v>0</v>
      </c>
      <c r="D102" s="176">
        <f t="shared" si="11"/>
        <v>10</v>
      </c>
      <c r="E102" s="172" t="str">
        <f>IF(Data!E103="","",Data!E103)</f>
        <v/>
      </c>
      <c r="F102" s="130" t="str">
        <f t="shared" ca="1" si="12"/>
        <v>Retard</v>
      </c>
      <c r="G102" s="173" t="str">
        <f t="shared" ca="1" si="13"/>
        <v>Retard</v>
      </c>
      <c r="H102" s="148"/>
    </row>
    <row r="103" spans="1:8" ht="15.6" x14ac:dyDescent="0.3">
      <c r="A103" s="175">
        <f>Data!A104</f>
        <v>0</v>
      </c>
      <c r="B103" s="182">
        <f>Data!B104</f>
        <v>0</v>
      </c>
      <c r="C103" s="174">
        <f>Data!C104</f>
        <v>0</v>
      </c>
      <c r="D103" s="176">
        <f t="shared" ref="D103:D134" si="14">A103+10</f>
        <v>10</v>
      </c>
      <c r="E103" s="172" t="str">
        <f>IF(Data!E104="","",Data!E104)</f>
        <v/>
      </c>
      <c r="F103" s="130" t="str">
        <f t="shared" ref="F103:F134" ca="1" si="15">IF(E103&lt;&gt;"","",IF(TODAY()&gt;D103,"Retard",""))</f>
        <v>Retard</v>
      </c>
      <c r="G103" s="173" t="str">
        <f t="shared" ref="G103:G134" ca="1" si="16">IF(E103&lt;&gt;"","",IF(TODAY()&gt;D103+2,"Retard",""))</f>
        <v>Retard</v>
      </c>
      <c r="H103" s="148"/>
    </row>
    <row r="104" spans="1:8" ht="15.6" x14ac:dyDescent="0.3">
      <c r="A104" s="175">
        <f>Data!A105</f>
        <v>0</v>
      </c>
      <c r="B104" s="182">
        <f>Data!B105</f>
        <v>0</v>
      </c>
      <c r="C104" s="174">
        <f>Data!C105</f>
        <v>0</v>
      </c>
      <c r="D104" s="176">
        <f t="shared" si="14"/>
        <v>10</v>
      </c>
      <c r="E104" s="172" t="str">
        <f>IF(Data!E105="","",Data!E105)</f>
        <v/>
      </c>
      <c r="F104" s="130" t="str">
        <f t="shared" ca="1" si="15"/>
        <v>Retard</v>
      </c>
      <c r="G104" s="173" t="str">
        <f t="shared" ca="1" si="16"/>
        <v>Retard</v>
      </c>
      <c r="H104" s="148"/>
    </row>
    <row r="105" spans="1:8" ht="15.6" x14ac:dyDescent="0.3">
      <c r="A105" s="175">
        <f>Data!A106</f>
        <v>0</v>
      </c>
      <c r="B105" s="182">
        <f>Data!B106</f>
        <v>0</v>
      </c>
      <c r="C105" s="174">
        <f>Data!C106</f>
        <v>0</v>
      </c>
      <c r="D105" s="176">
        <f t="shared" si="14"/>
        <v>10</v>
      </c>
      <c r="E105" s="172" t="str">
        <f>IF(Data!E106="","",Data!E106)</f>
        <v/>
      </c>
      <c r="F105" s="130" t="str">
        <f t="shared" ca="1" si="15"/>
        <v>Retard</v>
      </c>
      <c r="G105" s="173" t="str">
        <f t="shared" ca="1" si="16"/>
        <v>Retard</v>
      </c>
      <c r="H105" s="148"/>
    </row>
    <row r="106" spans="1:8" ht="15.6" x14ac:dyDescent="0.3">
      <c r="A106" s="175">
        <f>Data!A107</f>
        <v>0</v>
      </c>
      <c r="B106" s="182">
        <f>Data!B107</f>
        <v>0</v>
      </c>
      <c r="C106" s="174">
        <f>Data!C107</f>
        <v>0</v>
      </c>
      <c r="D106" s="176">
        <f t="shared" si="14"/>
        <v>10</v>
      </c>
      <c r="E106" s="172" t="str">
        <f>IF(Data!E107="","",Data!E107)</f>
        <v/>
      </c>
      <c r="F106" s="130" t="str">
        <f t="shared" ca="1" si="15"/>
        <v>Retard</v>
      </c>
      <c r="G106" s="173" t="str">
        <f t="shared" ca="1" si="16"/>
        <v>Retard</v>
      </c>
      <c r="H106" s="148"/>
    </row>
    <row r="107" spans="1:8" ht="15.6" x14ac:dyDescent="0.3">
      <c r="A107" s="175">
        <f>Data!A108</f>
        <v>0</v>
      </c>
      <c r="B107" s="182">
        <f>Data!B108</f>
        <v>0</v>
      </c>
      <c r="C107" s="174">
        <f>Data!C108</f>
        <v>0</v>
      </c>
      <c r="D107" s="176">
        <f t="shared" si="14"/>
        <v>10</v>
      </c>
      <c r="E107" s="172" t="str">
        <f>IF(Data!E108="","",Data!E108)</f>
        <v/>
      </c>
      <c r="F107" s="130" t="str">
        <f t="shared" ca="1" si="15"/>
        <v>Retard</v>
      </c>
      <c r="G107" s="173" t="str">
        <f t="shared" ca="1" si="16"/>
        <v>Retard</v>
      </c>
      <c r="H107" s="148"/>
    </row>
    <row r="108" spans="1:8" ht="15.6" x14ac:dyDescent="0.3">
      <c r="A108" s="175">
        <f>Data!A109</f>
        <v>0</v>
      </c>
      <c r="B108" s="182">
        <f>Data!B109</f>
        <v>0</v>
      </c>
      <c r="C108" s="174">
        <f>Data!C109</f>
        <v>0</v>
      </c>
      <c r="D108" s="176">
        <f t="shared" si="14"/>
        <v>10</v>
      </c>
      <c r="E108" s="172" t="str">
        <f>IF(Data!E109="","",Data!E109)</f>
        <v/>
      </c>
      <c r="F108" s="130" t="str">
        <f t="shared" ca="1" si="15"/>
        <v>Retard</v>
      </c>
      <c r="G108" s="173" t="str">
        <f t="shared" ca="1" si="16"/>
        <v>Retard</v>
      </c>
      <c r="H108" s="148"/>
    </row>
    <row r="109" spans="1:8" ht="15.6" x14ac:dyDescent="0.3">
      <c r="A109" s="175">
        <f>Data!A110</f>
        <v>0</v>
      </c>
      <c r="B109" s="182">
        <f>Data!B110</f>
        <v>0</v>
      </c>
      <c r="C109" s="174">
        <f>Data!C110</f>
        <v>0</v>
      </c>
      <c r="D109" s="176">
        <f t="shared" si="14"/>
        <v>10</v>
      </c>
      <c r="E109" s="172" t="str">
        <f>IF(Data!E110="","",Data!E110)</f>
        <v/>
      </c>
      <c r="F109" s="130" t="str">
        <f t="shared" ca="1" si="15"/>
        <v>Retard</v>
      </c>
      <c r="G109" s="173" t="str">
        <f t="shared" ca="1" si="16"/>
        <v>Retard</v>
      </c>
      <c r="H109" s="148"/>
    </row>
    <row r="110" spans="1:8" ht="15.6" x14ac:dyDescent="0.3">
      <c r="A110" s="175">
        <f>Data!A111</f>
        <v>0</v>
      </c>
      <c r="B110" s="182">
        <f>Data!B111</f>
        <v>0</v>
      </c>
      <c r="C110" s="174">
        <f>Data!C111</f>
        <v>0</v>
      </c>
      <c r="D110" s="176">
        <f t="shared" si="14"/>
        <v>10</v>
      </c>
      <c r="E110" s="172" t="str">
        <f>IF(Data!E111="","",Data!E111)</f>
        <v/>
      </c>
      <c r="F110" s="130" t="str">
        <f t="shared" ca="1" si="15"/>
        <v>Retard</v>
      </c>
      <c r="G110" s="173" t="str">
        <f t="shared" ca="1" si="16"/>
        <v>Retard</v>
      </c>
      <c r="H110" s="148"/>
    </row>
    <row r="111" spans="1:8" ht="15.6" x14ac:dyDescent="0.3">
      <c r="A111" s="175">
        <f>Data!A112</f>
        <v>0</v>
      </c>
      <c r="B111" s="182">
        <f>Data!B112</f>
        <v>0</v>
      </c>
      <c r="C111" s="174">
        <f>Data!C112</f>
        <v>0</v>
      </c>
      <c r="D111" s="176">
        <f t="shared" si="14"/>
        <v>10</v>
      </c>
      <c r="E111" s="172" t="str">
        <f>IF(Data!E112="","",Data!E112)</f>
        <v/>
      </c>
      <c r="F111" s="130" t="str">
        <f t="shared" ca="1" si="15"/>
        <v>Retard</v>
      </c>
      <c r="G111" s="173" t="str">
        <f t="shared" ca="1" si="16"/>
        <v>Retard</v>
      </c>
      <c r="H111" s="148"/>
    </row>
    <row r="112" spans="1:8" ht="15.6" x14ac:dyDescent="0.3">
      <c r="A112" s="175">
        <f>Data!A113</f>
        <v>0</v>
      </c>
      <c r="B112" s="182">
        <f>Data!B113</f>
        <v>0</v>
      </c>
      <c r="C112" s="174">
        <f>Data!C113</f>
        <v>0</v>
      </c>
      <c r="D112" s="176">
        <f t="shared" si="14"/>
        <v>10</v>
      </c>
      <c r="E112" s="172" t="str">
        <f>IF(Data!E113="","",Data!E113)</f>
        <v/>
      </c>
      <c r="F112" s="130" t="str">
        <f t="shared" ca="1" si="15"/>
        <v>Retard</v>
      </c>
      <c r="G112" s="173" t="str">
        <f t="shared" ca="1" si="16"/>
        <v>Retard</v>
      </c>
      <c r="H112" s="148"/>
    </row>
    <row r="113" spans="1:8" ht="15.6" x14ac:dyDescent="0.3">
      <c r="A113" s="175">
        <f>Data!A114</f>
        <v>0</v>
      </c>
      <c r="B113" s="182">
        <f>Data!B114</f>
        <v>0</v>
      </c>
      <c r="C113" s="174">
        <f>Data!C114</f>
        <v>0</v>
      </c>
      <c r="D113" s="176">
        <f t="shared" si="14"/>
        <v>10</v>
      </c>
      <c r="E113" s="172" t="str">
        <f>IF(Data!E114="","",Data!E114)</f>
        <v/>
      </c>
      <c r="F113" s="130" t="str">
        <f t="shared" ca="1" si="15"/>
        <v>Retard</v>
      </c>
      <c r="G113" s="173" t="str">
        <f t="shared" ca="1" si="16"/>
        <v>Retard</v>
      </c>
      <c r="H113" s="148"/>
    </row>
    <row r="114" spans="1:8" ht="15.6" x14ac:dyDescent="0.3">
      <c r="A114" s="175">
        <f>Data!A115</f>
        <v>0</v>
      </c>
      <c r="B114" s="182">
        <f>Data!B115</f>
        <v>0</v>
      </c>
      <c r="C114" s="174">
        <f>Data!C115</f>
        <v>0</v>
      </c>
      <c r="D114" s="176">
        <f t="shared" si="14"/>
        <v>10</v>
      </c>
      <c r="E114" s="172" t="str">
        <f>IF(Data!E115="","",Data!E115)</f>
        <v/>
      </c>
      <c r="F114" s="130" t="str">
        <f t="shared" ca="1" si="15"/>
        <v>Retard</v>
      </c>
      <c r="G114" s="173" t="str">
        <f t="shared" ca="1" si="16"/>
        <v>Retard</v>
      </c>
      <c r="H114" s="148"/>
    </row>
    <row r="115" spans="1:8" ht="15.6" x14ac:dyDescent="0.3">
      <c r="A115" s="175">
        <f>Data!A116</f>
        <v>0</v>
      </c>
      <c r="B115" s="182">
        <f>Data!B116</f>
        <v>0</v>
      </c>
      <c r="C115" s="174">
        <f>Data!C116</f>
        <v>0</v>
      </c>
      <c r="D115" s="176">
        <f t="shared" si="14"/>
        <v>10</v>
      </c>
      <c r="E115" s="172" t="str">
        <f>IF(Data!E116="","",Data!E116)</f>
        <v/>
      </c>
      <c r="F115" s="130" t="str">
        <f t="shared" ca="1" si="15"/>
        <v>Retard</v>
      </c>
      <c r="G115" s="173" t="str">
        <f t="shared" ca="1" si="16"/>
        <v>Retard</v>
      </c>
      <c r="H115" s="148"/>
    </row>
    <row r="116" spans="1:8" ht="15.6" x14ac:dyDescent="0.3">
      <c r="A116" s="175">
        <f>Data!A117</f>
        <v>0</v>
      </c>
      <c r="B116" s="182">
        <f>Data!B117</f>
        <v>0</v>
      </c>
      <c r="C116" s="174">
        <f>Data!C117</f>
        <v>0</v>
      </c>
      <c r="D116" s="176">
        <f t="shared" si="14"/>
        <v>10</v>
      </c>
      <c r="E116" s="172" t="str">
        <f>IF(Data!E117="","",Data!E117)</f>
        <v/>
      </c>
      <c r="F116" s="130" t="str">
        <f t="shared" ca="1" si="15"/>
        <v>Retard</v>
      </c>
      <c r="G116" s="173" t="str">
        <f t="shared" ca="1" si="16"/>
        <v>Retard</v>
      </c>
      <c r="H116" s="148"/>
    </row>
    <row r="117" spans="1:8" ht="15.6" x14ac:dyDescent="0.3">
      <c r="A117" s="175">
        <f>Data!A118</f>
        <v>0</v>
      </c>
      <c r="B117" s="182">
        <f>Data!B118</f>
        <v>0</v>
      </c>
      <c r="C117" s="174">
        <f>Data!C118</f>
        <v>0</v>
      </c>
      <c r="D117" s="176">
        <f t="shared" si="14"/>
        <v>10</v>
      </c>
      <c r="E117" s="172" t="str">
        <f>IF(Data!E118="","",Data!E118)</f>
        <v/>
      </c>
      <c r="F117" s="130" t="str">
        <f t="shared" ca="1" si="15"/>
        <v>Retard</v>
      </c>
      <c r="G117" s="173" t="str">
        <f t="shared" ca="1" si="16"/>
        <v>Retard</v>
      </c>
      <c r="H117" s="148"/>
    </row>
    <row r="118" spans="1:8" ht="15.6" x14ac:dyDescent="0.3">
      <c r="A118" s="175">
        <f>Data!A119</f>
        <v>0</v>
      </c>
      <c r="B118" s="182">
        <f>Data!B119</f>
        <v>0</v>
      </c>
      <c r="C118" s="174">
        <f>Data!C119</f>
        <v>0</v>
      </c>
      <c r="D118" s="176">
        <f t="shared" si="14"/>
        <v>10</v>
      </c>
      <c r="E118" s="172" t="str">
        <f>IF(Data!E119="","",Data!E119)</f>
        <v/>
      </c>
      <c r="F118" s="130" t="str">
        <f t="shared" ca="1" si="15"/>
        <v>Retard</v>
      </c>
      <c r="G118" s="173" t="str">
        <f t="shared" ca="1" si="16"/>
        <v>Retard</v>
      </c>
      <c r="H118" s="148"/>
    </row>
    <row r="119" spans="1:8" ht="15.6" x14ac:dyDescent="0.3">
      <c r="A119" s="175">
        <f>Data!A120</f>
        <v>0</v>
      </c>
      <c r="B119" s="182">
        <f>Data!B120</f>
        <v>0</v>
      </c>
      <c r="C119" s="174">
        <f>Data!C120</f>
        <v>0</v>
      </c>
      <c r="D119" s="176">
        <f t="shared" si="14"/>
        <v>10</v>
      </c>
      <c r="E119" s="172" t="str">
        <f>IF(Data!E120="","",Data!E120)</f>
        <v/>
      </c>
      <c r="F119" s="130" t="str">
        <f t="shared" ca="1" si="15"/>
        <v>Retard</v>
      </c>
      <c r="G119" s="173" t="str">
        <f t="shared" ca="1" si="16"/>
        <v>Retard</v>
      </c>
      <c r="H119" s="148"/>
    </row>
    <row r="120" spans="1:8" ht="15.6" x14ac:dyDescent="0.3">
      <c r="A120" s="175">
        <f>Data!A121</f>
        <v>0</v>
      </c>
      <c r="B120" s="182">
        <f>Data!B121</f>
        <v>0</v>
      </c>
      <c r="C120" s="174">
        <f>Data!C121</f>
        <v>0</v>
      </c>
      <c r="D120" s="176">
        <f t="shared" si="14"/>
        <v>10</v>
      </c>
      <c r="E120" s="172" t="str">
        <f>IF(Data!E121="","",Data!E121)</f>
        <v/>
      </c>
      <c r="F120" s="130" t="str">
        <f t="shared" ca="1" si="15"/>
        <v>Retard</v>
      </c>
      <c r="G120" s="173" t="str">
        <f t="shared" ca="1" si="16"/>
        <v>Retard</v>
      </c>
      <c r="H120" s="148"/>
    </row>
    <row r="121" spans="1:8" ht="15.6" x14ac:dyDescent="0.3">
      <c r="A121" s="175">
        <f>Data!A122</f>
        <v>0</v>
      </c>
      <c r="B121" s="182">
        <f>Data!B122</f>
        <v>0</v>
      </c>
      <c r="C121" s="174">
        <f>Data!C122</f>
        <v>0</v>
      </c>
      <c r="D121" s="176">
        <f t="shared" si="14"/>
        <v>10</v>
      </c>
      <c r="E121" s="172" t="str">
        <f>IF(Data!E122="","",Data!E122)</f>
        <v/>
      </c>
      <c r="F121" s="130" t="str">
        <f t="shared" ca="1" si="15"/>
        <v>Retard</v>
      </c>
      <c r="G121" s="173" t="str">
        <f t="shared" ca="1" si="16"/>
        <v>Retard</v>
      </c>
      <c r="H121" s="148"/>
    </row>
    <row r="122" spans="1:8" ht="15.6" x14ac:dyDescent="0.3">
      <c r="A122" s="175">
        <f>Data!A123</f>
        <v>0</v>
      </c>
      <c r="B122" s="182">
        <f>Data!B123</f>
        <v>0</v>
      </c>
      <c r="C122" s="174">
        <f>Data!C123</f>
        <v>0</v>
      </c>
      <c r="D122" s="176">
        <f t="shared" si="14"/>
        <v>10</v>
      </c>
      <c r="E122" s="172" t="str">
        <f>IF(Data!E123="","",Data!E123)</f>
        <v/>
      </c>
      <c r="F122" s="130" t="str">
        <f t="shared" ca="1" si="15"/>
        <v>Retard</v>
      </c>
      <c r="G122" s="173" t="str">
        <f t="shared" ca="1" si="16"/>
        <v>Retard</v>
      </c>
      <c r="H122" s="148"/>
    </row>
    <row r="123" spans="1:8" ht="15.6" x14ac:dyDescent="0.3">
      <c r="A123" s="175">
        <f>Data!A124</f>
        <v>0</v>
      </c>
      <c r="B123" s="182">
        <f>Data!B124</f>
        <v>0</v>
      </c>
      <c r="C123" s="174">
        <f>Data!C124</f>
        <v>0</v>
      </c>
      <c r="D123" s="176">
        <f t="shared" si="14"/>
        <v>10</v>
      </c>
      <c r="E123" s="172" t="str">
        <f>IF(Data!E124="","",Data!E124)</f>
        <v/>
      </c>
      <c r="F123" s="130" t="str">
        <f t="shared" ca="1" si="15"/>
        <v>Retard</v>
      </c>
      <c r="G123" s="173" t="str">
        <f t="shared" ca="1" si="16"/>
        <v>Retard</v>
      </c>
      <c r="H123" s="148"/>
    </row>
    <row r="124" spans="1:8" ht="15.6" x14ac:dyDescent="0.3">
      <c r="A124" s="175">
        <f>Data!A125</f>
        <v>0</v>
      </c>
      <c r="B124" s="182">
        <f>Data!B125</f>
        <v>0</v>
      </c>
      <c r="C124" s="174">
        <f>Data!C125</f>
        <v>0</v>
      </c>
      <c r="D124" s="176">
        <f t="shared" si="14"/>
        <v>10</v>
      </c>
      <c r="E124" s="172" t="str">
        <f>IF(Data!E125="","",Data!E125)</f>
        <v/>
      </c>
      <c r="F124" s="130" t="str">
        <f t="shared" ca="1" si="15"/>
        <v>Retard</v>
      </c>
      <c r="G124" s="173" t="str">
        <f t="shared" ca="1" si="16"/>
        <v>Retard</v>
      </c>
      <c r="H124" s="148"/>
    </row>
    <row r="125" spans="1:8" ht="15.6" x14ac:dyDescent="0.3">
      <c r="A125" s="175">
        <f>Data!A126</f>
        <v>0</v>
      </c>
      <c r="B125" s="182">
        <f>Data!B126</f>
        <v>0</v>
      </c>
      <c r="C125" s="174">
        <f>Data!C126</f>
        <v>0</v>
      </c>
      <c r="D125" s="176">
        <f t="shared" si="14"/>
        <v>10</v>
      </c>
      <c r="E125" s="172" t="str">
        <f>IF(Data!E126="","",Data!E126)</f>
        <v/>
      </c>
      <c r="F125" s="130" t="str">
        <f t="shared" ca="1" si="15"/>
        <v>Retard</v>
      </c>
      <c r="G125" s="173" t="str">
        <f t="shared" ca="1" si="16"/>
        <v>Retard</v>
      </c>
      <c r="H125" s="148"/>
    </row>
    <row r="126" spans="1:8" ht="15.6" x14ac:dyDescent="0.3">
      <c r="A126" s="175">
        <f>Data!A127</f>
        <v>0</v>
      </c>
      <c r="B126" s="182">
        <f>Data!B127</f>
        <v>0</v>
      </c>
      <c r="C126" s="174">
        <f>Data!C127</f>
        <v>0</v>
      </c>
      <c r="D126" s="176">
        <f t="shared" si="14"/>
        <v>10</v>
      </c>
      <c r="E126" s="172" t="str">
        <f>IF(Data!E127="","",Data!E127)</f>
        <v/>
      </c>
      <c r="F126" s="130" t="str">
        <f t="shared" ca="1" si="15"/>
        <v>Retard</v>
      </c>
      <c r="G126" s="173" t="str">
        <f t="shared" ca="1" si="16"/>
        <v>Retard</v>
      </c>
      <c r="H126" s="148"/>
    </row>
    <row r="127" spans="1:8" ht="15.6" x14ac:dyDescent="0.3">
      <c r="A127" s="175">
        <f>Data!A128</f>
        <v>0</v>
      </c>
      <c r="B127" s="182">
        <f>Data!B128</f>
        <v>0</v>
      </c>
      <c r="C127" s="174">
        <f>Data!C128</f>
        <v>0</v>
      </c>
      <c r="D127" s="176">
        <f t="shared" si="14"/>
        <v>10</v>
      </c>
      <c r="E127" s="172" t="str">
        <f>IF(Data!E128="","",Data!E128)</f>
        <v/>
      </c>
      <c r="F127" s="130" t="str">
        <f t="shared" ca="1" si="15"/>
        <v>Retard</v>
      </c>
      <c r="G127" s="173" t="str">
        <f t="shared" ca="1" si="16"/>
        <v>Retard</v>
      </c>
      <c r="H127" s="148"/>
    </row>
    <row r="128" spans="1:8" ht="15.6" x14ac:dyDescent="0.3">
      <c r="A128" s="175">
        <f>Data!A129</f>
        <v>0</v>
      </c>
      <c r="B128" s="182">
        <f>Data!B129</f>
        <v>0</v>
      </c>
      <c r="C128" s="174">
        <f>Data!C129</f>
        <v>0</v>
      </c>
      <c r="D128" s="176">
        <f t="shared" si="14"/>
        <v>10</v>
      </c>
      <c r="E128" s="172" t="str">
        <f>IF(Data!E129="","",Data!E129)</f>
        <v/>
      </c>
      <c r="F128" s="130" t="str">
        <f t="shared" ca="1" si="15"/>
        <v>Retard</v>
      </c>
      <c r="G128" s="173" t="str">
        <f t="shared" ca="1" si="16"/>
        <v>Retard</v>
      </c>
      <c r="H128" s="148"/>
    </row>
    <row r="129" spans="1:8" ht="15.6" x14ac:dyDescent="0.3">
      <c r="A129" s="175">
        <f>Data!A130</f>
        <v>0</v>
      </c>
      <c r="B129" s="182">
        <f>Data!B130</f>
        <v>0</v>
      </c>
      <c r="C129" s="174">
        <f>Data!C130</f>
        <v>0</v>
      </c>
      <c r="D129" s="176">
        <f t="shared" si="14"/>
        <v>10</v>
      </c>
      <c r="E129" s="172" t="str">
        <f>IF(Data!E130="","",Data!E130)</f>
        <v/>
      </c>
      <c r="F129" s="130" t="str">
        <f t="shared" ca="1" si="15"/>
        <v>Retard</v>
      </c>
      <c r="G129" s="173" t="str">
        <f t="shared" ca="1" si="16"/>
        <v>Retard</v>
      </c>
      <c r="H129" s="148"/>
    </row>
    <row r="130" spans="1:8" ht="15.6" x14ac:dyDescent="0.3">
      <c r="A130" s="175">
        <f>Data!A131</f>
        <v>0</v>
      </c>
      <c r="B130" s="182">
        <f>Data!B131</f>
        <v>0</v>
      </c>
      <c r="C130" s="174">
        <f>Data!C131</f>
        <v>0</v>
      </c>
      <c r="D130" s="176">
        <f t="shared" si="14"/>
        <v>10</v>
      </c>
      <c r="E130" s="172" t="str">
        <f>IF(Data!E131="","",Data!E131)</f>
        <v/>
      </c>
      <c r="F130" s="130" t="str">
        <f t="shared" ca="1" si="15"/>
        <v>Retard</v>
      </c>
      <c r="G130" s="173" t="str">
        <f t="shared" ca="1" si="16"/>
        <v>Retard</v>
      </c>
      <c r="H130" s="148"/>
    </row>
    <row r="131" spans="1:8" ht="15.6" x14ac:dyDescent="0.3">
      <c r="A131" s="175">
        <f>Data!A132</f>
        <v>0</v>
      </c>
      <c r="B131" s="182">
        <f>Data!B132</f>
        <v>0</v>
      </c>
      <c r="C131" s="174">
        <f>Data!C132</f>
        <v>0</v>
      </c>
      <c r="D131" s="176">
        <f t="shared" si="14"/>
        <v>10</v>
      </c>
      <c r="E131" s="172" t="str">
        <f>IF(Data!E132="","",Data!E132)</f>
        <v/>
      </c>
      <c r="F131" s="130" t="str">
        <f t="shared" ca="1" si="15"/>
        <v>Retard</v>
      </c>
      <c r="G131" s="173" t="str">
        <f t="shared" ca="1" si="16"/>
        <v>Retard</v>
      </c>
      <c r="H131" s="148"/>
    </row>
    <row r="132" spans="1:8" ht="15.6" x14ac:dyDescent="0.3">
      <c r="A132" s="175">
        <f>Data!A133</f>
        <v>0</v>
      </c>
      <c r="B132" s="182">
        <f>Data!B133</f>
        <v>0</v>
      </c>
      <c r="C132" s="174">
        <f>Data!C133</f>
        <v>0</v>
      </c>
      <c r="D132" s="176">
        <f t="shared" si="14"/>
        <v>10</v>
      </c>
      <c r="E132" s="172" t="str">
        <f>IF(Data!E133="","",Data!E133)</f>
        <v/>
      </c>
      <c r="F132" s="130" t="str">
        <f t="shared" ca="1" si="15"/>
        <v>Retard</v>
      </c>
      <c r="G132" s="173" t="str">
        <f t="shared" ca="1" si="16"/>
        <v>Retard</v>
      </c>
      <c r="H132" s="148"/>
    </row>
    <row r="133" spans="1:8" ht="15.6" x14ac:dyDescent="0.3">
      <c r="A133" s="175">
        <f>Data!A134</f>
        <v>0</v>
      </c>
      <c r="B133" s="182">
        <f>Data!B134</f>
        <v>0</v>
      </c>
      <c r="C133" s="174">
        <f>Data!C134</f>
        <v>0</v>
      </c>
      <c r="D133" s="176">
        <f t="shared" si="14"/>
        <v>10</v>
      </c>
      <c r="E133" s="172" t="str">
        <f>IF(Data!E134="","",Data!E134)</f>
        <v/>
      </c>
      <c r="F133" s="130" t="str">
        <f t="shared" ca="1" si="15"/>
        <v>Retard</v>
      </c>
      <c r="G133" s="173" t="str">
        <f t="shared" ca="1" si="16"/>
        <v>Retard</v>
      </c>
      <c r="H133" s="148"/>
    </row>
    <row r="134" spans="1:8" ht="15.6" x14ac:dyDescent="0.3">
      <c r="A134" s="175">
        <f>Data!A135</f>
        <v>0</v>
      </c>
      <c r="B134" s="182">
        <f>Data!B135</f>
        <v>0</v>
      </c>
      <c r="C134" s="174">
        <f>Data!C135</f>
        <v>0</v>
      </c>
      <c r="D134" s="176">
        <f t="shared" si="14"/>
        <v>10</v>
      </c>
      <c r="E134" s="172" t="str">
        <f>IF(Data!E135="","",Data!E135)</f>
        <v/>
      </c>
      <c r="F134" s="130" t="str">
        <f t="shared" ca="1" si="15"/>
        <v>Retard</v>
      </c>
      <c r="G134" s="173" t="str">
        <f t="shared" ca="1" si="16"/>
        <v>Retard</v>
      </c>
      <c r="H134" s="148"/>
    </row>
    <row r="135" spans="1:8" ht="15.6" x14ac:dyDescent="0.3">
      <c r="A135" s="175">
        <f>Data!A136</f>
        <v>0</v>
      </c>
      <c r="B135" s="182">
        <f>Data!B136</f>
        <v>0</v>
      </c>
      <c r="C135" s="174">
        <f>Data!C136</f>
        <v>0</v>
      </c>
      <c r="D135" s="176">
        <f t="shared" ref="D135:D166" si="17">A135+10</f>
        <v>10</v>
      </c>
      <c r="E135" s="172" t="str">
        <f>IF(Data!E136="","",Data!E136)</f>
        <v/>
      </c>
      <c r="F135" s="130" t="str">
        <f t="shared" ref="F135:F166" ca="1" si="18">IF(E135&lt;&gt;"","",IF(TODAY()&gt;D135,"Retard",""))</f>
        <v>Retard</v>
      </c>
      <c r="G135" s="173" t="str">
        <f t="shared" ref="G135:G166" ca="1" si="19">IF(E135&lt;&gt;"","",IF(TODAY()&gt;D135+2,"Retard",""))</f>
        <v>Retard</v>
      </c>
      <c r="H135" s="148"/>
    </row>
    <row r="136" spans="1:8" ht="15.6" x14ac:dyDescent="0.3">
      <c r="A136" s="175">
        <f>Data!A137</f>
        <v>0</v>
      </c>
      <c r="B136" s="182">
        <f>Data!B137</f>
        <v>0</v>
      </c>
      <c r="C136" s="174">
        <f>Data!C137</f>
        <v>0</v>
      </c>
      <c r="D136" s="176">
        <f t="shared" si="17"/>
        <v>10</v>
      </c>
      <c r="E136" s="172" t="str">
        <f>IF(Data!E137="","",Data!E137)</f>
        <v/>
      </c>
      <c r="F136" s="130" t="str">
        <f t="shared" ca="1" si="18"/>
        <v>Retard</v>
      </c>
      <c r="G136" s="173" t="str">
        <f t="shared" ca="1" si="19"/>
        <v>Retard</v>
      </c>
      <c r="H136" s="148"/>
    </row>
    <row r="137" spans="1:8" ht="15.6" x14ac:dyDescent="0.3">
      <c r="A137" s="175">
        <f>Data!A138</f>
        <v>0</v>
      </c>
      <c r="B137" s="182">
        <f>Data!B138</f>
        <v>0</v>
      </c>
      <c r="C137" s="174">
        <f>Data!C138</f>
        <v>0</v>
      </c>
      <c r="D137" s="176">
        <f t="shared" si="17"/>
        <v>10</v>
      </c>
      <c r="E137" s="172" t="str">
        <f>IF(Data!E138="","",Data!E138)</f>
        <v/>
      </c>
      <c r="F137" s="130" t="str">
        <f t="shared" ca="1" si="18"/>
        <v>Retard</v>
      </c>
      <c r="G137" s="173" t="str">
        <f t="shared" ca="1" si="19"/>
        <v>Retard</v>
      </c>
      <c r="H137" s="148"/>
    </row>
    <row r="138" spans="1:8" ht="15.6" x14ac:dyDescent="0.3">
      <c r="A138" s="175">
        <f>Data!A139</f>
        <v>0</v>
      </c>
      <c r="B138" s="182">
        <f>Data!B139</f>
        <v>0</v>
      </c>
      <c r="C138" s="174">
        <f>Data!C139</f>
        <v>0</v>
      </c>
      <c r="D138" s="176">
        <f t="shared" si="17"/>
        <v>10</v>
      </c>
      <c r="E138" s="172" t="str">
        <f>IF(Data!E139="","",Data!E139)</f>
        <v/>
      </c>
      <c r="F138" s="130" t="str">
        <f t="shared" ca="1" si="18"/>
        <v>Retard</v>
      </c>
      <c r="G138" s="173" t="str">
        <f t="shared" ca="1" si="19"/>
        <v>Retard</v>
      </c>
      <c r="H138" s="148"/>
    </row>
    <row r="139" spans="1:8" ht="15.6" x14ac:dyDescent="0.3">
      <c r="A139" s="175">
        <f>Data!A140</f>
        <v>0</v>
      </c>
      <c r="B139" s="182">
        <f>Data!B140</f>
        <v>0</v>
      </c>
      <c r="C139" s="174">
        <f>Data!C140</f>
        <v>0</v>
      </c>
      <c r="D139" s="176">
        <f t="shared" si="17"/>
        <v>10</v>
      </c>
      <c r="E139" s="172" t="str">
        <f>IF(Data!E140="","",Data!E140)</f>
        <v/>
      </c>
      <c r="F139" s="130" t="str">
        <f t="shared" ca="1" si="18"/>
        <v>Retard</v>
      </c>
      <c r="G139" s="173" t="str">
        <f t="shared" ca="1" si="19"/>
        <v>Retard</v>
      </c>
      <c r="H139" s="148"/>
    </row>
    <row r="140" spans="1:8" ht="15.6" x14ac:dyDescent="0.3">
      <c r="A140" s="175">
        <f>Data!A141</f>
        <v>0</v>
      </c>
      <c r="B140" s="182">
        <f>Data!B141</f>
        <v>0</v>
      </c>
      <c r="C140" s="174">
        <f>Data!C141</f>
        <v>0</v>
      </c>
      <c r="D140" s="176">
        <f t="shared" si="17"/>
        <v>10</v>
      </c>
      <c r="E140" s="172" t="str">
        <f>IF(Data!E141="","",Data!E141)</f>
        <v/>
      </c>
      <c r="F140" s="130" t="str">
        <f t="shared" ca="1" si="18"/>
        <v>Retard</v>
      </c>
      <c r="G140" s="173" t="str">
        <f t="shared" ca="1" si="19"/>
        <v>Retard</v>
      </c>
      <c r="H140" s="148"/>
    </row>
    <row r="141" spans="1:8" ht="15.6" x14ac:dyDescent="0.3">
      <c r="A141" s="175">
        <f>Data!A142</f>
        <v>0</v>
      </c>
      <c r="B141" s="182">
        <f>Data!B142</f>
        <v>0</v>
      </c>
      <c r="C141" s="174">
        <f>Data!C142</f>
        <v>0</v>
      </c>
      <c r="D141" s="176">
        <f t="shared" si="17"/>
        <v>10</v>
      </c>
      <c r="E141" s="172" t="str">
        <f>IF(Data!E142="","",Data!E142)</f>
        <v/>
      </c>
      <c r="F141" s="130" t="str">
        <f t="shared" ca="1" si="18"/>
        <v>Retard</v>
      </c>
      <c r="G141" s="173" t="str">
        <f t="shared" ca="1" si="19"/>
        <v>Retard</v>
      </c>
      <c r="H141" s="148"/>
    </row>
    <row r="142" spans="1:8" ht="15.6" x14ac:dyDescent="0.3">
      <c r="A142" s="175">
        <f>Data!A143</f>
        <v>0</v>
      </c>
      <c r="B142" s="182">
        <f>Data!B143</f>
        <v>0</v>
      </c>
      <c r="C142" s="174">
        <f>Data!C143</f>
        <v>0</v>
      </c>
      <c r="D142" s="176">
        <f t="shared" si="17"/>
        <v>10</v>
      </c>
      <c r="E142" s="172" t="str">
        <f>IF(Data!E143="","",Data!E143)</f>
        <v/>
      </c>
      <c r="F142" s="130" t="str">
        <f t="shared" ca="1" si="18"/>
        <v>Retard</v>
      </c>
      <c r="G142" s="173" t="str">
        <f t="shared" ca="1" si="19"/>
        <v>Retard</v>
      </c>
      <c r="H142" s="148"/>
    </row>
    <row r="143" spans="1:8" ht="15.6" x14ac:dyDescent="0.3">
      <c r="A143" s="175">
        <f>Data!A144</f>
        <v>0</v>
      </c>
      <c r="B143" s="182">
        <f>Data!B144</f>
        <v>0</v>
      </c>
      <c r="C143" s="174">
        <f>Data!C144</f>
        <v>0</v>
      </c>
      <c r="D143" s="176">
        <f t="shared" si="17"/>
        <v>10</v>
      </c>
      <c r="E143" s="172" t="str">
        <f>IF(Data!E144="","",Data!E144)</f>
        <v/>
      </c>
      <c r="F143" s="130" t="str">
        <f t="shared" ca="1" si="18"/>
        <v>Retard</v>
      </c>
      <c r="G143" s="173" t="str">
        <f t="shared" ca="1" si="19"/>
        <v>Retard</v>
      </c>
      <c r="H143" s="148"/>
    </row>
    <row r="144" spans="1:8" ht="15.6" x14ac:dyDescent="0.3">
      <c r="A144" s="175">
        <f>Data!A145</f>
        <v>0</v>
      </c>
      <c r="B144" s="182">
        <f>Data!B145</f>
        <v>0</v>
      </c>
      <c r="C144" s="174">
        <f>Data!C145</f>
        <v>0</v>
      </c>
      <c r="D144" s="176">
        <f t="shared" si="17"/>
        <v>10</v>
      </c>
      <c r="E144" s="172" t="str">
        <f>IF(Data!E145="","",Data!E145)</f>
        <v/>
      </c>
      <c r="F144" s="130" t="str">
        <f t="shared" ca="1" si="18"/>
        <v>Retard</v>
      </c>
      <c r="G144" s="173" t="str">
        <f t="shared" ca="1" si="19"/>
        <v>Retard</v>
      </c>
      <c r="H144" s="148"/>
    </row>
    <row r="145" spans="1:8" ht="15.6" x14ac:dyDescent="0.3">
      <c r="A145" s="175">
        <f>Data!A146</f>
        <v>0</v>
      </c>
      <c r="B145" s="182">
        <f>Data!B146</f>
        <v>0</v>
      </c>
      <c r="C145" s="174">
        <f>Data!C146</f>
        <v>0</v>
      </c>
      <c r="D145" s="176">
        <f t="shared" si="17"/>
        <v>10</v>
      </c>
      <c r="E145" s="172" t="str">
        <f>IF(Data!E146="","",Data!E146)</f>
        <v/>
      </c>
      <c r="F145" s="130" t="str">
        <f t="shared" ca="1" si="18"/>
        <v>Retard</v>
      </c>
      <c r="G145" s="173" t="str">
        <f t="shared" ca="1" si="19"/>
        <v>Retard</v>
      </c>
      <c r="H145" s="148"/>
    </row>
    <row r="146" spans="1:8" ht="15.6" x14ac:dyDescent="0.3">
      <c r="A146" s="175">
        <f>Data!A147</f>
        <v>0</v>
      </c>
      <c r="B146" s="182">
        <f>Data!B147</f>
        <v>0</v>
      </c>
      <c r="C146" s="174">
        <f>Data!C147</f>
        <v>0</v>
      </c>
      <c r="D146" s="176">
        <f t="shared" si="17"/>
        <v>10</v>
      </c>
      <c r="E146" s="172" t="str">
        <f>IF(Data!E147="","",Data!E147)</f>
        <v/>
      </c>
      <c r="F146" s="130" t="str">
        <f t="shared" ca="1" si="18"/>
        <v>Retard</v>
      </c>
      <c r="G146" s="173" t="str">
        <f t="shared" ca="1" si="19"/>
        <v>Retard</v>
      </c>
      <c r="H146" s="148"/>
    </row>
    <row r="147" spans="1:8" ht="15.6" x14ac:dyDescent="0.3">
      <c r="A147" s="175">
        <f>Data!A148</f>
        <v>0</v>
      </c>
      <c r="B147" s="182">
        <f>Data!B148</f>
        <v>0</v>
      </c>
      <c r="C147" s="174">
        <f>Data!C148</f>
        <v>0</v>
      </c>
      <c r="D147" s="176">
        <f t="shared" si="17"/>
        <v>10</v>
      </c>
      <c r="E147" s="172" t="str">
        <f>IF(Data!E148="","",Data!E148)</f>
        <v/>
      </c>
      <c r="F147" s="130" t="str">
        <f t="shared" ca="1" si="18"/>
        <v>Retard</v>
      </c>
      <c r="G147" s="173" t="str">
        <f t="shared" ca="1" si="19"/>
        <v>Retard</v>
      </c>
      <c r="H147" s="148"/>
    </row>
    <row r="148" spans="1:8" ht="15.6" x14ac:dyDescent="0.3">
      <c r="A148" s="175">
        <f>Data!A149</f>
        <v>0</v>
      </c>
      <c r="B148" s="182">
        <f>Data!B149</f>
        <v>0</v>
      </c>
      <c r="C148" s="174">
        <f>Data!C149</f>
        <v>0</v>
      </c>
      <c r="D148" s="176">
        <f t="shared" si="17"/>
        <v>10</v>
      </c>
      <c r="E148" s="172" t="str">
        <f>IF(Data!E149="","",Data!E149)</f>
        <v/>
      </c>
      <c r="F148" s="130" t="str">
        <f t="shared" ca="1" si="18"/>
        <v>Retard</v>
      </c>
      <c r="G148" s="173" t="str">
        <f t="shared" ca="1" si="19"/>
        <v>Retard</v>
      </c>
      <c r="H148" s="148"/>
    </row>
    <row r="149" spans="1:8" ht="15.6" x14ac:dyDescent="0.3">
      <c r="A149" s="175">
        <f>Data!A150</f>
        <v>0</v>
      </c>
      <c r="B149" s="182">
        <f>Data!B150</f>
        <v>0</v>
      </c>
      <c r="C149" s="174">
        <f>Data!C150</f>
        <v>0</v>
      </c>
      <c r="D149" s="176">
        <f t="shared" si="17"/>
        <v>10</v>
      </c>
      <c r="E149" s="172" t="str">
        <f>IF(Data!E150="","",Data!E150)</f>
        <v/>
      </c>
      <c r="F149" s="130" t="str">
        <f t="shared" ca="1" si="18"/>
        <v>Retard</v>
      </c>
      <c r="G149" s="173" t="str">
        <f t="shared" ca="1" si="19"/>
        <v>Retard</v>
      </c>
      <c r="H149" s="148"/>
    </row>
    <row r="150" spans="1:8" ht="15.6" x14ac:dyDescent="0.3">
      <c r="A150" s="175">
        <f>Data!A151</f>
        <v>0</v>
      </c>
      <c r="B150" s="182">
        <f>Data!B151</f>
        <v>0</v>
      </c>
      <c r="C150" s="174">
        <f>Data!C151</f>
        <v>0</v>
      </c>
      <c r="D150" s="176">
        <f t="shared" si="17"/>
        <v>10</v>
      </c>
      <c r="E150" s="172" t="str">
        <f>IF(Data!E151="","",Data!E151)</f>
        <v/>
      </c>
      <c r="F150" s="130" t="str">
        <f t="shared" ca="1" si="18"/>
        <v>Retard</v>
      </c>
      <c r="G150" s="173" t="str">
        <f t="shared" ca="1" si="19"/>
        <v>Retard</v>
      </c>
      <c r="H150" s="148"/>
    </row>
    <row r="151" spans="1:8" ht="15.6" x14ac:dyDescent="0.3">
      <c r="A151" s="175">
        <f>Data!A152</f>
        <v>0</v>
      </c>
      <c r="B151" s="182">
        <f>Data!B152</f>
        <v>0</v>
      </c>
      <c r="C151" s="174">
        <f>Data!C152</f>
        <v>0</v>
      </c>
      <c r="D151" s="176">
        <f t="shared" si="17"/>
        <v>10</v>
      </c>
      <c r="E151" s="172" t="str">
        <f>IF(Data!E152="","",Data!E152)</f>
        <v/>
      </c>
      <c r="F151" s="130" t="str">
        <f t="shared" ca="1" si="18"/>
        <v>Retard</v>
      </c>
      <c r="G151" s="173" t="str">
        <f t="shared" ca="1" si="19"/>
        <v>Retard</v>
      </c>
      <c r="H151" s="148"/>
    </row>
    <row r="152" spans="1:8" ht="15.6" x14ac:dyDescent="0.3">
      <c r="A152" s="175">
        <f>Data!A153</f>
        <v>0</v>
      </c>
      <c r="B152" s="182">
        <f>Data!B153</f>
        <v>0</v>
      </c>
      <c r="C152" s="174">
        <f>Data!C153</f>
        <v>0</v>
      </c>
      <c r="D152" s="176">
        <f t="shared" si="17"/>
        <v>10</v>
      </c>
      <c r="E152" s="172" t="str">
        <f>IF(Data!E153="","",Data!E153)</f>
        <v/>
      </c>
      <c r="F152" s="130" t="str">
        <f t="shared" ca="1" si="18"/>
        <v>Retard</v>
      </c>
      <c r="G152" s="173" t="str">
        <f t="shared" ca="1" si="19"/>
        <v>Retard</v>
      </c>
      <c r="H152" s="148"/>
    </row>
    <row r="153" spans="1:8" ht="15.6" x14ac:dyDescent="0.3">
      <c r="A153" s="175">
        <f>Data!A154</f>
        <v>0</v>
      </c>
      <c r="B153" s="182">
        <f>Data!B154</f>
        <v>0</v>
      </c>
      <c r="C153" s="174">
        <f>Data!C154</f>
        <v>0</v>
      </c>
      <c r="D153" s="176">
        <f t="shared" si="17"/>
        <v>10</v>
      </c>
      <c r="E153" s="172" t="str">
        <f>IF(Data!E154="","",Data!E154)</f>
        <v/>
      </c>
      <c r="F153" s="130" t="str">
        <f t="shared" ca="1" si="18"/>
        <v>Retard</v>
      </c>
      <c r="G153" s="173" t="str">
        <f t="shared" ca="1" si="19"/>
        <v>Retard</v>
      </c>
      <c r="H153" s="148"/>
    </row>
    <row r="154" spans="1:8" ht="15.6" x14ac:dyDescent="0.3">
      <c r="A154" s="175">
        <f>Data!A155</f>
        <v>0</v>
      </c>
      <c r="B154" s="182">
        <f>Data!B155</f>
        <v>0</v>
      </c>
      <c r="C154" s="174">
        <f>Data!C155</f>
        <v>0</v>
      </c>
      <c r="D154" s="176">
        <f t="shared" si="17"/>
        <v>10</v>
      </c>
      <c r="E154" s="172" t="str">
        <f>IF(Data!E155="","",Data!E155)</f>
        <v/>
      </c>
      <c r="F154" s="130" t="str">
        <f t="shared" ca="1" si="18"/>
        <v>Retard</v>
      </c>
      <c r="G154" s="173" t="str">
        <f t="shared" ca="1" si="19"/>
        <v>Retard</v>
      </c>
      <c r="H154" s="148"/>
    </row>
    <row r="155" spans="1:8" ht="15.6" x14ac:dyDescent="0.3">
      <c r="A155" s="175">
        <f>Data!A156</f>
        <v>0</v>
      </c>
      <c r="B155" s="182">
        <f>Data!B156</f>
        <v>0</v>
      </c>
      <c r="C155" s="174">
        <f>Data!C156</f>
        <v>0</v>
      </c>
      <c r="D155" s="176">
        <f t="shared" si="17"/>
        <v>10</v>
      </c>
      <c r="E155" s="172" t="str">
        <f>IF(Data!E156="","",Data!E156)</f>
        <v/>
      </c>
      <c r="F155" s="130" t="str">
        <f t="shared" ca="1" si="18"/>
        <v>Retard</v>
      </c>
      <c r="G155" s="173" t="str">
        <f t="shared" ca="1" si="19"/>
        <v>Retard</v>
      </c>
      <c r="H155" s="148"/>
    </row>
    <row r="156" spans="1:8" ht="15.6" x14ac:dyDescent="0.3">
      <c r="A156" s="175">
        <f>Data!A157</f>
        <v>0</v>
      </c>
      <c r="B156" s="182">
        <f>Data!B157</f>
        <v>0</v>
      </c>
      <c r="C156" s="174">
        <f>Data!C157</f>
        <v>0</v>
      </c>
      <c r="D156" s="176">
        <f t="shared" si="17"/>
        <v>10</v>
      </c>
      <c r="E156" s="172" t="str">
        <f>IF(Data!E157="","",Data!E157)</f>
        <v/>
      </c>
      <c r="F156" s="130" t="str">
        <f t="shared" ca="1" si="18"/>
        <v>Retard</v>
      </c>
      <c r="G156" s="173" t="str">
        <f t="shared" ca="1" si="19"/>
        <v>Retard</v>
      </c>
      <c r="H156" s="148"/>
    </row>
    <row r="157" spans="1:8" ht="15.6" x14ac:dyDescent="0.3">
      <c r="A157" s="175">
        <f>Data!A158</f>
        <v>0</v>
      </c>
      <c r="B157" s="182">
        <f>Data!B158</f>
        <v>0</v>
      </c>
      <c r="C157" s="174">
        <f>Data!C158</f>
        <v>0</v>
      </c>
      <c r="D157" s="176">
        <f t="shared" si="17"/>
        <v>10</v>
      </c>
      <c r="E157" s="172" t="str">
        <f>IF(Data!E158="","",Data!E158)</f>
        <v/>
      </c>
      <c r="F157" s="130" t="str">
        <f t="shared" ca="1" si="18"/>
        <v>Retard</v>
      </c>
      <c r="G157" s="173" t="str">
        <f t="shared" ca="1" si="19"/>
        <v>Retard</v>
      </c>
      <c r="H157" s="148"/>
    </row>
    <row r="158" spans="1:8" ht="15.6" x14ac:dyDescent="0.3">
      <c r="A158" s="175">
        <f>Data!A159</f>
        <v>0</v>
      </c>
      <c r="B158" s="182">
        <f>Data!B159</f>
        <v>0</v>
      </c>
      <c r="C158" s="174">
        <f>Data!C159</f>
        <v>0</v>
      </c>
      <c r="D158" s="176">
        <f t="shared" si="17"/>
        <v>10</v>
      </c>
      <c r="E158" s="172" t="str">
        <f>IF(Data!E159="","",Data!E159)</f>
        <v/>
      </c>
      <c r="F158" s="130" t="str">
        <f t="shared" ca="1" si="18"/>
        <v>Retard</v>
      </c>
      <c r="G158" s="173" t="str">
        <f t="shared" ca="1" si="19"/>
        <v>Retard</v>
      </c>
      <c r="H158" s="148"/>
    </row>
    <row r="159" spans="1:8" ht="15.6" x14ac:dyDescent="0.3">
      <c r="A159" s="175">
        <f>Data!A160</f>
        <v>0</v>
      </c>
      <c r="B159" s="182">
        <f>Data!B160</f>
        <v>0</v>
      </c>
      <c r="C159" s="174">
        <f>Data!C160</f>
        <v>0</v>
      </c>
      <c r="D159" s="176">
        <f t="shared" si="17"/>
        <v>10</v>
      </c>
      <c r="E159" s="172" t="str">
        <f>IF(Data!E160="","",Data!E160)</f>
        <v/>
      </c>
      <c r="F159" s="130" t="str">
        <f t="shared" ca="1" si="18"/>
        <v>Retard</v>
      </c>
      <c r="G159" s="173" t="str">
        <f t="shared" ca="1" si="19"/>
        <v>Retard</v>
      </c>
      <c r="H159" s="148"/>
    </row>
    <row r="160" spans="1:8" ht="15.6" x14ac:dyDescent="0.3">
      <c r="A160" s="175">
        <f>Data!A161</f>
        <v>0</v>
      </c>
      <c r="B160" s="182">
        <f>Data!B161</f>
        <v>0</v>
      </c>
      <c r="C160" s="174">
        <f>Data!C161</f>
        <v>0</v>
      </c>
      <c r="D160" s="176">
        <f t="shared" si="17"/>
        <v>10</v>
      </c>
      <c r="E160" s="172" t="str">
        <f>IF(Data!E161="","",Data!E161)</f>
        <v/>
      </c>
      <c r="F160" s="130" t="str">
        <f t="shared" ca="1" si="18"/>
        <v>Retard</v>
      </c>
      <c r="G160" s="173" t="str">
        <f t="shared" ca="1" si="19"/>
        <v>Retard</v>
      </c>
      <c r="H160" s="148"/>
    </row>
    <row r="161" spans="1:8" ht="15.6" x14ac:dyDescent="0.3">
      <c r="A161" s="175">
        <f>Data!A162</f>
        <v>0</v>
      </c>
      <c r="B161" s="182">
        <f>Data!B162</f>
        <v>0</v>
      </c>
      <c r="C161" s="174">
        <f>Data!C162</f>
        <v>0</v>
      </c>
      <c r="D161" s="176">
        <f t="shared" si="17"/>
        <v>10</v>
      </c>
      <c r="E161" s="172" t="str">
        <f>IF(Data!E162="","",Data!E162)</f>
        <v/>
      </c>
      <c r="F161" s="130" t="str">
        <f t="shared" ca="1" si="18"/>
        <v>Retard</v>
      </c>
      <c r="G161" s="173" t="str">
        <f t="shared" ca="1" si="19"/>
        <v>Retard</v>
      </c>
      <c r="H161" s="148"/>
    </row>
    <row r="162" spans="1:8" ht="15.6" x14ac:dyDescent="0.3">
      <c r="A162" s="175">
        <f>Data!A163</f>
        <v>0</v>
      </c>
      <c r="B162" s="182">
        <f>Data!B163</f>
        <v>0</v>
      </c>
      <c r="C162" s="174">
        <f>Data!C163</f>
        <v>0</v>
      </c>
      <c r="D162" s="176">
        <f t="shared" si="17"/>
        <v>10</v>
      </c>
      <c r="E162" s="172" t="str">
        <f>IF(Data!E163="","",Data!E163)</f>
        <v/>
      </c>
      <c r="F162" s="130" t="str">
        <f t="shared" ca="1" si="18"/>
        <v>Retard</v>
      </c>
      <c r="G162" s="173" t="str">
        <f t="shared" ca="1" si="19"/>
        <v>Retard</v>
      </c>
      <c r="H162" s="148"/>
    </row>
    <row r="163" spans="1:8" ht="15.6" x14ac:dyDescent="0.3">
      <c r="A163" s="175">
        <f>Data!A164</f>
        <v>0</v>
      </c>
      <c r="B163" s="182">
        <f>Data!B164</f>
        <v>0</v>
      </c>
      <c r="C163" s="174">
        <f>Data!C164</f>
        <v>0</v>
      </c>
      <c r="D163" s="176">
        <f t="shared" si="17"/>
        <v>10</v>
      </c>
      <c r="E163" s="172" t="str">
        <f>IF(Data!E164="","",Data!E164)</f>
        <v/>
      </c>
      <c r="F163" s="130" t="str">
        <f t="shared" ca="1" si="18"/>
        <v>Retard</v>
      </c>
      <c r="G163" s="173" t="str">
        <f t="shared" ca="1" si="19"/>
        <v>Retard</v>
      </c>
      <c r="H163" s="148"/>
    </row>
    <row r="164" spans="1:8" ht="15.6" x14ac:dyDescent="0.3">
      <c r="A164" s="175">
        <f>Data!A165</f>
        <v>0</v>
      </c>
      <c r="B164" s="182">
        <f>Data!B165</f>
        <v>0</v>
      </c>
      <c r="C164" s="174">
        <f>Data!C165</f>
        <v>0</v>
      </c>
      <c r="D164" s="176">
        <f t="shared" si="17"/>
        <v>10</v>
      </c>
      <c r="E164" s="172" t="str">
        <f>IF(Data!E165="","",Data!E165)</f>
        <v/>
      </c>
      <c r="F164" s="130" t="str">
        <f t="shared" ca="1" si="18"/>
        <v>Retard</v>
      </c>
      <c r="G164" s="173" t="str">
        <f t="shared" ca="1" si="19"/>
        <v>Retard</v>
      </c>
      <c r="H164" s="148"/>
    </row>
    <row r="165" spans="1:8" ht="15.6" x14ac:dyDescent="0.3">
      <c r="A165" s="175">
        <f>Data!A166</f>
        <v>0</v>
      </c>
      <c r="B165" s="182">
        <f>Data!B166</f>
        <v>0</v>
      </c>
      <c r="C165" s="174">
        <f>Data!C166</f>
        <v>0</v>
      </c>
      <c r="D165" s="176">
        <f t="shared" si="17"/>
        <v>10</v>
      </c>
      <c r="E165" s="172" t="str">
        <f>IF(Data!E166="","",Data!E166)</f>
        <v/>
      </c>
      <c r="F165" s="130" t="str">
        <f t="shared" ca="1" si="18"/>
        <v>Retard</v>
      </c>
      <c r="G165" s="173" t="str">
        <f t="shared" ca="1" si="19"/>
        <v>Retard</v>
      </c>
      <c r="H165" s="148"/>
    </row>
    <row r="166" spans="1:8" ht="15.6" x14ac:dyDescent="0.3">
      <c r="A166" s="175">
        <f>Data!A167</f>
        <v>0</v>
      </c>
      <c r="B166" s="182">
        <f>Data!B167</f>
        <v>0</v>
      </c>
      <c r="C166" s="174">
        <f>Data!C167</f>
        <v>0</v>
      </c>
      <c r="D166" s="176">
        <f t="shared" si="17"/>
        <v>10</v>
      </c>
      <c r="E166" s="172" t="str">
        <f>IF(Data!E167="","",Data!E167)</f>
        <v/>
      </c>
      <c r="F166" s="130" t="str">
        <f t="shared" ca="1" si="18"/>
        <v>Retard</v>
      </c>
      <c r="G166" s="173" t="str">
        <f t="shared" ca="1" si="19"/>
        <v>Retard</v>
      </c>
      <c r="H166" s="148"/>
    </row>
    <row r="167" spans="1:8" ht="15.6" x14ac:dyDescent="0.3">
      <c r="A167" s="175">
        <f>Data!A168</f>
        <v>0</v>
      </c>
      <c r="B167" s="182">
        <f>Data!B168</f>
        <v>0</v>
      </c>
      <c r="C167" s="174">
        <f>Data!C168</f>
        <v>0</v>
      </c>
      <c r="D167" s="176">
        <f t="shared" ref="D167:D190" si="20">A167+10</f>
        <v>10</v>
      </c>
      <c r="E167" s="172" t="str">
        <f>IF(Data!E168="","",Data!E168)</f>
        <v/>
      </c>
      <c r="F167" s="130" t="str">
        <f t="shared" ref="F167:F190" ca="1" si="21">IF(E167&lt;&gt;"","",IF(TODAY()&gt;D167,"Retard",""))</f>
        <v>Retard</v>
      </c>
      <c r="G167" s="173" t="str">
        <f t="shared" ref="G167:G190" ca="1" si="22">IF(E167&lt;&gt;"","",IF(TODAY()&gt;D167+2,"Retard",""))</f>
        <v>Retard</v>
      </c>
      <c r="H167" s="148"/>
    </row>
    <row r="168" spans="1:8" ht="15.6" x14ac:dyDescent="0.3">
      <c r="A168" s="175">
        <f>Data!A169</f>
        <v>0</v>
      </c>
      <c r="B168" s="182">
        <f>Data!B169</f>
        <v>0</v>
      </c>
      <c r="C168" s="174">
        <f>Data!C169</f>
        <v>0</v>
      </c>
      <c r="D168" s="176">
        <f t="shared" si="20"/>
        <v>10</v>
      </c>
      <c r="E168" s="172" t="str">
        <f>IF(Data!E169="","",Data!E169)</f>
        <v/>
      </c>
      <c r="F168" s="130" t="str">
        <f t="shared" ca="1" si="21"/>
        <v>Retard</v>
      </c>
      <c r="G168" s="173" t="str">
        <f t="shared" ca="1" si="22"/>
        <v>Retard</v>
      </c>
      <c r="H168" s="148"/>
    </row>
    <row r="169" spans="1:8" ht="15.6" x14ac:dyDescent="0.3">
      <c r="A169" s="175">
        <f>Data!A170</f>
        <v>0</v>
      </c>
      <c r="B169" s="182">
        <f>Data!B170</f>
        <v>0</v>
      </c>
      <c r="C169" s="174">
        <f>Data!C170</f>
        <v>0</v>
      </c>
      <c r="D169" s="176">
        <f t="shared" si="20"/>
        <v>10</v>
      </c>
      <c r="E169" s="172" t="str">
        <f>IF(Data!E170="","",Data!E170)</f>
        <v/>
      </c>
      <c r="F169" s="130" t="str">
        <f t="shared" ca="1" si="21"/>
        <v>Retard</v>
      </c>
      <c r="G169" s="173" t="str">
        <f t="shared" ca="1" si="22"/>
        <v>Retard</v>
      </c>
      <c r="H169" s="148"/>
    </row>
    <row r="170" spans="1:8" ht="15.6" x14ac:dyDescent="0.3">
      <c r="A170" s="175">
        <f>Data!A171</f>
        <v>0</v>
      </c>
      <c r="B170" s="182">
        <f>Data!B171</f>
        <v>0</v>
      </c>
      <c r="C170" s="174">
        <f>Data!C171</f>
        <v>0</v>
      </c>
      <c r="D170" s="176">
        <f t="shared" si="20"/>
        <v>10</v>
      </c>
      <c r="E170" s="172" t="str">
        <f>IF(Data!E171="","",Data!E171)</f>
        <v/>
      </c>
      <c r="F170" s="130" t="str">
        <f t="shared" ca="1" si="21"/>
        <v>Retard</v>
      </c>
      <c r="G170" s="173" t="str">
        <f t="shared" ca="1" si="22"/>
        <v>Retard</v>
      </c>
      <c r="H170" s="148"/>
    </row>
    <row r="171" spans="1:8" ht="15.6" x14ac:dyDescent="0.3">
      <c r="A171" s="175">
        <f>Data!A172</f>
        <v>0</v>
      </c>
      <c r="B171" s="182">
        <f>Data!B172</f>
        <v>0</v>
      </c>
      <c r="C171" s="174">
        <f>Data!C172</f>
        <v>0</v>
      </c>
      <c r="D171" s="176">
        <f t="shared" si="20"/>
        <v>10</v>
      </c>
      <c r="E171" s="172" t="str">
        <f>IF(Data!E172="","",Data!E172)</f>
        <v/>
      </c>
      <c r="F171" s="130" t="str">
        <f t="shared" ca="1" si="21"/>
        <v>Retard</v>
      </c>
      <c r="G171" s="173" t="str">
        <f t="shared" ca="1" si="22"/>
        <v>Retard</v>
      </c>
      <c r="H171" s="148"/>
    </row>
    <row r="172" spans="1:8" ht="15.6" x14ac:dyDescent="0.3">
      <c r="A172" s="175">
        <f>Data!A173</f>
        <v>0</v>
      </c>
      <c r="B172" s="182">
        <f>Data!B173</f>
        <v>0</v>
      </c>
      <c r="C172" s="174">
        <f>Data!C173</f>
        <v>0</v>
      </c>
      <c r="D172" s="176">
        <f t="shared" si="20"/>
        <v>10</v>
      </c>
      <c r="E172" s="172" t="str">
        <f>IF(Data!E173="","",Data!E173)</f>
        <v/>
      </c>
      <c r="F172" s="130" t="str">
        <f t="shared" ca="1" si="21"/>
        <v>Retard</v>
      </c>
      <c r="G172" s="173" t="str">
        <f t="shared" ca="1" si="22"/>
        <v>Retard</v>
      </c>
      <c r="H172" s="148"/>
    </row>
    <row r="173" spans="1:8" ht="15.6" x14ac:dyDescent="0.3">
      <c r="A173" s="175">
        <f>Data!A174</f>
        <v>0</v>
      </c>
      <c r="B173" s="182">
        <f>Data!B174</f>
        <v>0</v>
      </c>
      <c r="C173" s="174">
        <f>Data!C174</f>
        <v>0</v>
      </c>
      <c r="D173" s="176">
        <f t="shared" si="20"/>
        <v>10</v>
      </c>
      <c r="E173" s="172" t="str">
        <f>IF(Data!E174="","",Data!E174)</f>
        <v/>
      </c>
      <c r="F173" s="130" t="str">
        <f t="shared" ca="1" si="21"/>
        <v>Retard</v>
      </c>
      <c r="G173" s="173" t="str">
        <f t="shared" ca="1" si="22"/>
        <v>Retard</v>
      </c>
      <c r="H173" s="148"/>
    </row>
    <row r="174" spans="1:8" ht="15.6" x14ac:dyDescent="0.3">
      <c r="A174" s="175">
        <f>Data!A175</f>
        <v>0</v>
      </c>
      <c r="B174" s="182">
        <f>Data!B175</f>
        <v>0</v>
      </c>
      <c r="C174" s="174">
        <f>Data!C175</f>
        <v>0</v>
      </c>
      <c r="D174" s="176">
        <f t="shared" si="20"/>
        <v>10</v>
      </c>
      <c r="E174" s="172" t="str">
        <f>IF(Data!E175="","",Data!E175)</f>
        <v/>
      </c>
      <c r="F174" s="130" t="str">
        <f t="shared" ca="1" si="21"/>
        <v>Retard</v>
      </c>
      <c r="G174" s="173" t="str">
        <f t="shared" ca="1" si="22"/>
        <v>Retard</v>
      </c>
      <c r="H174" s="148"/>
    </row>
    <row r="175" spans="1:8" ht="15.6" x14ac:dyDescent="0.3">
      <c r="A175" s="175">
        <f>Data!A176</f>
        <v>0</v>
      </c>
      <c r="B175" s="182">
        <f>Data!B176</f>
        <v>0</v>
      </c>
      <c r="C175" s="174">
        <f>Data!C176</f>
        <v>0</v>
      </c>
      <c r="D175" s="176">
        <f t="shared" si="20"/>
        <v>10</v>
      </c>
      <c r="E175" s="172" t="str">
        <f>IF(Data!E176="","",Data!E176)</f>
        <v/>
      </c>
      <c r="F175" s="130" t="str">
        <f t="shared" ca="1" si="21"/>
        <v>Retard</v>
      </c>
      <c r="G175" s="173" t="str">
        <f t="shared" ca="1" si="22"/>
        <v>Retard</v>
      </c>
      <c r="H175" s="148"/>
    </row>
    <row r="176" spans="1:8" ht="15.6" x14ac:dyDescent="0.3">
      <c r="A176" s="175">
        <f>Data!A177</f>
        <v>0</v>
      </c>
      <c r="B176" s="182">
        <f>Data!B177</f>
        <v>0</v>
      </c>
      <c r="C176" s="174">
        <f>Data!C177</f>
        <v>0</v>
      </c>
      <c r="D176" s="176">
        <f t="shared" si="20"/>
        <v>10</v>
      </c>
      <c r="E176" s="172" t="str">
        <f>IF(Data!E177="","",Data!E177)</f>
        <v/>
      </c>
      <c r="F176" s="130" t="str">
        <f t="shared" ca="1" si="21"/>
        <v>Retard</v>
      </c>
      <c r="G176" s="173" t="str">
        <f t="shared" ca="1" si="22"/>
        <v>Retard</v>
      </c>
      <c r="H176" s="148"/>
    </row>
    <row r="177" spans="1:8" ht="15.6" x14ac:dyDescent="0.3">
      <c r="A177" s="175">
        <f>Data!A178</f>
        <v>0</v>
      </c>
      <c r="B177" s="182">
        <f>Data!B178</f>
        <v>0</v>
      </c>
      <c r="C177" s="174">
        <f>Data!C178</f>
        <v>0</v>
      </c>
      <c r="D177" s="176">
        <f t="shared" si="20"/>
        <v>10</v>
      </c>
      <c r="E177" s="172" t="str">
        <f>IF(Data!E178="","",Data!E178)</f>
        <v/>
      </c>
      <c r="F177" s="130" t="str">
        <f t="shared" ca="1" si="21"/>
        <v>Retard</v>
      </c>
      <c r="G177" s="173" t="str">
        <f t="shared" ca="1" si="22"/>
        <v>Retard</v>
      </c>
      <c r="H177" s="148"/>
    </row>
    <row r="178" spans="1:8" ht="15.6" x14ac:dyDescent="0.3">
      <c r="A178" s="175">
        <f>Data!A179</f>
        <v>0</v>
      </c>
      <c r="B178" s="182">
        <f>Data!B179</f>
        <v>0</v>
      </c>
      <c r="C178" s="174">
        <f>Data!C179</f>
        <v>0</v>
      </c>
      <c r="D178" s="176">
        <f t="shared" si="20"/>
        <v>10</v>
      </c>
      <c r="E178" s="172" t="str">
        <f>IF(Data!E179="","",Data!E179)</f>
        <v/>
      </c>
      <c r="F178" s="130" t="str">
        <f t="shared" ca="1" si="21"/>
        <v>Retard</v>
      </c>
      <c r="G178" s="173" t="str">
        <f t="shared" ca="1" si="22"/>
        <v>Retard</v>
      </c>
      <c r="H178" s="148"/>
    </row>
    <row r="179" spans="1:8" ht="15.6" x14ac:dyDescent="0.3">
      <c r="A179" s="175">
        <f>Data!A180</f>
        <v>0</v>
      </c>
      <c r="B179" s="182">
        <f>Data!B180</f>
        <v>0</v>
      </c>
      <c r="C179" s="174">
        <f>Data!C180</f>
        <v>0</v>
      </c>
      <c r="D179" s="176">
        <f t="shared" si="20"/>
        <v>10</v>
      </c>
      <c r="E179" s="172" t="str">
        <f>IF(Data!E180="","",Data!E180)</f>
        <v/>
      </c>
      <c r="F179" s="130" t="str">
        <f t="shared" ca="1" si="21"/>
        <v>Retard</v>
      </c>
      <c r="G179" s="173" t="str">
        <f t="shared" ca="1" si="22"/>
        <v>Retard</v>
      </c>
      <c r="H179" s="148"/>
    </row>
    <row r="180" spans="1:8" ht="15.6" x14ac:dyDescent="0.3">
      <c r="A180" s="175">
        <f>Data!A181</f>
        <v>0</v>
      </c>
      <c r="B180" s="182">
        <f>Data!B181</f>
        <v>0</v>
      </c>
      <c r="C180" s="174">
        <f>Data!C181</f>
        <v>0</v>
      </c>
      <c r="D180" s="176">
        <f t="shared" si="20"/>
        <v>10</v>
      </c>
      <c r="E180" s="172" t="str">
        <f>IF(Data!E181="","",Data!E181)</f>
        <v/>
      </c>
      <c r="F180" s="130" t="str">
        <f t="shared" ca="1" si="21"/>
        <v>Retard</v>
      </c>
      <c r="G180" s="173" t="str">
        <f t="shared" ca="1" si="22"/>
        <v>Retard</v>
      </c>
      <c r="H180" s="148"/>
    </row>
    <row r="181" spans="1:8" ht="15.6" x14ac:dyDescent="0.3">
      <c r="A181" s="175">
        <f>Data!A182</f>
        <v>0</v>
      </c>
      <c r="B181" s="182">
        <f>Data!B182</f>
        <v>0</v>
      </c>
      <c r="C181" s="174">
        <f>Data!C182</f>
        <v>0</v>
      </c>
      <c r="D181" s="176">
        <f t="shared" si="20"/>
        <v>10</v>
      </c>
      <c r="E181" s="172" t="str">
        <f>IF(Data!E182="","",Data!E182)</f>
        <v/>
      </c>
      <c r="F181" s="130" t="str">
        <f t="shared" ca="1" si="21"/>
        <v>Retard</v>
      </c>
      <c r="G181" s="173" t="str">
        <f t="shared" ca="1" si="22"/>
        <v>Retard</v>
      </c>
      <c r="H181" s="148"/>
    </row>
    <row r="182" spans="1:8" ht="15.6" x14ac:dyDescent="0.3">
      <c r="A182" s="175">
        <f>Data!A183</f>
        <v>0</v>
      </c>
      <c r="B182" s="182">
        <f>Data!B183</f>
        <v>0</v>
      </c>
      <c r="C182" s="174">
        <f>Data!C183</f>
        <v>0</v>
      </c>
      <c r="D182" s="176">
        <f t="shared" si="20"/>
        <v>10</v>
      </c>
      <c r="E182" s="172" t="str">
        <f>IF(Data!E183="","",Data!E183)</f>
        <v/>
      </c>
      <c r="F182" s="130" t="str">
        <f t="shared" ca="1" si="21"/>
        <v>Retard</v>
      </c>
      <c r="G182" s="173" t="str">
        <f t="shared" ca="1" si="22"/>
        <v>Retard</v>
      </c>
      <c r="H182" s="148"/>
    </row>
    <row r="183" spans="1:8" ht="15.6" x14ac:dyDescent="0.3">
      <c r="A183" s="175">
        <f>Data!A184</f>
        <v>0</v>
      </c>
      <c r="B183" s="182">
        <f>Data!B184</f>
        <v>0</v>
      </c>
      <c r="C183" s="174">
        <f>Data!C184</f>
        <v>0</v>
      </c>
      <c r="D183" s="176">
        <f t="shared" si="20"/>
        <v>10</v>
      </c>
      <c r="E183" s="172" t="str">
        <f>IF(Data!E184="","",Data!E184)</f>
        <v/>
      </c>
      <c r="F183" s="130" t="str">
        <f t="shared" ca="1" si="21"/>
        <v>Retard</v>
      </c>
      <c r="G183" s="173" t="str">
        <f t="shared" ca="1" si="22"/>
        <v>Retard</v>
      </c>
      <c r="H183" s="148"/>
    </row>
    <row r="184" spans="1:8" ht="15.6" x14ac:dyDescent="0.3">
      <c r="A184" s="175">
        <f>Data!A185</f>
        <v>0</v>
      </c>
      <c r="B184" s="182">
        <f>Data!B185</f>
        <v>0</v>
      </c>
      <c r="C184" s="174">
        <f>Data!C185</f>
        <v>0</v>
      </c>
      <c r="D184" s="176">
        <f t="shared" si="20"/>
        <v>10</v>
      </c>
      <c r="E184" s="172" t="str">
        <f>IF(Data!E185="","",Data!E185)</f>
        <v/>
      </c>
      <c r="F184" s="130" t="str">
        <f t="shared" ca="1" si="21"/>
        <v>Retard</v>
      </c>
      <c r="G184" s="173" t="str">
        <f t="shared" ca="1" si="22"/>
        <v>Retard</v>
      </c>
      <c r="H184" s="148"/>
    </row>
    <row r="185" spans="1:8" ht="15.6" x14ac:dyDescent="0.3">
      <c r="A185" s="175">
        <f>Data!A186</f>
        <v>0</v>
      </c>
      <c r="B185" s="182">
        <f>Data!B186</f>
        <v>0</v>
      </c>
      <c r="C185" s="174">
        <f>Data!C186</f>
        <v>0</v>
      </c>
      <c r="D185" s="176">
        <f t="shared" si="20"/>
        <v>10</v>
      </c>
      <c r="E185" s="172" t="str">
        <f>IF(Data!E186="","",Data!E186)</f>
        <v/>
      </c>
      <c r="F185" s="130" t="str">
        <f t="shared" ca="1" si="21"/>
        <v>Retard</v>
      </c>
      <c r="G185" s="173" t="str">
        <f t="shared" ca="1" si="22"/>
        <v>Retard</v>
      </c>
      <c r="H185" s="148"/>
    </row>
    <row r="186" spans="1:8" ht="15.6" x14ac:dyDescent="0.3">
      <c r="A186" s="175">
        <f>Data!A187</f>
        <v>0</v>
      </c>
      <c r="B186" s="182">
        <f>Data!B187</f>
        <v>0</v>
      </c>
      <c r="C186" s="174">
        <f>Data!C187</f>
        <v>0</v>
      </c>
      <c r="D186" s="176">
        <f t="shared" si="20"/>
        <v>10</v>
      </c>
      <c r="E186" s="172" t="str">
        <f>IF(Data!E187="","",Data!E187)</f>
        <v/>
      </c>
      <c r="F186" s="130" t="str">
        <f t="shared" ca="1" si="21"/>
        <v>Retard</v>
      </c>
      <c r="G186" s="173" t="str">
        <f t="shared" ca="1" si="22"/>
        <v>Retard</v>
      </c>
      <c r="H186" s="148"/>
    </row>
    <row r="187" spans="1:8" ht="15.6" x14ac:dyDescent="0.3">
      <c r="A187" s="175">
        <f>Data!A188</f>
        <v>0</v>
      </c>
      <c r="B187" s="182">
        <f>Data!B188</f>
        <v>0</v>
      </c>
      <c r="C187" s="174">
        <f>Data!C188</f>
        <v>0</v>
      </c>
      <c r="D187" s="176">
        <f t="shared" si="20"/>
        <v>10</v>
      </c>
      <c r="E187" s="172" t="str">
        <f>IF(Data!E188="","",Data!E188)</f>
        <v/>
      </c>
      <c r="F187" s="130" t="str">
        <f t="shared" ca="1" si="21"/>
        <v>Retard</v>
      </c>
      <c r="G187" s="173" t="str">
        <f t="shared" ca="1" si="22"/>
        <v>Retard</v>
      </c>
      <c r="H187" s="148"/>
    </row>
    <row r="188" spans="1:8" ht="15.6" x14ac:dyDescent="0.3">
      <c r="A188" s="175">
        <f>Data!A189</f>
        <v>0</v>
      </c>
      <c r="B188" s="182">
        <f>Data!B189</f>
        <v>0</v>
      </c>
      <c r="C188" s="174">
        <f>Data!C189</f>
        <v>0</v>
      </c>
      <c r="D188" s="176">
        <f t="shared" si="20"/>
        <v>10</v>
      </c>
      <c r="E188" s="172" t="str">
        <f>IF(Data!E189="","",Data!E189)</f>
        <v/>
      </c>
      <c r="F188" s="130" t="str">
        <f t="shared" ca="1" si="21"/>
        <v>Retard</v>
      </c>
      <c r="G188" s="173" t="str">
        <f t="shared" ca="1" si="22"/>
        <v>Retard</v>
      </c>
      <c r="H188" s="148"/>
    </row>
    <row r="189" spans="1:8" ht="15.6" x14ac:dyDescent="0.3">
      <c r="A189" s="175">
        <f>Data!A190</f>
        <v>0</v>
      </c>
      <c r="B189" s="182">
        <f>Data!B190</f>
        <v>0</v>
      </c>
      <c r="C189" s="174">
        <f>Data!C190</f>
        <v>0</v>
      </c>
      <c r="D189" s="176">
        <f t="shared" si="20"/>
        <v>10</v>
      </c>
      <c r="E189" s="172" t="str">
        <f>IF(Data!E190="","",Data!E190)</f>
        <v/>
      </c>
      <c r="F189" s="130" t="str">
        <f t="shared" ca="1" si="21"/>
        <v>Retard</v>
      </c>
      <c r="G189" s="173" t="str">
        <f t="shared" ca="1" si="22"/>
        <v>Retard</v>
      </c>
      <c r="H189" s="148"/>
    </row>
    <row r="190" spans="1:8" ht="15.6" x14ac:dyDescent="0.3">
      <c r="A190" s="175">
        <f>Data!A191</f>
        <v>0</v>
      </c>
      <c r="B190" s="182">
        <f>Data!B191</f>
        <v>0</v>
      </c>
      <c r="C190" s="174">
        <f>Data!C191</f>
        <v>0</v>
      </c>
      <c r="D190" s="176">
        <f t="shared" si="20"/>
        <v>10</v>
      </c>
      <c r="E190" s="172" t="str">
        <f>IF(Data!E191="","",Data!E191)</f>
        <v/>
      </c>
      <c r="F190" s="130" t="str">
        <f t="shared" ca="1" si="21"/>
        <v>Retard</v>
      </c>
      <c r="G190" s="173" t="str">
        <f t="shared" ca="1" si="22"/>
        <v>Retard</v>
      </c>
      <c r="H190" s="148"/>
    </row>
    <row r="191" spans="1:8" ht="15.6" x14ac:dyDescent="0.3">
      <c r="A191" s="175">
        <f>Data!A192</f>
        <v>0</v>
      </c>
      <c r="B191" s="182">
        <f>Data!B192</f>
        <v>0</v>
      </c>
      <c r="C191" s="174">
        <f>Data!C192</f>
        <v>0</v>
      </c>
      <c r="D191" s="176">
        <f t="shared" ref="D191:D254" si="23">A191+10</f>
        <v>10</v>
      </c>
      <c r="E191" s="172" t="str">
        <f>IF(Data!E192="","",Data!E192)</f>
        <v/>
      </c>
      <c r="F191" s="130" t="str">
        <f t="shared" ref="F191:F254" ca="1" si="24">IF(E191&lt;&gt;"","",IF(TODAY()&gt;D191,"Retard",""))</f>
        <v>Retard</v>
      </c>
      <c r="G191" s="173" t="str">
        <f t="shared" ref="G191:G254" ca="1" si="25">IF(E191&lt;&gt;"","",IF(TODAY()&gt;D191+2,"Retard",""))</f>
        <v>Retard</v>
      </c>
      <c r="H191" s="148"/>
    </row>
    <row r="192" spans="1:8" ht="15.6" x14ac:dyDescent="0.3">
      <c r="A192" s="175">
        <f>Data!A193</f>
        <v>0</v>
      </c>
      <c r="B192" s="182">
        <f>Data!B193</f>
        <v>0</v>
      </c>
      <c r="C192" s="174">
        <f>Data!C193</f>
        <v>0</v>
      </c>
      <c r="D192" s="176">
        <f t="shared" si="23"/>
        <v>10</v>
      </c>
      <c r="E192" s="172" t="str">
        <f>IF(Data!E193="","",Data!E193)</f>
        <v/>
      </c>
      <c r="F192" s="130" t="str">
        <f t="shared" ca="1" si="24"/>
        <v>Retard</v>
      </c>
      <c r="G192" s="173" t="str">
        <f t="shared" ca="1" si="25"/>
        <v>Retard</v>
      </c>
      <c r="H192" s="148"/>
    </row>
    <row r="193" spans="1:8" ht="15.6" x14ac:dyDescent="0.3">
      <c r="A193" s="175">
        <f>Data!A194</f>
        <v>0</v>
      </c>
      <c r="B193" s="182">
        <f>Data!B194</f>
        <v>0</v>
      </c>
      <c r="C193" s="174">
        <f>Data!C194</f>
        <v>0</v>
      </c>
      <c r="D193" s="176">
        <f t="shared" si="23"/>
        <v>10</v>
      </c>
      <c r="E193" s="172" t="str">
        <f>IF(Data!E194="","",Data!E194)</f>
        <v/>
      </c>
      <c r="F193" s="130" t="str">
        <f t="shared" ca="1" si="24"/>
        <v>Retard</v>
      </c>
      <c r="G193" s="173" t="str">
        <f t="shared" ca="1" si="25"/>
        <v>Retard</v>
      </c>
      <c r="H193" s="148"/>
    </row>
    <row r="194" spans="1:8" ht="15.6" x14ac:dyDescent="0.3">
      <c r="A194" s="175">
        <f>Data!A195</f>
        <v>0</v>
      </c>
      <c r="B194" s="182">
        <f>Data!B195</f>
        <v>0</v>
      </c>
      <c r="C194" s="174">
        <f>Data!C195</f>
        <v>0</v>
      </c>
      <c r="D194" s="176">
        <f t="shared" si="23"/>
        <v>10</v>
      </c>
      <c r="E194" s="172" t="str">
        <f>IF(Data!E195="","",Data!E195)</f>
        <v/>
      </c>
      <c r="F194" s="130" t="str">
        <f t="shared" ca="1" si="24"/>
        <v>Retard</v>
      </c>
      <c r="G194" s="173" t="str">
        <f t="shared" ca="1" si="25"/>
        <v>Retard</v>
      </c>
      <c r="H194" s="148"/>
    </row>
    <row r="195" spans="1:8" ht="15.6" x14ac:dyDescent="0.3">
      <c r="A195" s="175">
        <f>Data!A196</f>
        <v>0</v>
      </c>
      <c r="B195" s="182">
        <f>Data!B196</f>
        <v>0</v>
      </c>
      <c r="C195" s="174">
        <f>Data!C196</f>
        <v>0</v>
      </c>
      <c r="D195" s="176">
        <f t="shared" si="23"/>
        <v>10</v>
      </c>
      <c r="E195" s="172" t="str">
        <f>IF(Data!E196="","",Data!E196)</f>
        <v/>
      </c>
      <c r="F195" s="130" t="str">
        <f t="shared" ca="1" si="24"/>
        <v>Retard</v>
      </c>
      <c r="G195" s="173" t="str">
        <f t="shared" ca="1" si="25"/>
        <v>Retard</v>
      </c>
      <c r="H195" s="148"/>
    </row>
    <row r="196" spans="1:8" ht="15.6" x14ac:dyDescent="0.3">
      <c r="A196" s="175">
        <f>Data!A197</f>
        <v>0</v>
      </c>
      <c r="B196" s="182">
        <f>Data!B197</f>
        <v>0</v>
      </c>
      <c r="C196" s="174">
        <f>Data!C197</f>
        <v>0</v>
      </c>
      <c r="D196" s="176">
        <f t="shared" si="23"/>
        <v>10</v>
      </c>
      <c r="E196" s="172" t="str">
        <f>IF(Data!E197="","",Data!E197)</f>
        <v/>
      </c>
      <c r="F196" s="130" t="str">
        <f t="shared" ca="1" si="24"/>
        <v>Retard</v>
      </c>
      <c r="G196" s="173" t="str">
        <f t="shared" ca="1" si="25"/>
        <v>Retard</v>
      </c>
      <c r="H196" s="148"/>
    </row>
    <row r="197" spans="1:8" ht="15.6" x14ac:dyDescent="0.3">
      <c r="A197" s="175">
        <f>Data!A198</f>
        <v>0</v>
      </c>
      <c r="B197" s="182">
        <f>Data!B198</f>
        <v>0</v>
      </c>
      <c r="C197" s="174">
        <f>Data!C198</f>
        <v>0</v>
      </c>
      <c r="D197" s="176">
        <f t="shared" si="23"/>
        <v>10</v>
      </c>
      <c r="E197" s="172" t="str">
        <f>IF(Data!E198="","",Data!E198)</f>
        <v/>
      </c>
      <c r="F197" s="130" t="str">
        <f t="shared" ca="1" si="24"/>
        <v>Retard</v>
      </c>
      <c r="G197" s="173" t="str">
        <f t="shared" ca="1" si="25"/>
        <v>Retard</v>
      </c>
      <c r="H197" s="148"/>
    </row>
    <row r="198" spans="1:8" ht="15.6" x14ac:dyDescent="0.3">
      <c r="A198" s="175">
        <f>Data!A199</f>
        <v>0</v>
      </c>
      <c r="B198" s="182">
        <f>Data!B199</f>
        <v>0</v>
      </c>
      <c r="C198" s="174">
        <f>Data!C199</f>
        <v>0</v>
      </c>
      <c r="D198" s="176">
        <f t="shared" si="23"/>
        <v>10</v>
      </c>
      <c r="E198" s="172" t="str">
        <f>IF(Data!E199="","",Data!E199)</f>
        <v/>
      </c>
      <c r="F198" s="130" t="str">
        <f t="shared" ca="1" si="24"/>
        <v>Retard</v>
      </c>
      <c r="G198" s="173" t="str">
        <f t="shared" ca="1" si="25"/>
        <v>Retard</v>
      </c>
      <c r="H198" s="148"/>
    </row>
    <row r="199" spans="1:8" ht="15.6" x14ac:dyDescent="0.3">
      <c r="A199" s="175">
        <f>Data!A200</f>
        <v>0</v>
      </c>
      <c r="B199" s="182">
        <f>Data!B200</f>
        <v>0</v>
      </c>
      <c r="C199" s="174">
        <f>Data!C200</f>
        <v>0</v>
      </c>
      <c r="D199" s="176">
        <f t="shared" si="23"/>
        <v>10</v>
      </c>
      <c r="E199" s="172" t="str">
        <f>IF(Data!E200="","",Data!E200)</f>
        <v/>
      </c>
      <c r="F199" s="130" t="str">
        <f t="shared" ca="1" si="24"/>
        <v>Retard</v>
      </c>
      <c r="G199" s="173" t="str">
        <f t="shared" ca="1" si="25"/>
        <v>Retard</v>
      </c>
      <c r="H199" s="148"/>
    </row>
    <row r="200" spans="1:8" ht="15.6" x14ac:dyDescent="0.3">
      <c r="A200" s="175">
        <f>Data!A201</f>
        <v>0</v>
      </c>
      <c r="B200" s="182">
        <f>Data!B201</f>
        <v>0</v>
      </c>
      <c r="C200" s="174">
        <f>Data!C201</f>
        <v>0</v>
      </c>
      <c r="D200" s="176">
        <f t="shared" si="23"/>
        <v>10</v>
      </c>
      <c r="E200" s="172" t="str">
        <f>IF(Data!E201="","",Data!E201)</f>
        <v/>
      </c>
      <c r="F200" s="130" t="str">
        <f t="shared" ca="1" si="24"/>
        <v>Retard</v>
      </c>
      <c r="G200" s="173" t="str">
        <f t="shared" ca="1" si="25"/>
        <v>Retard</v>
      </c>
      <c r="H200" s="148"/>
    </row>
    <row r="201" spans="1:8" ht="15.6" x14ac:dyDescent="0.3">
      <c r="A201" s="175">
        <f>Data!A202</f>
        <v>0</v>
      </c>
      <c r="B201" s="182">
        <f>Data!B202</f>
        <v>0</v>
      </c>
      <c r="C201" s="174">
        <f>Data!C202</f>
        <v>0</v>
      </c>
      <c r="D201" s="176">
        <f t="shared" si="23"/>
        <v>10</v>
      </c>
      <c r="E201" s="172" t="str">
        <f>IF(Data!E202="","",Data!E202)</f>
        <v/>
      </c>
      <c r="F201" s="130" t="str">
        <f t="shared" ca="1" si="24"/>
        <v>Retard</v>
      </c>
      <c r="G201" s="173" t="str">
        <f t="shared" ca="1" si="25"/>
        <v>Retard</v>
      </c>
      <c r="H201" s="148"/>
    </row>
    <row r="202" spans="1:8" ht="15.6" x14ac:dyDescent="0.3">
      <c r="A202" s="175">
        <f>Data!A203</f>
        <v>0</v>
      </c>
      <c r="B202" s="182">
        <f>Data!B203</f>
        <v>0</v>
      </c>
      <c r="C202" s="174">
        <f>Data!C203</f>
        <v>0</v>
      </c>
      <c r="D202" s="176">
        <f t="shared" si="23"/>
        <v>10</v>
      </c>
      <c r="E202" s="172" t="str">
        <f>IF(Data!E203="","",Data!E203)</f>
        <v/>
      </c>
      <c r="F202" s="130" t="str">
        <f t="shared" ca="1" si="24"/>
        <v>Retard</v>
      </c>
      <c r="G202" s="173" t="str">
        <f t="shared" ca="1" si="25"/>
        <v>Retard</v>
      </c>
      <c r="H202" s="148"/>
    </row>
    <row r="203" spans="1:8" ht="15.6" x14ac:dyDescent="0.3">
      <c r="A203" s="175">
        <f>Data!A204</f>
        <v>0</v>
      </c>
      <c r="B203" s="182">
        <f>Data!B204</f>
        <v>0</v>
      </c>
      <c r="C203" s="174">
        <f>Data!C204</f>
        <v>0</v>
      </c>
      <c r="D203" s="176">
        <f t="shared" si="23"/>
        <v>10</v>
      </c>
      <c r="E203" s="172" t="str">
        <f>IF(Data!E204="","",Data!E204)</f>
        <v/>
      </c>
      <c r="F203" s="130" t="str">
        <f t="shared" ca="1" si="24"/>
        <v>Retard</v>
      </c>
      <c r="G203" s="173" t="str">
        <f t="shared" ca="1" si="25"/>
        <v>Retard</v>
      </c>
      <c r="H203" s="148"/>
    </row>
    <row r="204" spans="1:8" ht="15.6" x14ac:dyDescent="0.3">
      <c r="A204" s="175">
        <f>Data!A205</f>
        <v>0</v>
      </c>
      <c r="B204" s="182">
        <f>Data!B205</f>
        <v>0</v>
      </c>
      <c r="C204" s="174">
        <f>Data!C205</f>
        <v>0</v>
      </c>
      <c r="D204" s="176">
        <f t="shared" si="23"/>
        <v>10</v>
      </c>
      <c r="E204" s="172" t="str">
        <f>IF(Data!E205="","",Data!E205)</f>
        <v/>
      </c>
      <c r="F204" s="130" t="str">
        <f t="shared" ca="1" si="24"/>
        <v>Retard</v>
      </c>
      <c r="G204" s="173" t="str">
        <f t="shared" ca="1" si="25"/>
        <v>Retard</v>
      </c>
      <c r="H204" s="148"/>
    </row>
    <row r="205" spans="1:8" ht="15.6" x14ac:dyDescent="0.3">
      <c r="A205" s="175">
        <f>Data!A206</f>
        <v>0</v>
      </c>
      <c r="B205" s="182">
        <f>Data!B206</f>
        <v>0</v>
      </c>
      <c r="C205" s="174">
        <f>Data!C206</f>
        <v>0</v>
      </c>
      <c r="D205" s="176">
        <f t="shared" si="23"/>
        <v>10</v>
      </c>
      <c r="E205" s="172" t="str">
        <f>IF(Data!E206="","",Data!E206)</f>
        <v/>
      </c>
      <c r="F205" s="130" t="str">
        <f t="shared" ca="1" si="24"/>
        <v>Retard</v>
      </c>
      <c r="G205" s="173" t="str">
        <f t="shared" ca="1" si="25"/>
        <v>Retard</v>
      </c>
      <c r="H205" s="148"/>
    </row>
    <row r="206" spans="1:8" ht="15.6" x14ac:dyDescent="0.3">
      <c r="A206" s="175">
        <f>Data!A207</f>
        <v>0</v>
      </c>
      <c r="B206" s="182">
        <f>Data!B207</f>
        <v>0</v>
      </c>
      <c r="C206" s="174">
        <f>Data!C207</f>
        <v>0</v>
      </c>
      <c r="D206" s="176">
        <f t="shared" si="23"/>
        <v>10</v>
      </c>
      <c r="E206" s="172" t="str">
        <f>IF(Data!E207="","",Data!E207)</f>
        <v/>
      </c>
      <c r="F206" s="130" t="str">
        <f t="shared" ca="1" si="24"/>
        <v>Retard</v>
      </c>
      <c r="G206" s="173" t="str">
        <f t="shared" ca="1" si="25"/>
        <v>Retard</v>
      </c>
      <c r="H206" s="148"/>
    </row>
    <row r="207" spans="1:8" ht="15.6" x14ac:dyDescent="0.3">
      <c r="A207" s="175">
        <f>Data!A208</f>
        <v>0</v>
      </c>
      <c r="B207" s="182">
        <f>Data!B208</f>
        <v>0</v>
      </c>
      <c r="C207" s="174">
        <f>Data!C208</f>
        <v>0</v>
      </c>
      <c r="D207" s="176">
        <f t="shared" si="23"/>
        <v>10</v>
      </c>
      <c r="E207" s="172" t="str">
        <f>IF(Data!E208="","",Data!E208)</f>
        <v/>
      </c>
      <c r="F207" s="130" t="str">
        <f t="shared" ca="1" si="24"/>
        <v>Retard</v>
      </c>
      <c r="G207" s="173" t="str">
        <f t="shared" ca="1" si="25"/>
        <v>Retard</v>
      </c>
      <c r="H207" s="148"/>
    </row>
    <row r="208" spans="1:8" ht="15.6" x14ac:dyDescent="0.3">
      <c r="A208" s="175">
        <f>Data!A209</f>
        <v>0</v>
      </c>
      <c r="B208" s="182">
        <f>Data!B209</f>
        <v>0</v>
      </c>
      <c r="C208" s="174">
        <f>Data!C209</f>
        <v>0</v>
      </c>
      <c r="D208" s="176">
        <f t="shared" si="23"/>
        <v>10</v>
      </c>
      <c r="E208" s="172" t="str">
        <f>IF(Data!E209="","",Data!E209)</f>
        <v/>
      </c>
      <c r="F208" s="130" t="str">
        <f t="shared" ca="1" si="24"/>
        <v>Retard</v>
      </c>
      <c r="G208" s="173" t="str">
        <f t="shared" ca="1" si="25"/>
        <v>Retard</v>
      </c>
      <c r="H208" s="148"/>
    </row>
    <row r="209" spans="1:8" ht="15.6" x14ac:dyDescent="0.3">
      <c r="A209" s="175">
        <f>Data!A210</f>
        <v>0</v>
      </c>
      <c r="B209" s="182">
        <f>Data!B210</f>
        <v>0</v>
      </c>
      <c r="C209" s="174">
        <f>Data!C210</f>
        <v>0</v>
      </c>
      <c r="D209" s="176">
        <f t="shared" si="23"/>
        <v>10</v>
      </c>
      <c r="E209" s="172" t="str">
        <f>IF(Data!E210="","",Data!E210)</f>
        <v/>
      </c>
      <c r="F209" s="130" t="str">
        <f t="shared" ca="1" si="24"/>
        <v>Retard</v>
      </c>
      <c r="G209" s="173" t="str">
        <f t="shared" ca="1" si="25"/>
        <v>Retard</v>
      </c>
      <c r="H209" s="148"/>
    </row>
    <row r="210" spans="1:8" ht="15.6" x14ac:dyDescent="0.3">
      <c r="A210" s="175">
        <f>Data!A211</f>
        <v>0</v>
      </c>
      <c r="B210" s="182">
        <f>Data!B211</f>
        <v>0</v>
      </c>
      <c r="C210" s="174">
        <f>Data!C211</f>
        <v>0</v>
      </c>
      <c r="D210" s="176">
        <f t="shared" si="23"/>
        <v>10</v>
      </c>
      <c r="E210" s="172" t="str">
        <f>IF(Data!E211="","",Data!E211)</f>
        <v/>
      </c>
      <c r="F210" s="130" t="str">
        <f t="shared" ca="1" si="24"/>
        <v>Retard</v>
      </c>
      <c r="G210" s="173" t="str">
        <f t="shared" ca="1" si="25"/>
        <v>Retard</v>
      </c>
      <c r="H210" s="148"/>
    </row>
    <row r="211" spans="1:8" ht="15.6" x14ac:dyDescent="0.3">
      <c r="A211" s="175">
        <f>Data!A212</f>
        <v>0</v>
      </c>
      <c r="B211" s="182">
        <f>Data!B212</f>
        <v>0</v>
      </c>
      <c r="C211" s="174">
        <f>Data!C212</f>
        <v>0</v>
      </c>
      <c r="D211" s="176">
        <f t="shared" si="23"/>
        <v>10</v>
      </c>
      <c r="E211" s="172" t="str">
        <f>IF(Data!E212="","",Data!E212)</f>
        <v/>
      </c>
      <c r="F211" s="130" t="str">
        <f t="shared" ca="1" si="24"/>
        <v>Retard</v>
      </c>
      <c r="G211" s="173" t="str">
        <f t="shared" ca="1" si="25"/>
        <v>Retard</v>
      </c>
      <c r="H211" s="148"/>
    </row>
    <row r="212" spans="1:8" ht="15.6" x14ac:dyDescent="0.3">
      <c r="A212" s="175">
        <f>Data!A213</f>
        <v>0</v>
      </c>
      <c r="B212" s="182">
        <f>Data!B213</f>
        <v>0</v>
      </c>
      <c r="C212" s="174">
        <f>Data!C213</f>
        <v>0</v>
      </c>
      <c r="D212" s="176">
        <f t="shared" si="23"/>
        <v>10</v>
      </c>
      <c r="E212" s="172" t="str">
        <f>IF(Data!E213="","",Data!E213)</f>
        <v/>
      </c>
      <c r="F212" s="130" t="str">
        <f t="shared" ca="1" si="24"/>
        <v>Retard</v>
      </c>
      <c r="G212" s="173" t="str">
        <f t="shared" ca="1" si="25"/>
        <v>Retard</v>
      </c>
      <c r="H212" s="148"/>
    </row>
    <row r="213" spans="1:8" ht="15.6" x14ac:dyDescent="0.3">
      <c r="A213" s="175">
        <f>Data!A214</f>
        <v>0</v>
      </c>
      <c r="B213" s="182">
        <f>Data!B214</f>
        <v>0</v>
      </c>
      <c r="C213" s="174">
        <f>Data!C214</f>
        <v>0</v>
      </c>
      <c r="D213" s="176">
        <f t="shared" si="23"/>
        <v>10</v>
      </c>
      <c r="E213" s="172" t="str">
        <f>IF(Data!E214="","",Data!E214)</f>
        <v/>
      </c>
      <c r="F213" s="130" t="str">
        <f t="shared" ca="1" si="24"/>
        <v>Retard</v>
      </c>
      <c r="G213" s="173" t="str">
        <f t="shared" ca="1" si="25"/>
        <v>Retard</v>
      </c>
      <c r="H213" s="148"/>
    </row>
    <row r="214" spans="1:8" ht="15.6" x14ac:dyDescent="0.3">
      <c r="A214" s="175">
        <f>Data!A215</f>
        <v>0</v>
      </c>
      <c r="B214" s="182">
        <f>Data!B215</f>
        <v>0</v>
      </c>
      <c r="C214" s="174">
        <f>Data!C215</f>
        <v>0</v>
      </c>
      <c r="D214" s="176">
        <f t="shared" si="23"/>
        <v>10</v>
      </c>
      <c r="E214" s="172" t="str">
        <f>IF(Data!E215="","",Data!E215)</f>
        <v/>
      </c>
      <c r="F214" s="130" t="str">
        <f t="shared" ca="1" si="24"/>
        <v>Retard</v>
      </c>
      <c r="G214" s="173" t="str">
        <f t="shared" ca="1" si="25"/>
        <v>Retard</v>
      </c>
      <c r="H214" s="148"/>
    </row>
    <row r="215" spans="1:8" ht="15.6" x14ac:dyDescent="0.3">
      <c r="A215" s="175">
        <f>Data!A216</f>
        <v>0</v>
      </c>
      <c r="B215" s="182">
        <f>Data!B216</f>
        <v>0</v>
      </c>
      <c r="C215" s="174">
        <f>Data!C216</f>
        <v>0</v>
      </c>
      <c r="D215" s="176">
        <f t="shared" si="23"/>
        <v>10</v>
      </c>
      <c r="E215" s="172" t="str">
        <f>IF(Data!E216="","",Data!E216)</f>
        <v/>
      </c>
      <c r="F215" s="130" t="str">
        <f t="shared" ca="1" si="24"/>
        <v>Retard</v>
      </c>
      <c r="G215" s="173" t="str">
        <f t="shared" ca="1" si="25"/>
        <v>Retard</v>
      </c>
      <c r="H215" s="148"/>
    </row>
    <row r="216" spans="1:8" ht="15.6" x14ac:dyDescent="0.3">
      <c r="A216" s="175">
        <f>Data!A217</f>
        <v>0</v>
      </c>
      <c r="B216" s="182">
        <f>Data!B217</f>
        <v>0</v>
      </c>
      <c r="C216" s="174">
        <f>Data!C217</f>
        <v>0</v>
      </c>
      <c r="D216" s="176">
        <f t="shared" si="23"/>
        <v>10</v>
      </c>
      <c r="E216" s="172" t="str">
        <f>IF(Data!E217="","",Data!E217)</f>
        <v/>
      </c>
      <c r="F216" s="130" t="str">
        <f t="shared" ca="1" si="24"/>
        <v>Retard</v>
      </c>
      <c r="G216" s="173" t="str">
        <f t="shared" ca="1" si="25"/>
        <v>Retard</v>
      </c>
      <c r="H216" s="148"/>
    </row>
    <row r="217" spans="1:8" ht="15.6" x14ac:dyDescent="0.3">
      <c r="A217" s="175">
        <f>Data!A218</f>
        <v>0</v>
      </c>
      <c r="B217" s="182">
        <f>Data!B218</f>
        <v>0</v>
      </c>
      <c r="C217" s="174">
        <f>Data!C218</f>
        <v>0</v>
      </c>
      <c r="D217" s="176">
        <f t="shared" si="23"/>
        <v>10</v>
      </c>
      <c r="E217" s="172" t="str">
        <f>IF(Data!E218="","",Data!E218)</f>
        <v/>
      </c>
      <c r="F217" s="130" t="str">
        <f t="shared" ca="1" si="24"/>
        <v>Retard</v>
      </c>
      <c r="G217" s="173" t="str">
        <f t="shared" ca="1" si="25"/>
        <v>Retard</v>
      </c>
      <c r="H217" s="148"/>
    </row>
    <row r="218" spans="1:8" ht="15.6" x14ac:dyDescent="0.3">
      <c r="A218" s="175">
        <f>Data!A219</f>
        <v>0</v>
      </c>
      <c r="B218" s="182">
        <f>Data!B219</f>
        <v>0</v>
      </c>
      <c r="C218" s="174">
        <f>Data!C219</f>
        <v>0</v>
      </c>
      <c r="D218" s="176">
        <f t="shared" si="23"/>
        <v>10</v>
      </c>
      <c r="E218" s="172" t="str">
        <f>IF(Data!E219="","",Data!E219)</f>
        <v/>
      </c>
      <c r="F218" s="130" t="str">
        <f t="shared" ca="1" si="24"/>
        <v>Retard</v>
      </c>
      <c r="G218" s="173" t="str">
        <f t="shared" ca="1" si="25"/>
        <v>Retard</v>
      </c>
      <c r="H218" s="148"/>
    </row>
    <row r="219" spans="1:8" ht="15.6" x14ac:dyDescent="0.3">
      <c r="A219" s="175">
        <f>Data!A220</f>
        <v>0</v>
      </c>
      <c r="B219" s="182">
        <f>Data!B220</f>
        <v>0</v>
      </c>
      <c r="C219" s="174">
        <f>Data!C220</f>
        <v>0</v>
      </c>
      <c r="D219" s="176">
        <f t="shared" si="23"/>
        <v>10</v>
      </c>
      <c r="E219" s="172" t="str">
        <f>IF(Data!E220="","",Data!E220)</f>
        <v/>
      </c>
      <c r="F219" s="130" t="str">
        <f t="shared" ca="1" si="24"/>
        <v>Retard</v>
      </c>
      <c r="G219" s="173" t="str">
        <f t="shared" ca="1" si="25"/>
        <v>Retard</v>
      </c>
      <c r="H219" s="148"/>
    </row>
    <row r="220" spans="1:8" ht="15.6" x14ac:dyDescent="0.3">
      <c r="A220" s="175">
        <f>Data!A221</f>
        <v>0</v>
      </c>
      <c r="B220" s="182">
        <f>Data!B221</f>
        <v>0</v>
      </c>
      <c r="C220" s="174">
        <f>Data!C221</f>
        <v>0</v>
      </c>
      <c r="D220" s="176">
        <f t="shared" si="23"/>
        <v>10</v>
      </c>
      <c r="E220" s="172" t="str">
        <f>IF(Data!E221="","",Data!E221)</f>
        <v/>
      </c>
      <c r="F220" s="130" t="str">
        <f t="shared" ca="1" si="24"/>
        <v>Retard</v>
      </c>
      <c r="G220" s="173" t="str">
        <f t="shared" ca="1" si="25"/>
        <v>Retard</v>
      </c>
      <c r="H220" s="148"/>
    </row>
    <row r="221" spans="1:8" ht="15.6" x14ac:dyDescent="0.3">
      <c r="A221" s="175">
        <f>Data!A222</f>
        <v>0</v>
      </c>
      <c r="B221" s="182">
        <f>Data!B222</f>
        <v>0</v>
      </c>
      <c r="C221" s="174">
        <f>Data!C222</f>
        <v>0</v>
      </c>
      <c r="D221" s="176">
        <f t="shared" si="23"/>
        <v>10</v>
      </c>
      <c r="E221" s="172" t="str">
        <f>IF(Data!E222="","",Data!E222)</f>
        <v/>
      </c>
      <c r="F221" s="130" t="str">
        <f t="shared" ca="1" si="24"/>
        <v>Retard</v>
      </c>
      <c r="G221" s="173" t="str">
        <f t="shared" ca="1" si="25"/>
        <v>Retard</v>
      </c>
      <c r="H221" s="148"/>
    </row>
    <row r="222" spans="1:8" ht="15.6" x14ac:dyDescent="0.3">
      <c r="A222" s="175">
        <f>Data!A223</f>
        <v>0</v>
      </c>
      <c r="B222" s="182">
        <f>Data!B223</f>
        <v>0</v>
      </c>
      <c r="C222" s="174">
        <f>Data!C223</f>
        <v>0</v>
      </c>
      <c r="D222" s="176">
        <f t="shared" si="23"/>
        <v>10</v>
      </c>
      <c r="E222" s="172" t="str">
        <f>IF(Data!E223="","",Data!E223)</f>
        <v/>
      </c>
      <c r="F222" s="130" t="str">
        <f t="shared" ca="1" si="24"/>
        <v>Retard</v>
      </c>
      <c r="G222" s="173" t="str">
        <f t="shared" ca="1" si="25"/>
        <v>Retard</v>
      </c>
      <c r="H222" s="148"/>
    </row>
    <row r="223" spans="1:8" ht="15.6" x14ac:dyDescent="0.3">
      <c r="A223" s="175">
        <f>Data!A224</f>
        <v>0</v>
      </c>
      <c r="B223" s="182">
        <f>Data!B224</f>
        <v>0</v>
      </c>
      <c r="C223" s="174">
        <f>Data!C224</f>
        <v>0</v>
      </c>
      <c r="D223" s="176">
        <f t="shared" si="23"/>
        <v>10</v>
      </c>
      <c r="E223" s="172" t="str">
        <f>IF(Data!E224="","",Data!E224)</f>
        <v/>
      </c>
      <c r="F223" s="130" t="str">
        <f t="shared" ca="1" si="24"/>
        <v>Retard</v>
      </c>
      <c r="G223" s="173" t="str">
        <f t="shared" ca="1" si="25"/>
        <v>Retard</v>
      </c>
      <c r="H223" s="148"/>
    </row>
    <row r="224" spans="1:8" ht="15.6" x14ac:dyDescent="0.3">
      <c r="A224" s="175">
        <f>Data!A225</f>
        <v>0</v>
      </c>
      <c r="B224" s="182">
        <f>Data!B225</f>
        <v>0</v>
      </c>
      <c r="C224" s="174">
        <f>Data!C225</f>
        <v>0</v>
      </c>
      <c r="D224" s="176">
        <f t="shared" si="23"/>
        <v>10</v>
      </c>
      <c r="E224" s="172" t="str">
        <f>IF(Data!E225="","",Data!E225)</f>
        <v/>
      </c>
      <c r="F224" s="130" t="str">
        <f t="shared" ca="1" si="24"/>
        <v>Retard</v>
      </c>
      <c r="G224" s="173" t="str">
        <f t="shared" ca="1" si="25"/>
        <v>Retard</v>
      </c>
      <c r="H224" s="148"/>
    </row>
    <row r="225" spans="1:8" ht="15.6" x14ac:dyDescent="0.3">
      <c r="A225" s="175">
        <f>Data!A226</f>
        <v>0</v>
      </c>
      <c r="B225" s="182">
        <f>Data!B226</f>
        <v>0</v>
      </c>
      <c r="C225" s="174">
        <f>Data!C226</f>
        <v>0</v>
      </c>
      <c r="D225" s="176">
        <f t="shared" si="23"/>
        <v>10</v>
      </c>
      <c r="E225" s="172" t="str">
        <f>IF(Data!E226="","",Data!E226)</f>
        <v/>
      </c>
      <c r="F225" s="130" t="str">
        <f t="shared" ca="1" si="24"/>
        <v>Retard</v>
      </c>
      <c r="G225" s="173" t="str">
        <f t="shared" ca="1" si="25"/>
        <v>Retard</v>
      </c>
      <c r="H225" s="148"/>
    </row>
    <row r="226" spans="1:8" ht="15.6" x14ac:dyDescent="0.3">
      <c r="A226" s="175">
        <f>Data!A227</f>
        <v>0</v>
      </c>
      <c r="B226" s="182">
        <f>Data!B227</f>
        <v>0</v>
      </c>
      <c r="C226" s="174">
        <f>Data!C227</f>
        <v>0</v>
      </c>
      <c r="D226" s="176">
        <f t="shared" si="23"/>
        <v>10</v>
      </c>
      <c r="E226" s="172" t="str">
        <f>IF(Data!E227="","",Data!E227)</f>
        <v/>
      </c>
      <c r="F226" s="130" t="str">
        <f t="shared" ca="1" si="24"/>
        <v>Retard</v>
      </c>
      <c r="G226" s="173" t="str">
        <f t="shared" ca="1" si="25"/>
        <v>Retard</v>
      </c>
      <c r="H226" s="148"/>
    </row>
    <row r="227" spans="1:8" ht="15.6" x14ac:dyDescent="0.3">
      <c r="A227" s="175">
        <f>Data!A228</f>
        <v>0</v>
      </c>
      <c r="B227" s="182">
        <f>Data!B228</f>
        <v>0</v>
      </c>
      <c r="C227" s="174">
        <f>Data!C228</f>
        <v>0</v>
      </c>
      <c r="D227" s="176">
        <f t="shared" si="23"/>
        <v>10</v>
      </c>
      <c r="E227" s="172" t="str">
        <f>IF(Data!E228="","",Data!E228)</f>
        <v/>
      </c>
      <c r="F227" s="130" t="str">
        <f t="shared" ca="1" si="24"/>
        <v>Retard</v>
      </c>
      <c r="G227" s="173" t="str">
        <f t="shared" ca="1" si="25"/>
        <v>Retard</v>
      </c>
      <c r="H227" s="148"/>
    </row>
    <row r="228" spans="1:8" ht="15.6" x14ac:dyDescent="0.3">
      <c r="A228" s="175">
        <f>Data!A229</f>
        <v>0</v>
      </c>
      <c r="B228" s="182">
        <f>Data!B229</f>
        <v>0</v>
      </c>
      <c r="C228" s="174">
        <f>Data!C229</f>
        <v>0</v>
      </c>
      <c r="D228" s="176">
        <f t="shared" si="23"/>
        <v>10</v>
      </c>
      <c r="E228" s="172" t="str">
        <f>IF(Data!E229="","",Data!E229)</f>
        <v/>
      </c>
      <c r="F228" s="130" t="str">
        <f t="shared" ca="1" si="24"/>
        <v>Retard</v>
      </c>
      <c r="G228" s="173" t="str">
        <f t="shared" ca="1" si="25"/>
        <v>Retard</v>
      </c>
      <c r="H228" s="148"/>
    </row>
    <row r="229" spans="1:8" ht="15.6" x14ac:dyDescent="0.3">
      <c r="A229" s="175">
        <f>Data!A230</f>
        <v>0</v>
      </c>
      <c r="B229" s="182">
        <f>Data!B230</f>
        <v>0</v>
      </c>
      <c r="C229" s="174">
        <f>Data!C230</f>
        <v>0</v>
      </c>
      <c r="D229" s="176">
        <f t="shared" si="23"/>
        <v>10</v>
      </c>
      <c r="E229" s="172" t="str">
        <f>IF(Data!E230="","",Data!E230)</f>
        <v/>
      </c>
      <c r="F229" s="130" t="str">
        <f t="shared" ca="1" si="24"/>
        <v>Retard</v>
      </c>
      <c r="G229" s="173" t="str">
        <f t="shared" ca="1" si="25"/>
        <v>Retard</v>
      </c>
      <c r="H229" s="148"/>
    </row>
    <row r="230" spans="1:8" ht="15.6" x14ac:dyDescent="0.3">
      <c r="A230" s="175">
        <f>Data!A231</f>
        <v>0</v>
      </c>
      <c r="B230" s="182">
        <f>Data!B231</f>
        <v>0</v>
      </c>
      <c r="C230" s="174">
        <f>Data!C231</f>
        <v>0</v>
      </c>
      <c r="D230" s="176">
        <f t="shared" si="23"/>
        <v>10</v>
      </c>
      <c r="E230" s="172" t="str">
        <f>IF(Data!E231="","",Data!E231)</f>
        <v/>
      </c>
      <c r="F230" s="130" t="str">
        <f t="shared" ca="1" si="24"/>
        <v>Retard</v>
      </c>
      <c r="G230" s="173" t="str">
        <f t="shared" ca="1" si="25"/>
        <v>Retard</v>
      </c>
      <c r="H230" s="148"/>
    </row>
    <row r="231" spans="1:8" ht="15.6" x14ac:dyDescent="0.3">
      <c r="A231" s="175">
        <f>Data!A232</f>
        <v>0</v>
      </c>
      <c r="B231" s="182">
        <f>Data!B232</f>
        <v>0</v>
      </c>
      <c r="C231" s="174">
        <f>Data!C232</f>
        <v>0</v>
      </c>
      <c r="D231" s="176">
        <f t="shared" si="23"/>
        <v>10</v>
      </c>
      <c r="E231" s="172" t="str">
        <f>IF(Data!E232="","",Data!E232)</f>
        <v/>
      </c>
      <c r="F231" s="130" t="str">
        <f t="shared" ca="1" si="24"/>
        <v>Retard</v>
      </c>
      <c r="G231" s="173" t="str">
        <f t="shared" ca="1" si="25"/>
        <v>Retard</v>
      </c>
      <c r="H231" s="148"/>
    </row>
    <row r="232" spans="1:8" ht="15.6" x14ac:dyDescent="0.3">
      <c r="A232" s="175">
        <f>Data!A233</f>
        <v>0</v>
      </c>
      <c r="B232" s="182">
        <f>Data!B233</f>
        <v>0</v>
      </c>
      <c r="C232" s="174">
        <f>Data!C233</f>
        <v>0</v>
      </c>
      <c r="D232" s="176">
        <f t="shared" si="23"/>
        <v>10</v>
      </c>
      <c r="E232" s="172" t="str">
        <f>IF(Data!E233="","",Data!E233)</f>
        <v/>
      </c>
      <c r="F232" s="130" t="str">
        <f t="shared" ca="1" si="24"/>
        <v>Retard</v>
      </c>
      <c r="G232" s="173" t="str">
        <f t="shared" ca="1" si="25"/>
        <v>Retard</v>
      </c>
      <c r="H232" s="148"/>
    </row>
    <row r="233" spans="1:8" ht="15.6" x14ac:dyDescent="0.3">
      <c r="A233" s="175">
        <f>Data!A234</f>
        <v>0</v>
      </c>
      <c r="B233" s="182">
        <f>Data!B234</f>
        <v>0</v>
      </c>
      <c r="C233" s="174">
        <f>Data!C234</f>
        <v>0</v>
      </c>
      <c r="D233" s="176">
        <f t="shared" si="23"/>
        <v>10</v>
      </c>
      <c r="E233" s="172" t="str">
        <f>IF(Data!E234="","",Data!E234)</f>
        <v/>
      </c>
      <c r="F233" s="130" t="str">
        <f t="shared" ca="1" si="24"/>
        <v>Retard</v>
      </c>
      <c r="G233" s="173" t="str">
        <f t="shared" ca="1" si="25"/>
        <v>Retard</v>
      </c>
      <c r="H233" s="148"/>
    </row>
    <row r="234" spans="1:8" ht="15.6" x14ac:dyDescent="0.3">
      <c r="A234" s="175">
        <f>Data!A235</f>
        <v>0</v>
      </c>
      <c r="B234" s="182">
        <f>Data!B235</f>
        <v>0</v>
      </c>
      <c r="C234" s="174">
        <f>Data!C235</f>
        <v>0</v>
      </c>
      <c r="D234" s="176">
        <f t="shared" si="23"/>
        <v>10</v>
      </c>
      <c r="E234" s="172" t="str">
        <f>IF(Data!E235="","",Data!E235)</f>
        <v/>
      </c>
      <c r="F234" s="130" t="str">
        <f t="shared" ca="1" si="24"/>
        <v>Retard</v>
      </c>
      <c r="G234" s="173" t="str">
        <f t="shared" ca="1" si="25"/>
        <v>Retard</v>
      </c>
      <c r="H234" s="148"/>
    </row>
    <row r="235" spans="1:8" ht="15.6" x14ac:dyDescent="0.3">
      <c r="A235" s="175">
        <f>Data!A236</f>
        <v>0</v>
      </c>
      <c r="B235" s="182">
        <f>Data!B236</f>
        <v>0</v>
      </c>
      <c r="C235" s="174">
        <f>Data!C236</f>
        <v>0</v>
      </c>
      <c r="D235" s="176">
        <f t="shared" si="23"/>
        <v>10</v>
      </c>
      <c r="E235" s="172" t="str">
        <f>IF(Data!E236="","",Data!E236)</f>
        <v/>
      </c>
      <c r="F235" s="130" t="str">
        <f t="shared" ca="1" si="24"/>
        <v>Retard</v>
      </c>
      <c r="G235" s="173" t="str">
        <f t="shared" ca="1" si="25"/>
        <v>Retard</v>
      </c>
      <c r="H235" s="148"/>
    </row>
    <row r="236" spans="1:8" ht="15.6" x14ac:dyDescent="0.3">
      <c r="A236" s="175">
        <f>Data!A237</f>
        <v>0</v>
      </c>
      <c r="B236" s="182">
        <f>Data!B237</f>
        <v>0</v>
      </c>
      <c r="C236" s="174">
        <f>Data!C237</f>
        <v>0</v>
      </c>
      <c r="D236" s="176">
        <f t="shared" si="23"/>
        <v>10</v>
      </c>
      <c r="E236" s="172" t="str">
        <f>IF(Data!E237="","",Data!E237)</f>
        <v/>
      </c>
      <c r="F236" s="130" t="str">
        <f t="shared" ca="1" si="24"/>
        <v>Retard</v>
      </c>
      <c r="G236" s="173" t="str">
        <f t="shared" ca="1" si="25"/>
        <v>Retard</v>
      </c>
      <c r="H236" s="148"/>
    </row>
    <row r="237" spans="1:8" ht="15.6" x14ac:dyDescent="0.3">
      <c r="A237" s="175">
        <f>Data!A238</f>
        <v>0</v>
      </c>
      <c r="B237" s="182">
        <f>Data!B238</f>
        <v>0</v>
      </c>
      <c r="C237" s="174">
        <f>Data!C238</f>
        <v>0</v>
      </c>
      <c r="D237" s="176">
        <f t="shared" si="23"/>
        <v>10</v>
      </c>
      <c r="E237" s="172" t="str">
        <f>IF(Data!E238="","",Data!E238)</f>
        <v/>
      </c>
      <c r="F237" s="130" t="str">
        <f t="shared" ca="1" si="24"/>
        <v>Retard</v>
      </c>
      <c r="G237" s="173" t="str">
        <f t="shared" ca="1" si="25"/>
        <v>Retard</v>
      </c>
      <c r="H237" s="148"/>
    </row>
    <row r="238" spans="1:8" ht="15.6" x14ac:dyDescent="0.3">
      <c r="A238" s="175">
        <f>Data!A239</f>
        <v>0</v>
      </c>
      <c r="B238" s="182">
        <f>Data!B239</f>
        <v>0</v>
      </c>
      <c r="C238" s="174">
        <f>Data!C239</f>
        <v>0</v>
      </c>
      <c r="D238" s="176">
        <f t="shared" si="23"/>
        <v>10</v>
      </c>
      <c r="E238" s="172" t="str">
        <f>IF(Data!E239="","",Data!E239)</f>
        <v/>
      </c>
      <c r="F238" s="130" t="str">
        <f t="shared" ca="1" si="24"/>
        <v>Retard</v>
      </c>
      <c r="G238" s="173" t="str">
        <f t="shared" ca="1" si="25"/>
        <v>Retard</v>
      </c>
      <c r="H238" s="148"/>
    </row>
    <row r="239" spans="1:8" ht="15.6" x14ac:dyDescent="0.3">
      <c r="A239" s="175">
        <f>Data!A240</f>
        <v>0</v>
      </c>
      <c r="B239" s="182">
        <f>Data!B240</f>
        <v>0</v>
      </c>
      <c r="C239" s="174">
        <f>Data!C240</f>
        <v>0</v>
      </c>
      <c r="D239" s="176">
        <f t="shared" si="23"/>
        <v>10</v>
      </c>
      <c r="E239" s="172" t="str">
        <f>IF(Data!E240="","",Data!E240)</f>
        <v/>
      </c>
      <c r="F239" s="130" t="str">
        <f t="shared" ca="1" si="24"/>
        <v>Retard</v>
      </c>
      <c r="G239" s="173" t="str">
        <f t="shared" ca="1" si="25"/>
        <v>Retard</v>
      </c>
      <c r="H239" s="148"/>
    </row>
    <row r="240" spans="1:8" ht="15.6" x14ac:dyDescent="0.3">
      <c r="A240" s="175">
        <f>Data!A241</f>
        <v>0</v>
      </c>
      <c r="B240" s="182">
        <f>Data!B241</f>
        <v>0</v>
      </c>
      <c r="C240" s="174">
        <f>Data!C241</f>
        <v>0</v>
      </c>
      <c r="D240" s="176">
        <f t="shared" si="23"/>
        <v>10</v>
      </c>
      <c r="E240" s="172" t="str">
        <f>IF(Data!E241="","",Data!E241)</f>
        <v/>
      </c>
      <c r="F240" s="130" t="str">
        <f t="shared" ca="1" si="24"/>
        <v>Retard</v>
      </c>
      <c r="G240" s="173" t="str">
        <f t="shared" ca="1" si="25"/>
        <v>Retard</v>
      </c>
      <c r="H240" s="148"/>
    </row>
    <row r="241" spans="1:8" ht="15.6" x14ac:dyDescent="0.3">
      <c r="A241" s="175">
        <f>Data!A242</f>
        <v>0</v>
      </c>
      <c r="B241" s="182">
        <f>Data!B242</f>
        <v>0</v>
      </c>
      <c r="C241" s="174">
        <f>Data!C242</f>
        <v>0</v>
      </c>
      <c r="D241" s="176">
        <f t="shared" si="23"/>
        <v>10</v>
      </c>
      <c r="E241" s="172" t="str">
        <f>IF(Data!E242="","",Data!E242)</f>
        <v/>
      </c>
      <c r="F241" s="130" t="str">
        <f t="shared" ca="1" si="24"/>
        <v>Retard</v>
      </c>
      <c r="G241" s="173" t="str">
        <f t="shared" ca="1" si="25"/>
        <v>Retard</v>
      </c>
      <c r="H241" s="148"/>
    </row>
    <row r="242" spans="1:8" ht="15.6" x14ac:dyDescent="0.3">
      <c r="A242" s="175">
        <f>Data!A243</f>
        <v>0</v>
      </c>
      <c r="B242" s="182">
        <f>Data!B243</f>
        <v>0</v>
      </c>
      <c r="C242" s="174">
        <f>Data!C243</f>
        <v>0</v>
      </c>
      <c r="D242" s="176">
        <f t="shared" si="23"/>
        <v>10</v>
      </c>
      <c r="E242" s="172" t="str">
        <f>IF(Data!E243="","",Data!E243)</f>
        <v/>
      </c>
      <c r="F242" s="130" t="str">
        <f t="shared" ca="1" si="24"/>
        <v>Retard</v>
      </c>
      <c r="G242" s="173" t="str">
        <f t="shared" ca="1" si="25"/>
        <v>Retard</v>
      </c>
      <c r="H242" s="148"/>
    </row>
    <row r="243" spans="1:8" ht="15.6" x14ac:dyDescent="0.3">
      <c r="A243" s="175">
        <f>Data!A244</f>
        <v>0</v>
      </c>
      <c r="B243" s="182">
        <f>Data!B244</f>
        <v>0</v>
      </c>
      <c r="C243" s="174">
        <f>Data!C244</f>
        <v>0</v>
      </c>
      <c r="D243" s="176">
        <f t="shared" si="23"/>
        <v>10</v>
      </c>
      <c r="E243" s="172" t="str">
        <f>IF(Data!E244="","",Data!E244)</f>
        <v/>
      </c>
      <c r="F243" s="130" t="str">
        <f t="shared" ca="1" si="24"/>
        <v>Retard</v>
      </c>
      <c r="G243" s="173" t="str">
        <f t="shared" ca="1" si="25"/>
        <v>Retard</v>
      </c>
      <c r="H243" s="148"/>
    </row>
    <row r="244" spans="1:8" ht="15.6" x14ac:dyDescent="0.3">
      <c r="A244" s="175">
        <f>Data!A245</f>
        <v>0</v>
      </c>
      <c r="B244" s="182">
        <f>Data!B245</f>
        <v>0</v>
      </c>
      <c r="C244" s="174">
        <f>Data!C245</f>
        <v>0</v>
      </c>
      <c r="D244" s="176">
        <f t="shared" si="23"/>
        <v>10</v>
      </c>
      <c r="E244" s="172" t="str">
        <f>IF(Data!E245="","",Data!E245)</f>
        <v/>
      </c>
      <c r="F244" s="130" t="str">
        <f t="shared" ca="1" si="24"/>
        <v>Retard</v>
      </c>
      <c r="G244" s="173" t="str">
        <f t="shared" ca="1" si="25"/>
        <v>Retard</v>
      </c>
      <c r="H244" s="148"/>
    </row>
    <row r="245" spans="1:8" ht="15.6" x14ac:dyDescent="0.3">
      <c r="A245" s="175">
        <f>Data!A246</f>
        <v>0</v>
      </c>
      <c r="B245" s="182">
        <f>Data!B246</f>
        <v>0</v>
      </c>
      <c r="C245" s="174">
        <f>Data!C246</f>
        <v>0</v>
      </c>
      <c r="D245" s="176">
        <f t="shared" si="23"/>
        <v>10</v>
      </c>
      <c r="E245" s="172" t="str">
        <f>IF(Data!E246="","",Data!E246)</f>
        <v/>
      </c>
      <c r="F245" s="130" t="str">
        <f t="shared" ca="1" si="24"/>
        <v>Retard</v>
      </c>
      <c r="G245" s="173" t="str">
        <f t="shared" ca="1" si="25"/>
        <v>Retard</v>
      </c>
      <c r="H245" s="148"/>
    </row>
    <row r="246" spans="1:8" ht="15.6" x14ac:dyDescent="0.3">
      <c r="A246" s="175">
        <f>Data!A247</f>
        <v>0</v>
      </c>
      <c r="B246" s="182">
        <f>Data!B247</f>
        <v>0</v>
      </c>
      <c r="C246" s="174">
        <f>Data!C247</f>
        <v>0</v>
      </c>
      <c r="D246" s="176">
        <f t="shared" si="23"/>
        <v>10</v>
      </c>
      <c r="E246" s="172" t="str">
        <f>IF(Data!E247="","",Data!E247)</f>
        <v/>
      </c>
      <c r="F246" s="130" t="str">
        <f t="shared" ca="1" si="24"/>
        <v>Retard</v>
      </c>
      <c r="G246" s="173" t="str">
        <f t="shared" ca="1" si="25"/>
        <v>Retard</v>
      </c>
      <c r="H246" s="148"/>
    </row>
    <row r="247" spans="1:8" ht="15.6" x14ac:dyDescent="0.3">
      <c r="A247" s="175">
        <f>Data!A248</f>
        <v>0</v>
      </c>
      <c r="B247" s="182">
        <f>Data!B248</f>
        <v>0</v>
      </c>
      <c r="C247" s="174">
        <f>Data!C248</f>
        <v>0</v>
      </c>
      <c r="D247" s="176">
        <f t="shared" si="23"/>
        <v>10</v>
      </c>
      <c r="E247" s="172" t="str">
        <f>IF(Data!E248="","",Data!E248)</f>
        <v/>
      </c>
      <c r="F247" s="130" t="str">
        <f t="shared" ca="1" si="24"/>
        <v>Retard</v>
      </c>
      <c r="G247" s="173" t="str">
        <f t="shared" ca="1" si="25"/>
        <v>Retard</v>
      </c>
      <c r="H247" s="148"/>
    </row>
    <row r="248" spans="1:8" ht="15.6" x14ac:dyDescent="0.3">
      <c r="A248" s="175">
        <f>Data!A249</f>
        <v>0</v>
      </c>
      <c r="B248" s="182">
        <f>Data!B249</f>
        <v>0</v>
      </c>
      <c r="C248" s="174">
        <f>Data!C249</f>
        <v>0</v>
      </c>
      <c r="D248" s="176">
        <f t="shared" si="23"/>
        <v>10</v>
      </c>
      <c r="E248" s="172" t="str">
        <f>IF(Data!E249="","",Data!E249)</f>
        <v/>
      </c>
      <c r="F248" s="130" t="str">
        <f t="shared" ca="1" si="24"/>
        <v>Retard</v>
      </c>
      <c r="G248" s="173" t="str">
        <f t="shared" ca="1" si="25"/>
        <v>Retard</v>
      </c>
      <c r="H248" s="148"/>
    </row>
    <row r="249" spans="1:8" ht="15.6" x14ac:dyDescent="0.3">
      <c r="A249" s="175">
        <f>Data!A250</f>
        <v>0</v>
      </c>
      <c r="B249" s="182">
        <f>Data!B250</f>
        <v>0</v>
      </c>
      <c r="C249" s="174">
        <f>Data!C250</f>
        <v>0</v>
      </c>
      <c r="D249" s="176">
        <f t="shared" si="23"/>
        <v>10</v>
      </c>
      <c r="E249" s="172" t="str">
        <f>IF(Data!E250="","",Data!E250)</f>
        <v/>
      </c>
      <c r="F249" s="130" t="str">
        <f t="shared" ca="1" si="24"/>
        <v>Retard</v>
      </c>
      <c r="G249" s="173" t="str">
        <f t="shared" ca="1" si="25"/>
        <v>Retard</v>
      </c>
      <c r="H249" s="148"/>
    </row>
    <row r="250" spans="1:8" ht="15.6" x14ac:dyDescent="0.3">
      <c r="A250" s="175">
        <f>Data!A251</f>
        <v>0</v>
      </c>
      <c r="B250" s="182">
        <f>Data!B251</f>
        <v>0</v>
      </c>
      <c r="C250" s="174">
        <f>Data!C251</f>
        <v>0</v>
      </c>
      <c r="D250" s="176">
        <f t="shared" si="23"/>
        <v>10</v>
      </c>
      <c r="E250" s="172" t="str">
        <f>IF(Data!E251="","",Data!E251)</f>
        <v/>
      </c>
      <c r="F250" s="130" t="str">
        <f t="shared" ca="1" si="24"/>
        <v>Retard</v>
      </c>
      <c r="G250" s="173" t="str">
        <f t="shared" ca="1" si="25"/>
        <v>Retard</v>
      </c>
      <c r="H250" s="148"/>
    </row>
    <row r="251" spans="1:8" ht="15.6" x14ac:dyDescent="0.3">
      <c r="A251" s="175">
        <f>Data!A252</f>
        <v>0</v>
      </c>
      <c r="B251" s="182">
        <f>Data!B252</f>
        <v>0</v>
      </c>
      <c r="C251" s="174">
        <f>Data!C252</f>
        <v>0</v>
      </c>
      <c r="D251" s="176">
        <f t="shared" si="23"/>
        <v>10</v>
      </c>
      <c r="E251" s="172" t="str">
        <f>IF(Data!E252="","",Data!E252)</f>
        <v/>
      </c>
      <c r="F251" s="130" t="str">
        <f t="shared" ca="1" si="24"/>
        <v>Retard</v>
      </c>
      <c r="G251" s="173" t="str">
        <f t="shared" ca="1" si="25"/>
        <v>Retard</v>
      </c>
      <c r="H251" s="148"/>
    </row>
    <row r="252" spans="1:8" ht="15.6" x14ac:dyDescent="0.3">
      <c r="A252" s="175">
        <f>Data!A253</f>
        <v>0</v>
      </c>
      <c r="B252" s="182">
        <f>Data!B253</f>
        <v>0</v>
      </c>
      <c r="C252" s="174">
        <f>Data!C253</f>
        <v>0</v>
      </c>
      <c r="D252" s="176">
        <f t="shared" si="23"/>
        <v>10</v>
      </c>
      <c r="E252" s="172" t="str">
        <f>IF(Data!E253="","",Data!E253)</f>
        <v/>
      </c>
      <c r="F252" s="130" t="str">
        <f t="shared" ca="1" si="24"/>
        <v>Retard</v>
      </c>
      <c r="G252" s="173" t="str">
        <f t="shared" ca="1" si="25"/>
        <v>Retard</v>
      </c>
      <c r="H252" s="148"/>
    </row>
    <row r="253" spans="1:8" ht="15.6" x14ac:dyDescent="0.3">
      <c r="A253" s="175">
        <f>Data!A254</f>
        <v>0</v>
      </c>
      <c r="B253" s="182">
        <f>Data!B254</f>
        <v>0</v>
      </c>
      <c r="C253" s="174">
        <f>Data!C254</f>
        <v>0</v>
      </c>
      <c r="D253" s="176">
        <f t="shared" si="23"/>
        <v>10</v>
      </c>
      <c r="E253" s="172" t="str">
        <f>IF(Data!E254="","",Data!E254)</f>
        <v/>
      </c>
      <c r="F253" s="130" t="str">
        <f t="shared" ca="1" si="24"/>
        <v>Retard</v>
      </c>
      <c r="G253" s="173" t="str">
        <f t="shared" ca="1" si="25"/>
        <v>Retard</v>
      </c>
      <c r="H253" s="148"/>
    </row>
    <row r="254" spans="1:8" ht="15.6" x14ac:dyDescent="0.3">
      <c r="A254" s="175">
        <f>Data!A255</f>
        <v>0</v>
      </c>
      <c r="B254" s="182">
        <f>Data!B255</f>
        <v>0</v>
      </c>
      <c r="C254" s="174">
        <f>Data!C255</f>
        <v>0</v>
      </c>
      <c r="D254" s="176">
        <f t="shared" si="23"/>
        <v>10</v>
      </c>
      <c r="E254" s="172" t="str">
        <f>IF(Data!E255="","",Data!E255)</f>
        <v/>
      </c>
      <c r="F254" s="130" t="str">
        <f t="shared" ca="1" si="24"/>
        <v>Retard</v>
      </c>
      <c r="G254" s="173" t="str">
        <f t="shared" ca="1" si="25"/>
        <v>Retard</v>
      </c>
      <c r="H254" s="148"/>
    </row>
    <row r="255" spans="1:8" ht="15.6" x14ac:dyDescent="0.3">
      <c r="A255" s="175">
        <f>Data!A256</f>
        <v>0</v>
      </c>
      <c r="B255" s="182">
        <f>Data!B256</f>
        <v>0</v>
      </c>
      <c r="C255" s="174">
        <f>Data!C256</f>
        <v>0</v>
      </c>
      <c r="D255" s="176">
        <f t="shared" ref="D255:D299" si="26">A255+10</f>
        <v>10</v>
      </c>
      <c r="E255" s="172" t="str">
        <f>IF(Data!E256="","",Data!E256)</f>
        <v/>
      </c>
      <c r="F255" s="130" t="str">
        <f t="shared" ref="F255:F299" ca="1" si="27">IF(E255&lt;&gt;"","",IF(TODAY()&gt;D255,"Retard",""))</f>
        <v>Retard</v>
      </c>
      <c r="G255" s="173" t="str">
        <f t="shared" ref="G255:G299" ca="1" si="28">IF(E255&lt;&gt;"","",IF(TODAY()&gt;D255+2,"Retard",""))</f>
        <v>Retard</v>
      </c>
      <c r="H255" s="148"/>
    </row>
    <row r="256" spans="1:8" ht="15.6" x14ac:dyDescent="0.3">
      <c r="A256" s="175">
        <f>Data!A257</f>
        <v>0</v>
      </c>
      <c r="B256" s="182">
        <f>Data!B257</f>
        <v>0</v>
      </c>
      <c r="C256" s="174">
        <f>Data!C257</f>
        <v>0</v>
      </c>
      <c r="D256" s="176">
        <f t="shared" si="26"/>
        <v>10</v>
      </c>
      <c r="E256" s="172" t="str">
        <f>IF(Data!E257="","",Data!E257)</f>
        <v/>
      </c>
      <c r="F256" s="130" t="str">
        <f t="shared" ca="1" si="27"/>
        <v>Retard</v>
      </c>
      <c r="G256" s="173" t="str">
        <f t="shared" ca="1" si="28"/>
        <v>Retard</v>
      </c>
      <c r="H256" s="148"/>
    </row>
    <row r="257" spans="1:8" ht="15.6" x14ac:dyDescent="0.3">
      <c r="A257" s="175">
        <f>Data!A258</f>
        <v>0</v>
      </c>
      <c r="B257" s="182">
        <f>Data!B258</f>
        <v>0</v>
      </c>
      <c r="C257" s="174">
        <f>Data!C258</f>
        <v>0</v>
      </c>
      <c r="D257" s="176">
        <f t="shared" si="26"/>
        <v>10</v>
      </c>
      <c r="E257" s="172" t="str">
        <f>IF(Data!E258="","",Data!E258)</f>
        <v/>
      </c>
      <c r="F257" s="130" t="str">
        <f t="shared" ca="1" si="27"/>
        <v>Retard</v>
      </c>
      <c r="G257" s="173" t="str">
        <f t="shared" ca="1" si="28"/>
        <v>Retard</v>
      </c>
      <c r="H257" s="148"/>
    </row>
    <row r="258" spans="1:8" ht="15.6" x14ac:dyDescent="0.3">
      <c r="A258" s="175">
        <f>Data!A259</f>
        <v>0</v>
      </c>
      <c r="B258" s="182">
        <f>Data!B259</f>
        <v>0</v>
      </c>
      <c r="C258" s="174">
        <f>Data!C259</f>
        <v>0</v>
      </c>
      <c r="D258" s="176">
        <f t="shared" si="26"/>
        <v>10</v>
      </c>
      <c r="E258" s="172" t="str">
        <f>IF(Data!E259="","",Data!E259)</f>
        <v/>
      </c>
      <c r="F258" s="130" t="str">
        <f t="shared" ca="1" si="27"/>
        <v>Retard</v>
      </c>
      <c r="G258" s="173" t="str">
        <f t="shared" ca="1" si="28"/>
        <v>Retard</v>
      </c>
      <c r="H258" s="148"/>
    </row>
    <row r="259" spans="1:8" ht="15.6" x14ac:dyDescent="0.3">
      <c r="A259" s="175">
        <f>Data!A260</f>
        <v>0</v>
      </c>
      <c r="B259" s="182">
        <f>Data!B260</f>
        <v>0</v>
      </c>
      <c r="C259" s="174">
        <f>Data!C260</f>
        <v>0</v>
      </c>
      <c r="D259" s="176">
        <f t="shared" si="26"/>
        <v>10</v>
      </c>
      <c r="E259" s="172" t="str">
        <f>IF(Data!E260="","",Data!E260)</f>
        <v/>
      </c>
      <c r="F259" s="130" t="str">
        <f t="shared" ca="1" si="27"/>
        <v>Retard</v>
      </c>
      <c r="G259" s="173" t="str">
        <f t="shared" ca="1" si="28"/>
        <v>Retard</v>
      </c>
      <c r="H259" s="148"/>
    </row>
    <row r="260" spans="1:8" ht="15.6" x14ac:dyDescent="0.3">
      <c r="A260" s="175">
        <f>Data!A261</f>
        <v>0</v>
      </c>
      <c r="B260" s="182">
        <f>Data!B261</f>
        <v>0</v>
      </c>
      <c r="C260" s="174">
        <f>Data!C261</f>
        <v>0</v>
      </c>
      <c r="D260" s="176">
        <f t="shared" si="26"/>
        <v>10</v>
      </c>
      <c r="E260" s="172" t="str">
        <f>IF(Data!E261="","",Data!E261)</f>
        <v/>
      </c>
      <c r="F260" s="130" t="str">
        <f t="shared" ca="1" si="27"/>
        <v>Retard</v>
      </c>
      <c r="G260" s="173" t="str">
        <f t="shared" ca="1" si="28"/>
        <v>Retard</v>
      </c>
      <c r="H260" s="148"/>
    </row>
    <row r="261" spans="1:8" ht="15.6" x14ac:dyDescent="0.3">
      <c r="A261" s="175">
        <f>Data!A262</f>
        <v>0</v>
      </c>
      <c r="B261" s="182">
        <f>Data!B262</f>
        <v>0</v>
      </c>
      <c r="C261" s="174">
        <f>Data!C262</f>
        <v>0</v>
      </c>
      <c r="D261" s="176">
        <f t="shared" si="26"/>
        <v>10</v>
      </c>
      <c r="E261" s="172" t="str">
        <f>IF(Data!E262="","",Data!E262)</f>
        <v/>
      </c>
      <c r="F261" s="130" t="str">
        <f t="shared" ca="1" si="27"/>
        <v>Retard</v>
      </c>
      <c r="G261" s="173" t="str">
        <f t="shared" ca="1" si="28"/>
        <v>Retard</v>
      </c>
      <c r="H261" s="148"/>
    </row>
    <row r="262" spans="1:8" ht="15.6" x14ac:dyDescent="0.3">
      <c r="A262" s="175">
        <f>Data!A263</f>
        <v>0</v>
      </c>
      <c r="B262" s="182">
        <f>Data!B263</f>
        <v>0</v>
      </c>
      <c r="C262" s="174">
        <f>Data!C263</f>
        <v>0</v>
      </c>
      <c r="D262" s="176">
        <f t="shared" si="26"/>
        <v>10</v>
      </c>
      <c r="E262" s="172" t="str">
        <f>IF(Data!E263="","",Data!E263)</f>
        <v/>
      </c>
      <c r="F262" s="130" t="str">
        <f t="shared" ca="1" si="27"/>
        <v>Retard</v>
      </c>
      <c r="G262" s="173" t="str">
        <f t="shared" ca="1" si="28"/>
        <v>Retard</v>
      </c>
      <c r="H262" s="148"/>
    </row>
    <row r="263" spans="1:8" ht="15.6" x14ac:dyDescent="0.3">
      <c r="A263" s="175">
        <f>Data!A264</f>
        <v>0</v>
      </c>
      <c r="B263" s="182">
        <f>Data!B264</f>
        <v>0</v>
      </c>
      <c r="C263" s="174">
        <f>Data!C264</f>
        <v>0</v>
      </c>
      <c r="D263" s="176">
        <f t="shared" si="26"/>
        <v>10</v>
      </c>
      <c r="E263" s="172" t="str">
        <f>IF(Data!E264="","",Data!E264)</f>
        <v/>
      </c>
      <c r="F263" s="130" t="str">
        <f t="shared" ca="1" si="27"/>
        <v>Retard</v>
      </c>
      <c r="G263" s="173" t="str">
        <f t="shared" ca="1" si="28"/>
        <v>Retard</v>
      </c>
      <c r="H263" s="148"/>
    </row>
    <row r="264" spans="1:8" ht="15.6" x14ac:dyDescent="0.3">
      <c r="A264" s="175">
        <f>Data!A265</f>
        <v>0</v>
      </c>
      <c r="B264" s="182">
        <f>Data!B265</f>
        <v>0</v>
      </c>
      <c r="C264" s="174">
        <f>Data!C265</f>
        <v>0</v>
      </c>
      <c r="D264" s="176">
        <f t="shared" si="26"/>
        <v>10</v>
      </c>
      <c r="E264" s="172" t="str">
        <f>IF(Data!E265="","",Data!E265)</f>
        <v/>
      </c>
      <c r="F264" s="130" t="str">
        <f t="shared" ca="1" si="27"/>
        <v>Retard</v>
      </c>
      <c r="G264" s="173" t="str">
        <f t="shared" ca="1" si="28"/>
        <v>Retard</v>
      </c>
      <c r="H264" s="148"/>
    </row>
    <row r="265" spans="1:8" ht="15.6" x14ac:dyDescent="0.3">
      <c r="A265" s="175">
        <f>Data!A266</f>
        <v>0</v>
      </c>
      <c r="B265" s="182">
        <f>Data!B266</f>
        <v>0</v>
      </c>
      <c r="C265" s="174">
        <f>Data!C266</f>
        <v>0</v>
      </c>
      <c r="D265" s="176">
        <f t="shared" si="26"/>
        <v>10</v>
      </c>
      <c r="E265" s="172" t="str">
        <f>IF(Data!E266="","",Data!E266)</f>
        <v/>
      </c>
      <c r="F265" s="130" t="str">
        <f t="shared" ca="1" si="27"/>
        <v>Retard</v>
      </c>
      <c r="G265" s="173" t="str">
        <f t="shared" ca="1" si="28"/>
        <v>Retard</v>
      </c>
      <c r="H265" s="148"/>
    </row>
    <row r="266" spans="1:8" ht="15.6" x14ac:dyDescent="0.3">
      <c r="A266" s="175">
        <f>Data!A267</f>
        <v>0</v>
      </c>
      <c r="B266" s="182">
        <f>Data!B267</f>
        <v>0</v>
      </c>
      <c r="C266" s="174">
        <f>Data!C267</f>
        <v>0</v>
      </c>
      <c r="D266" s="176">
        <f t="shared" si="26"/>
        <v>10</v>
      </c>
      <c r="E266" s="172" t="str">
        <f>IF(Data!E267="","",Data!E267)</f>
        <v/>
      </c>
      <c r="F266" s="130" t="str">
        <f t="shared" ca="1" si="27"/>
        <v>Retard</v>
      </c>
      <c r="G266" s="173" t="str">
        <f t="shared" ca="1" si="28"/>
        <v>Retard</v>
      </c>
      <c r="H266" s="148"/>
    </row>
    <row r="267" spans="1:8" ht="15.6" x14ac:dyDescent="0.3">
      <c r="A267" s="175">
        <f>Data!A268</f>
        <v>0</v>
      </c>
      <c r="B267" s="182">
        <f>Data!B268</f>
        <v>0</v>
      </c>
      <c r="C267" s="174">
        <f>Data!C268</f>
        <v>0</v>
      </c>
      <c r="D267" s="176">
        <f t="shared" si="26"/>
        <v>10</v>
      </c>
      <c r="E267" s="172" t="str">
        <f>IF(Data!E268="","",Data!E268)</f>
        <v/>
      </c>
      <c r="F267" s="130" t="str">
        <f t="shared" ca="1" si="27"/>
        <v>Retard</v>
      </c>
      <c r="G267" s="173" t="str">
        <f t="shared" ca="1" si="28"/>
        <v>Retard</v>
      </c>
      <c r="H267" s="148"/>
    </row>
    <row r="268" spans="1:8" ht="15.6" x14ac:dyDescent="0.3">
      <c r="A268" s="175">
        <f>Data!A269</f>
        <v>0</v>
      </c>
      <c r="B268" s="182">
        <f>Data!B269</f>
        <v>0</v>
      </c>
      <c r="C268" s="174">
        <f>Data!C269</f>
        <v>0</v>
      </c>
      <c r="D268" s="176">
        <f t="shared" si="26"/>
        <v>10</v>
      </c>
      <c r="E268" s="172" t="str">
        <f>IF(Data!E269="","",Data!E269)</f>
        <v/>
      </c>
      <c r="F268" s="130" t="str">
        <f t="shared" ca="1" si="27"/>
        <v>Retard</v>
      </c>
      <c r="G268" s="173" t="str">
        <f t="shared" ca="1" si="28"/>
        <v>Retard</v>
      </c>
      <c r="H268" s="148"/>
    </row>
    <row r="269" spans="1:8" ht="15.6" x14ac:dyDescent="0.3">
      <c r="A269" s="175">
        <f>Data!A270</f>
        <v>0</v>
      </c>
      <c r="B269" s="182">
        <f>Data!B270</f>
        <v>0</v>
      </c>
      <c r="C269" s="174">
        <f>Data!C270</f>
        <v>0</v>
      </c>
      <c r="D269" s="176">
        <f t="shared" si="26"/>
        <v>10</v>
      </c>
      <c r="E269" s="172" t="str">
        <f>IF(Data!E270="","",Data!E270)</f>
        <v/>
      </c>
      <c r="F269" s="130" t="str">
        <f t="shared" ca="1" si="27"/>
        <v>Retard</v>
      </c>
      <c r="G269" s="173" t="str">
        <f t="shared" ca="1" si="28"/>
        <v>Retard</v>
      </c>
      <c r="H269" s="148"/>
    </row>
    <row r="270" spans="1:8" ht="15.6" x14ac:dyDescent="0.3">
      <c r="A270" s="175">
        <f>Data!A271</f>
        <v>0</v>
      </c>
      <c r="B270" s="182">
        <f>Data!B271</f>
        <v>0</v>
      </c>
      <c r="C270" s="174">
        <f>Data!C271</f>
        <v>0</v>
      </c>
      <c r="D270" s="176">
        <f t="shared" si="26"/>
        <v>10</v>
      </c>
      <c r="E270" s="172" t="str">
        <f>IF(Data!E271="","",Data!E271)</f>
        <v/>
      </c>
      <c r="F270" s="130" t="str">
        <f t="shared" ca="1" si="27"/>
        <v>Retard</v>
      </c>
      <c r="G270" s="173" t="str">
        <f t="shared" ca="1" si="28"/>
        <v>Retard</v>
      </c>
      <c r="H270" s="148"/>
    </row>
    <row r="271" spans="1:8" ht="15.6" x14ac:dyDescent="0.3">
      <c r="A271" s="175">
        <f>Data!A272</f>
        <v>0</v>
      </c>
      <c r="B271" s="182">
        <f>Data!B272</f>
        <v>0</v>
      </c>
      <c r="C271" s="174">
        <f>Data!C272</f>
        <v>0</v>
      </c>
      <c r="D271" s="176">
        <f t="shared" si="26"/>
        <v>10</v>
      </c>
      <c r="E271" s="172" t="str">
        <f>IF(Data!E272="","",Data!E272)</f>
        <v/>
      </c>
      <c r="F271" s="130" t="str">
        <f t="shared" ca="1" si="27"/>
        <v>Retard</v>
      </c>
      <c r="G271" s="173" t="str">
        <f t="shared" ca="1" si="28"/>
        <v>Retard</v>
      </c>
      <c r="H271" s="148"/>
    </row>
    <row r="272" spans="1:8" ht="15.6" x14ac:dyDescent="0.3">
      <c r="A272" s="175">
        <f>Data!A273</f>
        <v>0</v>
      </c>
      <c r="B272" s="182">
        <f>Data!B273</f>
        <v>0</v>
      </c>
      <c r="C272" s="174">
        <f>Data!C273</f>
        <v>0</v>
      </c>
      <c r="D272" s="176">
        <f t="shared" si="26"/>
        <v>10</v>
      </c>
      <c r="E272" s="172" t="str">
        <f>IF(Data!E273="","",Data!E273)</f>
        <v/>
      </c>
      <c r="F272" s="130" t="str">
        <f t="shared" ca="1" si="27"/>
        <v>Retard</v>
      </c>
      <c r="G272" s="173" t="str">
        <f t="shared" ca="1" si="28"/>
        <v>Retard</v>
      </c>
      <c r="H272" s="148"/>
    </row>
    <row r="273" spans="1:8" ht="15.6" x14ac:dyDescent="0.3">
      <c r="A273" s="175">
        <f>Data!A274</f>
        <v>0</v>
      </c>
      <c r="B273" s="182">
        <f>Data!B274</f>
        <v>0</v>
      </c>
      <c r="C273" s="174">
        <f>Data!C274</f>
        <v>0</v>
      </c>
      <c r="D273" s="176">
        <f t="shared" si="26"/>
        <v>10</v>
      </c>
      <c r="E273" s="172" t="str">
        <f>IF(Data!E274="","",Data!E274)</f>
        <v/>
      </c>
      <c r="F273" s="130" t="str">
        <f t="shared" ca="1" si="27"/>
        <v>Retard</v>
      </c>
      <c r="G273" s="173" t="str">
        <f t="shared" ca="1" si="28"/>
        <v>Retard</v>
      </c>
      <c r="H273" s="148"/>
    </row>
    <row r="274" spans="1:8" ht="15.6" x14ac:dyDescent="0.3">
      <c r="A274" s="175">
        <f>Data!A275</f>
        <v>0</v>
      </c>
      <c r="B274" s="182">
        <f>Data!B275</f>
        <v>0</v>
      </c>
      <c r="C274" s="174">
        <f>Data!C275</f>
        <v>0</v>
      </c>
      <c r="D274" s="176">
        <f t="shared" si="26"/>
        <v>10</v>
      </c>
      <c r="E274" s="172" t="str">
        <f>IF(Data!E275="","",Data!E275)</f>
        <v/>
      </c>
      <c r="F274" s="130" t="str">
        <f t="shared" ca="1" si="27"/>
        <v>Retard</v>
      </c>
      <c r="G274" s="173" t="str">
        <f t="shared" ca="1" si="28"/>
        <v>Retard</v>
      </c>
      <c r="H274" s="148"/>
    </row>
    <row r="275" spans="1:8" ht="15.6" x14ac:dyDescent="0.3">
      <c r="A275" s="175">
        <f>Data!A276</f>
        <v>0</v>
      </c>
      <c r="B275" s="182">
        <f>Data!B276</f>
        <v>0</v>
      </c>
      <c r="C275" s="174">
        <f>Data!C276</f>
        <v>0</v>
      </c>
      <c r="D275" s="176">
        <f t="shared" si="26"/>
        <v>10</v>
      </c>
      <c r="E275" s="172" t="str">
        <f>IF(Data!E276="","",Data!E276)</f>
        <v/>
      </c>
      <c r="F275" s="130" t="str">
        <f t="shared" ca="1" si="27"/>
        <v>Retard</v>
      </c>
      <c r="G275" s="173" t="str">
        <f t="shared" ca="1" si="28"/>
        <v>Retard</v>
      </c>
      <c r="H275" s="148"/>
    </row>
    <row r="276" spans="1:8" ht="15.6" x14ac:dyDescent="0.3">
      <c r="A276" s="175">
        <f>Data!A277</f>
        <v>0</v>
      </c>
      <c r="B276" s="182">
        <f>Data!B277</f>
        <v>0</v>
      </c>
      <c r="C276" s="174">
        <f>Data!C277</f>
        <v>0</v>
      </c>
      <c r="D276" s="176">
        <f t="shared" si="26"/>
        <v>10</v>
      </c>
      <c r="E276" s="172" t="str">
        <f>IF(Data!E277="","",Data!E277)</f>
        <v/>
      </c>
      <c r="F276" s="130" t="str">
        <f t="shared" ca="1" si="27"/>
        <v>Retard</v>
      </c>
      <c r="G276" s="173" t="str">
        <f t="shared" ca="1" si="28"/>
        <v>Retard</v>
      </c>
      <c r="H276" s="148"/>
    </row>
    <row r="277" spans="1:8" ht="15.6" x14ac:dyDescent="0.3">
      <c r="A277" s="175">
        <f>Data!A278</f>
        <v>0</v>
      </c>
      <c r="B277" s="182">
        <f>Data!B278</f>
        <v>0</v>
      </c>
      <c r="C277" s="174">
        <f>Data!C278</f>
        <v>0</v>
      </c>
      <c r="D277" s="176">
        <f t="shared" si="26"/>
        <v>10</v>
      </c>
      <c r="E277" s="172" t="str">
        <f>IF(Data!E278="","",Data!E278)</f>
        <v/>
      </c>
      <c r="F277" s="130" t="str">
        <f t="shared" ca="1" si="27"/>
        <v>Retard</v>
      </c>
      <c r="G277" s="173" t="str">
        <f t="shared" ca="1" si="28"/>
        <v>Retard</v>
      </c>
      <c r="H277" s="148"/>
    </row>
    <row r="278" spans="1:8" ht="15.6" x14ac:dyDescent="0.3">
      <c r="A278" s="175">
        <f>Data!A279</f>
        <v>0</v>
      </c>
      <c r="B278" s="182">
        <f>Data!B279</f>
        <v>0</v>
      </c>
      <c r="C278" s="174">
        <f>Data!C279</f>
        <v>0</v>
      </c>
      <c r="D278" s="176">
        <f t="shared" si="26"/>
        <v>10</v>
      </c>
      <c r="E278" s="172" t="str">
        <f>IF(Data!E279="","",Data!E279)</f>
        <v/>
      </c>
      <c r="F278" s="130" t="str">
        <f t="shared" ca="1" si="27"/>
        <v>Retard</v>
      </c>
      <c r="G278" s="173" t="str">
        <f t="shared" ca="1" si="28"/>
        <v>Retard</v>
      </c>
      <c r="H278" s="148"/>
    </row>
    <row r="279" spans="1:8" ht="15.6" x14ac:dyDescent="0.3">
      <c r="A279" s="175">
        <f>Data!A280</f>
        <v>0</v>
      </c>
      <c r="B279" s="182">
        <f>Data!B280</f>
        <v>0</v>
      </c>
      <c r="C279" s="174">
        <f>Data!C280</f>
        <v>0</v>
      </c>
      <c r="D279" s="176">
        <f t="shared" si="26"/>
        <v>10</v>
      </c>
      <c r="E279" s="172" t="str">
        <f>IF(Data!E280="","",Data!E280)</f>
        <v/>
      </c>
      <c r="F279" s="130" t="str">
        <f t="shared" ca="1" si="27"/>
        <v>Retard</v>
      </c>
      <c r="G279" s="173" t="str">
        <f t="shared" ca="1" si="28"/>
        <v>Retard</v>
      </c>
      <c r="H279" s="148"/>
    </row>
    <row r="280" spans="1:8" ht="15.6" x14ac:dyDescent="0.3">
      <c r="A280" s="175">
        <f>Data!A281</f>
        <v>0</v>
      </c>
      <c r="B280" s="182">
        <f>Data!B281</f>
        <v>0</v>
      </c>
      <c r="C280" s="174">
        <f>Data!C281</f>
        <v>0</v>
      </c>
      <c r="D280" s="176">
        <f t="shared" si="26"/>
        <v>10</v>
      </c>
      <c r="E280" s="172" t="str">
        <f>IF(Data!E281="","",Data!E281)</f>
        <v/>
      </c>
      <c r="F280" s="130" t="str">
        <f t="shared" ca="1" si="27"/>
        <v>Retard</v>
      </c>
      <c r="G280" s="173" t="str">
        <f t="shared" ca="1" si="28"/>
        <v>Retard</v>
      </c>
      <c r="H280" s="148"/>
    </row>
    <row r="281" spans="1:8" ht="15.6" x14ac:dyDescent="0.3">
      <c r="A281" s="175">
        <f>Data!A282</f>
        <v>0</v>
      </c>
      <c r="B281" s="182">
        <f>Data!B282</f>
        <v>0</v>
      </c>
      <c r="C281" s="174">
        <f>Data!C282</f>
        <v>0</v>
      </c>
      <c r="D281" s="176">
        <f t="shared" si="26"/>
        <v>10</v>
      </c>
      <c r="E281" s="172" t="str">
        <f>IF(Data!E282="","",Data!E282)</f>
        <v/>
      </c>
      <c r="F281" s="130" t="str">
        <f t="shared" ca="1" si="27"/>
        <v>Retard</v>
      </c>
      <c r="G281" s="173" t="str">
        <f t="shared" ca="1" si="28"/>
        <v>Retard</v>
      </c>
      <c r="H281" s="148"/>
    </row>
    <row r="282" spans="1:8" ht="15.6" x14ac:dyDescent="0.3">
      <c r="A282" s="175">
        <f>Data!A283</f>
        <v>0</v>
      </c>
      <c r="B282" s="182">
        <f>Data!B283</f>
        <v>0</v>
      </c>
      <c r="C282" s="174">
        <f>Data!C283</f>
        <v>0</v>
      </c>
      <c r="D282" s="176">
        <f t="shared" si="26"/>
        <v>10</v>
      </c>
      <c r="E282" s="172" t="str">
        <f>IF(Data!E283="","",Data!E283)</f>
        <v/>
      </c>
      <c r="F282" s="130" t="str">
        <f t="shared" ca="1" si="27"/>
        <v>Retard</v>
      </c>
      <c r="G282" s="173" t="str">
        <f t="shared" ca="1" si="28"/>
        <v>Retard</v>
      </c>
      <c r="H282" s="148"/>
    </row>
    <row r="283" spans="1:8" ht="15.6" x14ac:dyDescent="0.3">
      <c r="A283" s="175">
        <f>Data!A284</f>
        <v>0</v>
      </c>
      <c r="B283" s="182">
        <f>Data!B284</f>
        <v>0</v>
      </c>
      <c r="C283" s="174">
        <f>Data!C284</f>
        <v>0</v>
      </c>
      <c r="D283" s="176">
        <f t="shared" si="26"/>
        <v>10</v>
      </c>
      <c r="E283" s="172" t="str">
        <f>IF(Data!E284="","",Data!E284)</f>
        <v/>
      </c>
      <c r="F283" s="130" t="str">
        <f t="shared" ca="1" si="27"/>
        <v>Retard</v>
      </c>
      <c r="G283" s="173" t="str">
        <f t="shared" ca="1" si="28"/>
        <v>Retard</v>
      </c>
      <c r="H283" s="148"/>
    </row>
    <row r="284" spans="1:8" ht="15.6" x14ac:dyDescent="0.3">
      <c r="A284" s="175">
        <f>Data!A285</f>
        <v>0</v>
      </c>
      <c r="B284" s="182">
        <f>Data!B285</f>
        <v>0</v>
      </c>
      <c r="C284" s="174">
        <f>Data!C285</f>
        <v>0</v>
      </c>
      <c r="D284" s="176">
        <f t="shared" si="26"/>
        <v>10</v>
      </c>
      <c r="E284" s="172" t="str">
        <f>IF(Data!E285="","",Data!E285)</f>
        <v/>
      </c>
      <c r="F284" s="130" t="str">
        <f t="shared" ca="1" si="27"/>
        <v>Retard</v>
      </c>
      <c r="G284" s="173" t="str">
        <f t="shared" ca="1" si="28"/>
        <v>Retard</v>
      </c>
      <c r="H284" s="148"/>
    </row>
    <row r="285" spans="1:8" ht="15.6" x14ac:dyDescent="0.3">
      <c r="A285" s="175">
        <f>Data!A286</f>
        <v>0</v>
      </c>
      <c r="B285" s="182">
        <f>Data!B286</f>
        <v>0</v>
      </c>
      <c r="C285" s="174">
        <f>Data!C286</f>
        <v>0</v>
      </c>
      <c r="D285" s="176">
        <f t="shared" si="26"/>
        <v>10</v>
      </c>
      <c r="E285" s="172" t="str">
        <f>IF(Data!E286="","",Data!E286)</f>
        <v/>
      </c>
      <c r="F285" s="130" t="str">
        <f t="shared" ca="1" si="27"/>
        <v>Retard</v>
      </c>
      <c r="G285" s="173" t="str">
        <f t="shared" ca="1" si="28"/>
        <v>Retard</v>
      </c>
      <c r="H285" s="148"/>
    </row>
    <row r="286" spans="1:8" ht="15.6" x14ac:dyDescent="0.3">
      <c r="A286" s="175">
        <f>Data!A287</f>
        <v>0</v>
      </c>
      <c r="B286" s="182">
        <f>Data!B287</f>
        <v>0</v>
      </c>
      <c r="C286" s="174">
        <f>Data!C287</f>
        <v>0</v>
      </c>
      <c r="D286" s="176">
        <f t="shared" si="26"/>
        <v>10</v>
      </c>
      <c r="E286" s="172" t="str">
        <f>IF(Data!E287="","",Data!E287)</f>
        <v/>
      </c>
      <c r="F286" s="130" t="str">
        <f t="shared" ca="1" si="27"/>
        <v>Retard</v>
      </c>
      <c r="G286" s="173" t="str">
        <f t="shared" ca="1" si="28"/>
        <v>Retard</v>
      </c>
      <c r="H286" s="148"/>
    </row>
    <row r="287" spans="1:8" ht="15.6" x14ac:dyDescent="0.3">
      <c r="A287" s="175">
        <f>Data!A288</f>
        <v>0</v>
      </c>
      <c r="B287" s="182">
        <f>Data!B288</f>
        <v>0</v>
      </c>
      <c r="C287" s="174">
        <f>Data!C288</f>
        <v>0</v>
      </c>
      <c r="D287" s="176">
        <f t="shared" si="26"/>
        <v>10</v>
      </c>
      <c r="E287" s="172" t="str">
        <f>IF(Data!E288="","",Data!E288)</f>
        <v/>
      </c>
      <c r="F287" s="130" t="str">
        <f t="shared" ca="1" si="27"/>
        <v>Retard</v>
      </c>
      <c r="G287" s="173" t="str">
        <f t="shared" ca="1" si="28"/>
        <v>Retard</v>
      </c>
      <c r="H287" s="148"/>
    </row>
    <row r="288" spans="1:8" ht="15.6" x14ac:dyDescent="0.3">
      <c r="A288" s="175">
        <f>Data!A289</f>
        <v>0</v>
      </c>
      <c r="B288" s="182">
        <f>Data!B289</f>
        <v>0</v>
      </c>
      <c r="C288" s="174">
        <f>Data!C289</f>
        <v>0</v>
      </c>
      <c r="D288" s="176">
        <f t="shared" si="26"/>
        <v>10</v>
      </c>
      <c r="E288" s="172" t="str">
        <f>IF(Data!E289="","",Data!E289)</f>
        <v/>
      </c>
      <c r="F288" s="130" t="str">
        <f t="shared" ca="1" si="27"/>
        <v>Retard</v>
      </c>
      <c r="G288" s="173" t="str">
        <f t="shared" ca="1" si="28"/>
        <v>Retard</v>
      </c>
      <c r="H288" s="148"/>
    </row>
    <row r="289" spans="1:8" ht="15.6" x14ac:dyDescent="0.3">
      <c r="A289" s="175">
        <f>Data!A290</f>
        <v>0</v>
      </c>
      <c r="B289" s="182">
        <f>Data!B290</f>
        <v>0</v>
      </c>
      <c r="C289" s="174">
        <f>Data!C290</f>
        <v>0</v>
      </c>
      <c r="D289" s="176">
        <f t="shared" si="26"/>
        <v>10</v>
      </c>
      <c r="E289" s="172" t="str">
        <f>IF(Data!E290="","",Data!E290)</f>
        <v/>
      </c>
      <c r="F289" s="130" t="str">
        <f t="shared" ca="1" si="27"/>
        <v>Retard</v>
      </c>
      <c r="G289" s="173" t="str">
        <f t="shared" ca="1" si="28"/>
        <v>Retard</v>
      </c>
      <c r="H289" s="148"/>
    </row>
    <row r="290" spans="1:8" ht="15.6" x14ac:dyDescent="0.3">
      <c r="A290" s="175">
        <f>Data!A291</f>
        <v>0</v>
      </c>
      <c r="B290" s="182">
        <f>Data!B291</f>
        <v>0</v>
      </c>
      <c r="C290" s="174">
        <f>Data!C291</f>
        <v>0</v>
      </c>
      <c r="D290" s="176">
        <f t="shared" si="26"/>
        <v>10</v>
      </c>
      <c r="E290" s="172" t="str">
        <f>IF(Data!E291="","",Data!E291)</f>
        <v/>
      </c>
      <c r="F290" s="130" t="str">
        <f t="shared" ca="1" si="27"/>
        <v>Retard</v>
      </c>
      <c r="G290" s="173" t="str">
        <f t="shared" ca="1" si="28"/>
        <v>Retard</v>
      </c>
      <c r="H290" s="148"/>
    </row>
    <row r="291" spans="1:8" ht="15.6" x14ac:dyDescent="0.3">
      <c r="A291" s="175">
        <f>Data!A292</f>
        <v>0</v>
      </c>
      <c r="B291" s="182">
        <f>Data!B292</f>
        <v>0</v>
      </c>
      <c r="C291" s="174">
        <f>Data!C292</f>
        <v>0</v>
      </c>
      <c r="D291" s="176">
        <f t="shared" si="26"/>
        <v>10</v>
      </c>
      <c r="E291" s="172" t="str">
        <f>IF(Data!E292="","",Data!E292)</f>
        <v/>
      </c>
      <c r="F291" s="130" t="str">
        <f t="shared" ca="1" si="27"/>
        <v>Retard</v>
      </c>
      <c r="G291" s="173" t="str">
        <f t="shared" ca="1" si="28"/>
        <v>Retard</v>
      </c>
      <c r="H291" s="148"/>
    </row>
    <row r="292" spans="1:8" ht="15.6" x14ac:dyDescent="0.3">
      <c r="A292" s="175">
        <f>Data!A293</f>
        <v>0</v>
      </c>
      <c r="B292" s="182">
        <f>Data!B293</f>
        <v>0</v>
      </c>
      <c r="C292" s="174">
        <f>Data!C293</f>
        <v>0</v>
      </c>
      <c r="D292" s="176">
        <f t="shared" si="26"/>
        <v>10</v>
      </c>
      <c r="E292" s="172" t="str">
        <f>IF(Data!E293="","",Data!E293)</f>
        <v/>
      </c>
      <c r="F292" s="130" t="str">
        <f t="shared" ca="1" si="27"/>
        <v>Retard</v>
      </c>
      <c r="G292" s="173" t="str">
        <f t="shared" ca="1" si="28"/>
        <v>Retard</v>
      </c>
      <c r="H292" s="148"/>
    </row>
    <row r="293" spans="1:8" ht="15.6" x14ac:dyDescent="0.3">
      <c r="A293" s="175">
        <f>Data!A294</f>
        <v>0</v>
      </c>
      <c r="B293" s="182">
        <f>Data!B294</f>
        <v>0</v>
      </c>
      <c r="C293" s="174">
        <f>Data!C294</f>
        <v>0</v>
      </c>
      <c r="D293" s="176">
        <f t="shared" si="26"/>
        <v>10</v>
      </c>
      <c r="E293" s="172" t="str">
        <f>IF(Data!E294="","",Data!E294)</f>
        <v/>
      </c>
      <c r="F293" s="130" t="str">
        <f t="shared" ca="1" si="27"/>
        <v>Retard</v>
      </c>
      <c r="G293" s="173" t="str">
        <f t="shared" ca="1" si="28"/>
        <v>Retard</v>
      </c>
      <c r="H293" s="148"/>
    </row>
    <row r="294" spans="1:8" ht="15.6" x14ac:dyDescent="0.3">
      <c r="A294" s="175">
        <f>Data!A295</f>
        <v>0</v>
      </c>
      <c r="B294" s="182">
        <f>Data!B295</f>
        <v>0</v>
      </c>
      <c r="C294" s="174">
        <f>Data!C295</f>
        <v>0</v>
      </c>
      <c r="D294" s="176">
        <f t="shared" si="26"/>
        <v>10</v>
      </c>
      <c r="E294" s="172" t="str">
        <f>IF(Data!E295="","",Data!E295)</f>
        <v/>
      </c>
      <c r="F294" s="130" t="str">
        <f t="shared" ca="1" si="27"/>
        <v>Retard</v>
      </c>
      <c r="G294" s="173" t="str">
        <f t="shared" ca="1" si="28"/>
        <v>Retard</v>
      </c>
      <c r="H294" s="148"/>
    </row>
    <row r="295" spans="1:8" ht="15.6" x14ac:dyDescent="0.3">
      <c r="A295" s="175">
        <f>Data!A296</f>
        <v>0</v>
      </c>
      <c r="B295" s="182">
        <f>Data!B296</f>
        <v>0</v>
      </c>
      <c r="C295" s="174">
        <f>Data!C296</f>
        <v>0</v>
      </c>
      <c r="D295" s="176">
        <f t="shared" si="26"/>
        <v>10</v>
      </c>
      <c r="E295" s="172" t="str">
        <f>IF(Data!E296="","",Data!E296)</f>
        <v/>
      </c>
      <c r="F295" s="130" t="str">
        <f t="shared" ca="1" si="27"/>
        <v>Retard</v>
      </c>
      <c r="G295" s="173" t="str">
        <f t="shared" ca="1" si="28"/>
        <v>Retard</v>
      </c>
      <c r="H295" s="148"/>
    </row>
    <row r="296" spans="1:8" ht="15.6" x14ac:dyDescent="0.3">
      <c r="A296" s="175">
        <f>Data!A297</f>
        <v>0</v>
      </c>
      <c r="B296" s="182">
        <f>Data!B297</f>
        <v>0</v>
      </c>
      <c r="C296" s="174">
        <f>Data!C297</f>
        <v>0</v>
      </c>
      <c r="D296" s="176">
        <f t="shared" si="26"/>
        <v>10</v>
      </c>
      <c r="E296" s="172" t="str">
        <f>IF(Data!E297="","",Data!E297)</f>
        <v/>
      </c>
      <c r="F296" s="130" t="str">
        <f t="shared" ca="1" si="27"/>
        <v>Retard</v>
      </c>
      <c r="G296" s="173" t="str">
        <f t="shared" ca="1" si="28"/>
        <v>Retard</v>
      </c>
      <c r="H296" s="148"/>
    </row>
    <row r="297" spans="1:8" ht="15.6" x14ac:dyDescent="0.3">
      <c r="A297" s="175">
        <f>Data!A298</f>
        <v>0</v>
      </c>
      <c r="B297" s="182">
        <f>Data!B298</f>
        <v>0</v>
      </c>
      <c r="C297" s="174">
        <f>Data!C298</f>
        <v>0</v>
      </c>
      <c r="D297" s="176">
        <f t="shared" si="26"/>
        <v>10</v>
      </c>
      <c r="E297" s="172" t="str">
        <f>IF(Data!E298="","",Data!E298)</f>
        <v/>
      </c>
      <c r="F297" s="130" t="str">
        <f t="shared" ca="1" si="27"/>
        <v>Retard</v>
      </c>
      <c r="G297" s="173" t="str">
        <f t="shared" ca="1" si="28"/>
        <v>Retard</v>
      </c>
      <c r="H297" s="148"/>
    </row>
    <row r="298" spans="1:8" ht="15.6" x14ac:dyDescent="0.3">
      <c r="A298" s="175">
        <f>Data!A299</f>
        <v>0</v>
      </c>
      <c r="B298" s="182">
        <f>Data!B299</f>
        <v>0</v>
      </c>
      <c r="C298" s="174">
        <f>Data!C299</f>
        <v>0</v>
      </c>
      <c r="D298" s="176">
        <f t="shared" si="26"/>
        <v>10</v>
      </c>
      <c r="E298" s="172" t="str">
        <f>IF(Data!E299="","",Data!E299)</f>
        <v/>
      </c>
      <c r="F298" s="130" t="str">
        <f t="shared" ca="1" si="27"/>
        <v>Retard</v>
      </c>
      <c r="G298" s="173" t="str">
        <f t="shared" ca="1" si="28"/>
        <v>Retard</v>
      </c>
      <c r="H298" s="148"/>
    </row>
    <row r="299" spans="1:8" ht="15.6" x14ac:dyDescent="0.3">
      <c r="A299" s="175">
        <f>Data!A300</f>
        <v>0</v>
      </c>
      <c r="B299" s="182">
        <f>Data!B300</f>
        <v>0</v>
      </c>
      <c r="C299" s="174">
        <f>Data!C300</f>
        <v>0</v>
      </c>
      <c r="D299" s="176">
        <f t="shared" si="26"/>
        <v>10</v>
      </c>
      <c r="E299" s="172" t="str">
        <f>IF(Data!E300="","",Data!E300)</f>
        <v/>
      </c>
      <c r="F299" s="130" t="str">
        <f t="shared" ca="1" si="27"/>
        <v>Retard</v>
      </c>
      <c r="G299" s="173" t="str">
        <f t="shared" ca="1" si="28"/>
        <v>Retard</v>
      </c>
      <c r="H299" s="148"/>
    </row>
    <row r="300" spans="1:8" ht="15.6" x14ac:dyDescent="0.3">
      <c r="A300" s="175">
        <f>Data!A301</f>
        <v>0</v>
      </c>
      <c r="B300" s="182">
        <f>Data!B301</f>
        <v>0</v>
      </c>
      <c r="C300" s="174">
        <f>Data!C301</f>
        <v>0</v>
      </c>
      <c r="D300" s="176">
        <f t="shared" ref="D300:D363" si="29">A300+10</f>
        <v>10</v>
      </c>
      <c r="E300" s="172" t="str">
        <f>IF(Data!E301="","",Data!E301)</f>
        <v/>
      </c>
      <c r="F300" s="130" t="str">
        <f t="shared" ref="F300:F363" ca="1" si="30">IF(E300&lt;&gt;"","",IF(TODAY()&gt;D300,"Retard",""))</f>
        <v>Retard</v>
      </c>
      <c r="G300" s="173" t="str">
        <f t="shared" ref="G300:G363" ca="1" si="31">IF(E300&lt;&gt;"","",IF(TODAY()&gt;D300+2,"Retard",""))</f>
        <v>Retard</v>
      </c>
      <c r="H300" s="148"/>
    </row>
    <row r="301" spans="1:8" ht="15.6" x14ac:dyDescent="0.3">
      <c r="A301" s="175">
        <f>Data!A302</f>
        <v>0</v>
      </c>
      <c r="B301" s="182">
        <f>Data!B302</f>
        <v>0</v>
      </c>
      <c r="C301" s="174">
        <f>Data!C302</f>
        <v>0</v>
      </c>
      <c r="D301" s="176">
        <f t="shared" si="29"/>
        <v>10</v>
      </c>
      <c r="E301" s="172" t="str">
        <f>IF(Data!E302="","",Data!E302)</f>
        <v/>
      </c>
      <c r="F301" s="130" t="str">
        <f t="shared" ca="1" si="30"/>
        <v>Retard</v>
      </c>
      <c r="G301" s="173" t="str">
        <f t="shared" ca="1" si="31"/>
        <v>Retard</v>
      </c>
      <c r="H301" s="148"/>
    </row>
    <row r="302" spans="1:8" ht="15.6" x14ac:dyDescent="0.3">
      <c r="A302" s="175">
        <f>Data!A303</f>
        <v>0</v>
      </c>
      <c r="B302" s="182">
        <f>Data!B303</f>
        <v>0</v>
      </c>
      <c r="C302" s="174">
        <f>Data!C303</f>
        <v>0</v>
      </c>
      <c r="D302" s="176">
        <f t="shared" si="29"/>
        <v>10</v>
      </c>
      <c r="E302" s="172" t="str">
        <f>IF(Data!E303="","",Data!E303)</f>
        <v/>
      </c>
      <c r="F302" s="130" t="str">
        <f t="shared" ca="1" si="30"/>
        <v>Retard</v>
      </c>
      <c r="G302" s="173" t="str">
        <f t="shared" ca="1" si="31"/>
        <v>Retard</v>
      </c>
      <c r="H302" s="148"/>
    </row>
    <row r="303" spans="1:8" ht="15.6" x14ac:dyDescent="0.3">
      <c r="A303" s="175">
        <f>Data!A304</f>
        <v>0</v>
      </c>
      <c r="B303" s="182">
        <f>Data!B304</f>
        <v>0</v>
      </c>
      <c r="C303" s="174">
        <f>Data!C304</f>
        <v>0</v>
      </c>
      <c r="D303" s="176">
        <f t="shared" si="29"/>
        <v>10</v>
      </c>
      <c r="E303" s="172" t="str">
        <f>IF(Data!E304="","",Data!E304)</f>
        <v/>
      </c>
      <c r="F303" s="130" t="str">
        <f t="shared" ca="1" si="30"/>
        <v>Retard</v>
      </c>
      <c r="G303" s="173" t="str">
        <f t="shared" ca="1" si="31"/>
        <v>Retard</v>
      </c>
      <c r="H303" s="148"/>
    </row>
    <row r="304" spans="1:8" ht="15.6" x14ac:dyDescent="0.3">
      <c r="A304" s="175">
        <f>Data!A305</f>
        <v>0</v>
      </c>
      <c r="B304" s="182">
        <f>Data!B305</f>
        <v>0</v>
      </c>
      <c r="C304" s="174">
        <f>Data!C305</f>
        <v>0</v>
      </c>
      <c r="D304" s="176">
        <f t="shared" si="29"/>
        <v>10</v>
      </c>
      <c r="E304" s="172" t="str">
        <f>IF(Data!E305="","",Data!E305)</f>
        <v/>
      </c>
      <c r="F304" s="130" t="str">
        <f t="shared" ca="1" si="30"/>
        <v>Retard</v>
      </c>
      <c r="G304" s="173" t="str">
        <f t="shared" ca="1" si="31"/>
        <v>Retard</v>
      </c>
      <c r="H304" s="148"/>
    </row>
    <row r="305" spans="1:8" ht="15.6" x14ac:dyDescent="0.3">
      <c r="A305" s="175">
        <f>Data!A306</f>
        <v>0</v>
      </c>
      <c r="B305" s="182">
        <f>Data!B306</f>
        <v>0</v>
      </c>
      <c r="C305" s="174">
        <f>Data!C306</f>
        <v>0</v>
      </c>
      <c r="D305" s="176">
        <f t="shared" si="29"/>
        <v>10</v>
      </c>
      <c r="E305" s="172" t="str">
        <f>IF(Data!E306="","",Data!E306)</f>
        <v/>
      </c>
      <c r="F305" s="130" t="str">
        <f t="shared" ca="1" si="30"/>
        <v>Retard</v>
      </c>
      <c r="G305" s="173" t="str">
        <f t="shared" ca="1" si="31"/>
        <v>Retard</v>
      </c>
      <c r="H305" s="148"/>
    </row>
    <row r="306" spans="1:8" ht="15.6" x14ac:dyDescent="0.3">
      <c r="A306" s="175">
        <f>Data!A307</f>
        <v>0</v>
      </c>
      <c r="B306" s="182">
        <f>Data!B307</f>
        <v>0</v>
      </c>
      <c r="C306" s="174">
        <f>Data!C307</f>
        <v>0</v>
      </c>
      <c r="D306" s="176">
        <f t="shared" si="29"/>
        <v>10</v>
      </c>
      <c r="E306" s="172" t="str">
        <f>IF(Data!E307="","",Data!E307)</f>
        <v/>
      </c>
      <c r="F306" s="130" t="str">
        <f t="shared" ca="1" si="30"/>
        <v>Retard</v>
      </c>
      <c r="G306" s="173" t="str">
        <f t="shared" ca="1" si="31"/>
        <v>Retard</v>
      </c>
      <c r="H306" s="148"/>
    </row>
    <row r="307" spans="1:8" ht="15.6" x14ac:dyDescent="0.3">
      <c r="A307" s="175">
        <f>Data!A308</f>
        <v>0</v>
      </c>
      <c r="B307" s="182">
        <f>Data!B308</f>
        <v>0</v>
      </c>
      <c r="C307" s="174">
        <f>Data!C308</f>
        <v>0</v>
      </c>
      <c r="D307" s="176">
        <f t="shared" si="29"/>
        <v>10</v>
      </c>
      <c r="E307" s="172" t="str">
        <f>IF(Data!E308="","",Data!E308)</f>
        <v/>
      </c>
      <c r="F307" s="130" t="str">
        <f t="shared" ca="1" si="30"/>
        <v>Retard</v>
      </c>
      <c r="G307" s="173" t="str">
        <f t="shared" ca="1" si="31"/>
        <v>Retard</v>
      </c>
      <c r="H307" s="148"/>
    </row>
    <row r="308" spans="1:8" ht="15.6" x14ac:dyDescent="0.3">
      <c r="A308" s="175">
        <f>Data!A309</f>
        <v>0</v>
      </c>
      <c r="B308" s="182">
        <f>Data!B309</f>
        <v>0</v>
      </c>
      <c r="C308" s="174">
        <f>Data!C309</f>
        <v>0</v>
      </c>
      <c r="D308" s="176">
        <f t="shared" si="29"/>
        <v>10</v>
      </c>
      <c r="E308" s="172" t="str">
        <f>IF(Data!E309="","",Data!E309)</f>
        <v/>
      </c>
      <c r="F308" s="130" t="str">
        <f t="shared" ca="1" si="30"/>
        <v>Retard</v>
      </c>
      <c r="G308" s="173" t="str">
        <f t="shared" ca="1" si="31"/>
        <v>Retard</v>
      </c>
      <c r="H308" s="148"/>
    </row>
    <row r="309" spans="1:8" ht="15.6" x14ac:dyDescent="0.3">
      <c r="A309" s="175">
        <f>Data!A310</f>
        <v>0</v>
      </c>
      <c r="B309" s="182">
        <f>Data!B310</f>
        <v>0</v>
      </c>
      <c r="C309" s="174">
        <f>Data!C310</f>
        <v>0</v>
      </c>
      <c r="D309" s="176">
        <f t="shared" si="29"/>
        <v>10</v>
      </c>
      <c r="E309" s="172" t="str">
        <f>IF(Data!E310="","",Data!E310)</f>
        <v/>
      </c>
      <c r="F309" s="130" t="str">
        <f t="shared" ca="1" si="30"/>
        <v>Retard</v>
      </c>
      <c r="G309" s="173" t="str">
        <f t="shared" ca="1" si="31"/>
        <v>Retard</v>
      </c>
      <c r="H309" s="148"/>
    </row>
    <row r="310" spans="1:8" ht="15.6" x14ac:dyDescent="0.3">
      <c r="A310" s="175">
        <f>Data!A311</f>
        <v>0</v>
      </c>
      <c r="B310" s="182">
        <f>Data!B311</f>
        <v>0</v>
      </c>
      <c r="C310" s="174">
        <f>Data!C311</f>
        <v>0</v>
      </c>
      <c r="D310" s="176">
        <f t="shared" si="29"/>
        <v>10</v>
      </c>
      <c r="E310" s="172" t="str">
        <f>IF(Data!E311="","",Data!E311)</f>
        <v/>
      </c>
      <c r="F310" s="130" t="str">
        <f t="shared" ca="1" si="30"/>
        <v>Retard</v>
      </c>
      <c r="G310" s="173" t="str">
        <f t="shared" ca="1" si="31"/>
        <v>Retard</v>
      </c>
      <c r="H310" s="148"/>
    </row>
    <row r="311" spans="1:8" ht="15.6" x14ac:dyDescent="0.3">
      <c r="A311" s="175">
        <f>Data!A312</f>
        <v>0</v>
      </c>
      <c r="B311" s="182">
        <f>Data!B312</f>
        <v>0</v>
      </c>
      <c r="C311" s="174">
        <f>Data!C312</f>
        <v>0</v>
      </c>
      <c r="D311" s="176">
        <f t="shared" si="29"/>
        <v>10</v>
      </c>
      <c r="E311" s="172" t="str">
        <f>IF(Data!E312="","",Data!E312)</f>
        <v/>
      </c>
      <c r="F311" s="130" t="str">
        <f t="shared" ca="1" si="30"/>
        <v>Retard</v>
      </c>
      <c r="G311" s="173" t="str">
        <f t="shared" ca="1" si="31"/>
        <v>Retard</v>
      </c>
      <c r="H311" s="148"/>
    </row>
    <row r="312" spans="1:8" ht="15.6" x14ac:dyDescent="0.3">
      <c r="A312" s="175">
        <f>Data!A313</f>
        <v>0</v>
      </c>
      <c r="B312" s="182">
        <f>Data!B313</f>
        <v>0</v>
      </c>
      <c r="C312" s="174">
        <f>Data!C313</f>
        <v>0</v>
      </c>
      <c r="D312" s="176">
        <f t="shared" si="29"/>
        <v>10</v>
      </c>
      <c r="E312" s="172" t="str">
        <f>IF(Data!E313="","",Data!E313)</f>
        <v/>
      </c>
      <c r="F312" s="130" t="str">
        <f t="shared" ca="1" si="30"/>
        <v>Retard</v>
      </c>
      <c r="G312" s="173" t="str">
        <f t="shared" ca="1" si="31"/>
        <v>Retard</v>
      </c>
      <c r="H312" s="148"/>
    </row>
    <row r="313" spans="1:8" ht="15.6" x14ac:dyDescent="0.3">
      <c r="A313" s="175">
        <f>Data!A314</f>
        <v>0</v>
      </c>
      <c r="B313" s="182">
        <f>Data!B314</f>
        <v>0</v>
      </c>
      <c r="C313" s="174">
        <f>Data!C314</f>
        <v>0</v>
      </c>
      <c r="D313" s="176">
        <f t="shared" si="29"/>
        <v>10</v>
      </c>
      <c r="E313" s="172" t="str">
        <f>IF(Data!E314="","",Data!E314)</f>
        <v/>
      </c>
      <c r="F313" s="130" t="str">
        <f t="shared" ca="1" si="30"/>
        <v>Retard</v>
      </c>
      <c r="G313" s="173" t="str">
        <f t="shared" ca="1" si="31"/>
        <v>Retard</v>
      </c>
      <c r="H313" s="148"/>
    </row>
    <row r="314" spans="1:8" ht="15.6" x14ac:dyDescent="0.3">
      <c r="A314" s="175">
        <f>Data!A315</f>
        <v>0</v>
      </c>
      <c r="B314" s="182">
        <f>Data!B315</f>
        <v>0</v>
      </c>
      <c r="C314" s="174">
        <f>Data!C315</f>
        <v>0</v>
      </c>
      <c r="D314" s="176">
        <f t="shared" si="29"/>
        <v>10</v>
      </c>
      <c r="E314" s="172" t="str">
        <f>IF(Data!E315="","",Data!E315)</f>
        <v/>
      </c>
      <c r="F314" s="130" t="str">
        <f t="shared" ca="1" si="30"/>
        <v>Retard</v>
      </c>
      <c r="G314" s="173" t="str">
        <f t="shared" ca="1" si="31"/>
        <v>Retard</v>
      </c>
      <c r="H314" s="148"/>
    </row>
    <row r="315" spans="1:8" ht="15.6" x14ac:dyDescent="0.3">
      <c r="A315" s="175">
        <f>Data!A316</f>
        <v>0</v>
      </c>
      <c r="B315" s="182">
        <f>Data!B316</f>
        <v>0</v>
      </c>
      <c r="C315" s="174">
        <f>Data!C316</f>
        <v>0</v>
      </c>
      <c r="D315" s="176">
        <f t="shared" si="29"/>
        <v>10</v>
      </c>
      <c r="E315" s="172" t="str">
        <f>IF(Data!E316="","",Data!E316)</f>
        <v/>
      </c>
      <c r="F315" s="130" t="str">
        <f t="shared" ca="1" si="30"/>
        <v>Retard</v>
      </c>
      <c r="G315" s="173" t="str">
        <f t="shared" ca="1" si="31"/>
        <v>Retard</v>
      </c>
      <c r="H315" s="148"/>
    </row>
    <row r="316" spans="1:8" ht="15.6" x14ac:dyDescent="0.3">
      <c r="A316" s="175">
        <f>Data!A317</f>
        <v>0</v>
      </c>
      <c r="B316" s="182">
        <f>Data!B317</f>
        <v>0</v>
      </c>
      <c r="C316" s="174">
        <f>Data!C317</f>
        <v>0</v>
      </c>
      <c r="D316" s="176">
        <f t="shared" si="29"/>
        <v>10</v>
      </c>
      <c r="E316" s="172" t="str">
        <f>IF(Data!E317="","",Data!E317)</f>
        <v/>
      </c>
      <c r="F316" s="130" t="str">
        <f t="shared" ca="1" si="30"/>
        <v>Retard</v>
      </c>
      <c r="G316" s="173" t="str">
        <f t="shared" ca="1" si="31"/>
        <v>Retard</v>
      </c>
      <c r="H316" s="148"/>
    </row>
    <row r="317" spans="1:8" ht="15.6" x14ac:dyDescent="0.3">
      <c r="A317" s="175">
        <f>Data!A318</f>
        <v>0</v>
      </c>
      <c r="B317" s="182">
        <f>Data!B318</f>
        <v>0</v>
      </c>
      <c r="C317" s="174">
        <f>Data!C318</f>
        <v>0</v>
      </c>
      <c r="D317" s="176">
        <f t="shared" si="29"/>
        <v>10</v>
      </c>
      <c r="E317" s="172" t="str">
        <f>IF(Data!E318="","",Data!E318)</f>
        <v/>
      </c>
      <c r="F317" s="130" t="str">
        <f t="shared" ca="1" si="30"/>
        <v>Retard</v>
      </c>
      <c r="G317" s="173" t="str">
        <f t="shared" ca="1" si="31"/>
        <v>Retard</v>
      </c>
      <c r="H317" s="148"/>
    </row>
    <row r="318" spans="1:8" ht="15.6" x14ac:dyDescent="0.3">
      <c r="A318" s="175">
        <f>Data!A319</f>
        <v>0</v>
      </c>
      <c r="B318" s="182">
        <f>Data!B319</f>
        <v>0</v>
      </c>
      <c r="C318" s="174">
        <f>Data!C319</f>
        <v>0</v>
      </c>
      <c r="D318" s="176">
        <f t="shared" si="29"/>
        <v>10</v>
      </c>
      <c r="E318" s="172" t="str">
        <f>IF(Data!E319="","",Data!E319)</f>
        <v/>
      </c>
      <c r="F318" s="130" t="str">
        <f t="shared" ca="1" si="30"/>
        <v>Retard</v>
      </c>
      <c r="G318" s="173" t="str">
        <f t="shared" ca="1" si="31"/>
        <v>Retard</v>
      </c>
      <c r="H318" s="148"/>
    </row>
    <row r="319" spans="1:8" ht="15.6" x14ac:dyDescent="0.3">
      <c r="A319" s="175">
        <f>Data!A320</f>
        <v>0</v>
      </c>
      <c r="B319" s="182">
        <f>Data!B320</f>
        <v>0</v>
      </c>
      <c r="C319" s="174">
        <f>Data!C320</f>
        <v>0</v>
      </c>
      <c r="D319" s="176">
        <f t="shared" si="29"/>
        <v>10</v>
      </c>
      <c r="E319" s="172" t="str">
        <f>IF(Data!E320="","",Data!E320)</f>
        <v/>
      </c>
      <c r="F319" s="130" t="str">
        <f t="shared" ca="1" si="30"/>
        <v>Retard</v>
      </c>
      <c r="G319" s="173" t="str">
        <f t="shared" ca="1" si="31"/>
        <v>Retard</v>
      </c>
      <c r="H319" s="148"/>
    </row>
    <row r="320" spans="1:8" ht="15.6" x14ac:dyDescent="0.3">
      <c r="A320" s="175">
        <f>Data!A321</f>
        <v>0</v>
      </c>
      <c r="B320" s="182">
        <f>Data!B321</f>
        <v>0</v>
      </c>
      <c r="C320" s="174">
        <f>Data!C321</f>
        <v>0</v>
      </c>
      <c r="D320" s="176">
        <f t="shared" si="29"/>
        <v>10</v>
      </c>
      <c r="E320" s="172" t="str">
        <f>IF(Data!E321="","",Data!E321)</f>
        <v/>
      </c>
      <c r="F320" s="130" t="str">
        <f t="shared" ca="1" si="30"/>
        <v>Retard</v>
      </c>
      <c r="G320" s="173" t="str">
        <f t="shared" ca="1" si="31"/>
        <v>Retard</v>
      </c>
      <c r="H320" s="148"/>
    </row>
    <row r="321" spans="1:8" ht="15.6" x14ac:dyDescent="0.3">
      <c r="A321" s="175">
        <f>Data!A322</f>
        <v>0</v>
      </c>
      <c r="B321" s="182">
        <f>Data!B322</f>
        <v>0</v>
      </c>
      <c r="C321" s="174">
        <f>Data!C322</f>
        <v>0</v>
      </c>
      <c r="D321" s="176">
        <f t="shared" si="29"/>
        <v>10</v>
      </c>
      <c r="E321" s="172" t="str">
        <f>IF(Data!E322="","",Data!E322)</f>
        <v/>
      </c>
      <c r="F321" s="130" t="str">
        <f t="shared" ca="1" si="30"/>
        <v>Retard</v>
      </c>
      <c r="G321" s="173" t="str">
        <f t="shared" ca="1" si="31"/>
        <v>Retard</v>
      </c>
      <c r="H321" s="148"/>
    </row>
    <row r="322" spans="1:8" ht="15.6" x14ac:dyDescent="0.3">
      <c r="A322" s="175">
        <f>Data!A323</f>
        <v>0</v>
      </c>
      <c r="B322" s="182">
        <f>Data!B323</f>
        <v>0</v>
      </c>
      <c r="C322" s="174">
        <f>Data!C323</f>
        <v>0</v>
      </c>
      <c r="D322" s="176">
        <f t="shared" si="29"/>
        <v>10</v>
      </c>
      <c r="E322" s="172" t="str">
        <f>IF(Data!E323="","",Data!E323)</f>
        <v/>
      </c>
      <c r="F322" s="130" t="str">
        <f t="shared" ca="1" si="30"/>
        <v>Retard</v>
      </c>
      <c r="G322" s="173" t="str">
        <f t="shared" ca="1" si="31"/>
        <v>Retard</v>
      </c>
      <c r="H322" s="148"/>
    </row>
    <row r="323" spans="1:8" ht="15.6" x14ac:dyDescent="0.3">
      <c r="A323" s="175">
        <f>Data!A324</f>
        <v>0</v>
      </c>
      <c r="B323" s="182">
        <f>Data!B324</f>
        <v>0</v>
      </c>
      <c r="C323" s="174">
        <f>Data!C324</f>
        <v>0</v>
      </c>
      <c r="D323" s="176">
        <f t="shared" si="29"/>
        <v>10</v>
      </c>
      <c r="E323" s="172" t="str">
        <f>IF(Data!E324="","",Data!E324)</f>
        <v/>
      </c>
      <c r="F323" s="130" t="str">
        <f t="shared" ca="1" si="30"/>
        <v>Retard</v>
      </c>
      <c r="G323" s="173" t="str">
        <f t="shared" ca="1" si="31"/>
        <v>Retard</v>
      </c>
      <c r="H323" s="148"/>
    </row>
    <row r="324" spans="1:8" ht="15.6" x14ac:dyDescent="0.3">
      <c r="A324" s="175">
        <f>Data!A325</f>
        <v>0</v>
      </c>
      <c r="B324" s="182">
        <f>Data!B325</f>
        <v>0</v>
      </c>
      <c r="C324" s="174">
        <f>Data!C325</f>
        <v>0</v>
      </c>
      <c r="D324" s="176">
        <f t="shared" si="29"/>
        <v>10</v>
      </c>
      <c r="E324" s="172" t="str">
        <f>IF(Data!E325="","",Data!E325)</f>
        <v/>
      </c>
      <c r="F324" s="130" t="str">
        <f t="shared" ca="1" si="30"/>
        <v>Retard</v>
      </c>
      <c r="G324" s="173" t="str">
        <f t="shared" ca="1" si="31"/>
        <v>Retard</v>
      </c>
      <c r="H324" s="148"/>
    </row>
    <row r="325" spans="1:8" ht="15.6" x14ac:dyDescent="0.3">
      <c r="A325" s="175">
        <f>Data!A326</f>
        <v>0</v>
      </c>
      <c r="B325" s="182">
        <f>Data!B326</f>
        <v>0</v>
      </c>
      <c r="C325" s="174">
        <f>Data!C326</f>
        <v>0</v>
      </c>
      <c r="D325" s="176">
        <f t="shared" si="29"/>
        <v>10</v>
      </c>
      <c r="E325" s="172" t="str">
        <f>IF(Data!E326="","",Data!E326)</f>
        <v/>
      </c>
      <c r="F325" s="130" t="str">
        <f t="shared" ca="1" si="30"/>
        <v>Retard</v>
      </c>
      <c r="G325" s="173" t="str">
        <f t="shared" ca="1" si="31"/>
        <v>Retard</v>
      </c>
      <c r="H325" s="148"/>
    </row>
    <row r="326" spans="1:8" ht="15.6" x14ac:dyDescent="0.3">
      <c r="A326" s="175">
        <f>Data!A327</f>
        <v>0</v>
      </c>
      <c r="B326" s="182">
        <f>Data!B327</f>
        <v>0</v>
      </c>
      <c r="C326" s="174">
        <f>Data!C327</f>
        <v>0</v>
      </c>
      <c r="D326" s="176">
        <f t="shared" si="29"/>
        <v>10</v>
      </c>
      <c r="E326" s="172" t="str">
        <f>IF(Data!E327="","",Data!E327)</f>
        <v/>
      </c>
      <c r="F326" s="130" t="str">
        <f t="shared" ca="1" si="30"/>
        <v>Retard</v>
      </c>
      <c r="G326" s="173" t="str">
        <f t="shared" ca="1" si="31"/>
        <v>Retard</v>
      </c>
      <c r="H326" s="148"/>
    </row>
    <row r="327" spans="1:8" ht="15.6" x14ac:dyDescent="0.3">
      <c r="A327" s="175">
        <f>Data!A328</f>
        <v>0</v>
      </c>
      <c r="B327" s="182">
        <f>Data!B328</f>
        <v>0</v>
      </c>
      <c r="C327" s="174">
        <f>Data!C328</f>
        <v>0</v>
      </c>
      <c r="D327" s="176">
        <f t="shared" si="29"/>
        <v>10</v>
      </c>
      <c r="E327" s="172" t="str">
        <f>IF(Data!E328="","",Data!E328)</f>
        <v/>
      </c>
      <c r="F327" s="130" t="str">
        <f t="shared" ca="1" si="30"/>
        <v>Retard</v>
      </c>
      <c r="G327" s="173" t="str">
        <f t="shared" ca="1" si="31"/>
        <v>Retard</v>
      </c>
      <c r="H327" s="148"/>
    </row>
    <row r="328" spans="1:8" ht="15.6" x14ac:dyDescent="0.3">
      <c r="A328" s="175">
        <f>Data!A329</f>
        <v>0</v>
      </c>
      <c r="B328" s="182">
        <f>Data!B329</f>
        <v>0</v>
      </c>
      <c r="C328" s="174">
        <f>Data!C329</f>
        <v>0</v>
      </c>
      <c r="D328" s="176">
        <f t="shared" si="29"/>
        <v>10</v>
      </c>
      <c r="E328" s="172" t="str">
        <f>IF(Data!E329="","",Data!E329)</f>
        <v/>
      </c>
      <c r="F328" s="130" t="str">
        <f t="shared" ca="1" si="30"/>
        <v>Retard</v>
      </c>
      <c r="G328" s="173" t="str">
        <f t="shared" ca="1" si="31"/>
        <v>Retard</v>
      </c>
      <c r="H328" s="148"/>
    </row>
    <row r="329" spans="1:8" ht="15.6" x14ac:dyDescent="0.3">
      <c r="A329" s="175">
        <f>Data!A330</f>
        <v>0</v>
      </c>
      <c r="B329" s="182">
        <f>Data!B330</f>
        <v>0</v>
      </c>
      <c r="C329" s="174">
        <f>Data!C330</f>
        <v>0</v>
      </c>
      <c r="D329" s="176">
        <f t="shared" si="29"/>
        <v>10</v>
      </c>
      <c r="E329" s="172" t="str">
        <f>IF(Data!E330="","",Data!E330)</f>
        <v/>
      </c>
      <c r="F329" s="130" t="str">
        <f t="shared" ca="1" si="30"/>
        <v>Retard</v>
      </c>
      <c r="G329" s="173" t="str">
        <f t="shared" ca="1" si="31"/>
        <v>Retard</v>
      </c>
      <c r="H329" s="148"/>
    </row>
    <row r="330" spans="1:8" ht="15.6" x14ac:dyDescent="0.3">
      <c r="A330" s="175">
        <f>Data!A331</f>
        <v>0</v>
      </c>
      <c r="B330" s="182">
        <f>Data!B331</f>
        <v>0</v>
      </c>
      <c r="C330" s="174">
        <f>Data!C331</f>
        <v>0</v>
      </c>
      <c r="D330" s="176">
        <f t="shared" si="29"/>
        <v>10</v>
      </c>
      <c r="E330" s="172" t="str">
        <f>IF(Data!E331="","",Data!E331)</f>
        <v/>
      </c>
      <c r="F330" s="130" t="str">
        <f t="shared" ca="1" si="30"/>
        <v>Retard</v>
      </c>
      <c r="G330" s="173" t="str">
        <f t="shared" ca="1" si="31"/>
        <v>Retard</v>
      </c>
      <c r="H330" s="148"/>
    </row>
    <row r="331" spans="1:8" ht="15.6" x14ac:dyDescent="0.3">
      <c r="A331" s="175">
        <f>Data!A332</f>
        <v>0</v>
      </c>
      <c r="B331" s="182">
        <f>Data!B332</f>
        <v>0</v>
      </c>
      <c r="C331" s="174">
        <f>Data!C332</f>
        <v>0</v>
      </c>
      <c r="D331" s="176">
        <f t="shared" si="29"/>
        <v>10</v>
      </c>
      <c r="E331" s="172" t="str">
        <f>IF(Data!E332="","",Data!E332)</f>
        <v/>
      </c>
      <c r="F331" s="130" t="str">
        <f t="shared" ca="1" si="30"/>
        <v>Retard</v>
      </c>
      <c r="G331" s="173" t="str">
        <f t="shared" ca="1" si="31"/>
        <v>Retard</v>
      </c>
      <c r="H331" s="148"/>
    </row>
    <row r="332" spans="1:8" ht="15.6" x14ac:dyDescent="0.3">
      <c r="A332" s="175">
        <f>Data!A333</f>
        <v>0</v>
      </c>
      <c r="B332" s="182">
        <f>Data!B333</f>
        <v>0</v>
      </c>
      <c r="C332" s="174">
        <f>Data!C333</f>
        <v>0</v>
      </c>
      <c r="D332" s="176">
        <f t="shared" si="29"/>
        <v>10</v>
      </c>
      <c r="E332" s="172" t="str">
        <f>IF(Data!E333="","",Data!E333)</f>
        <v/>
      </c>
      <c r="F332" s="130" t="str">
        <f t="shared" ca="1" si="30"/>
        <v>Retard</v>
      </c>
      <c r="G332" s="173" t="str">
        <f t="shared" ca="1" si="31"/>
        <v>Retard</v>
      </c>
      <c r="H332" s="148"/>
    </row>
    <row r="333" spans="1:8" ht="15.6" x14ac:dyDescent="0.3">
      <c r="A333" s="175">
        <f>Data!A334</f>
        <v>0</v>
      </c>
      <c r="B333" s="182">
        <f>Data!B334</f>
        <v>0</v>
      </c>
      <c r="C333" s="174">
        <f>Data!C334</f>
        <v>0</v>
      </c>
      <c r="D333" s="176">
        <f t="shared" si="29"/>
        <v>10</v>
      </c>
      <c r="E333" s="172" t="str">
        <f>IF(Data!E334="","",Data!E334)</f>
        <v/>
      </c>
      <c r="F333" s="130" t="str">
        <f t="shared" ca="1" si="30"/>
        <v>Retard</v>
      </c>
      <c r="G333" s="173" t="str">
        <f t="shared" ca="1" si="31"/>
        <v>Retard</v>
      </c>
      <c r="H333" s="148"/>
    </row>
    <row r="334" spans="1:8" ht="15.6" x14ac:dyDescent="0.3">
      <c r="A334" s="175">
        <f>Data!A335</f>
        <v>0</v>
      </c>
      <c r="B334" s="182">
        <f>Data!B335</f>
        <v>0</v>
      </c>
      <c r="C334" s="174">
        <f>Data!C335</f>
        <v>0</v>
      </c>
      <c r="D334" s="176">
        <f t="shared" si="29"/>
        <v>10</v>
      </c>
      <c r="E334" s="172" t="str">
        <f>IF(Data!E335="","",Data!E335)</f>
        <v/>
      </c>
      <c r="F334" s="130" t="str">
        <f t="shared" ca="1" si="30"/>
        <v>Retard</v>
      </c>
      <c r="G334" s="173" t="str">
        <f t="shared" ca="1" si="31"/>
        <v>Retard</v>
      </c>
      <c r="H334" s="148"/>
    </row>
    <row r="335" spans="1:8" ht="15.6" x14ac:dyDescent="0.3">
      <c r="A335" s="175">
        <f>Data!A336</f>
        <v>0</v>
      </c>
      <c r="B335" s="182">
        <f>Data!B336</f>
        <v>0</v>
      </c>
      <c r="C335" s="174">
        <f>Data!C336</f>
        <v>0</v>
      </c>
      <c r="D335" s="176">
        <f t="shared" si="29"/>
        <v>10</v>
      </c>
      <c r="E335" s="172" t="str">
        <f>IF(Data!E336="","",Data!E336)</f>
        <v/>
      </c>
      <c r="F335" s="130" t="str">
        <f t="shared" ca="1" si="30"/>
        <v>Retard</v>
      </c>
      <c r="G335" s="173" t="str">
        <f t="shared" ca="1" si="31"/>
        <v>Retard</v>
      </c>
      <c r="H335" s="148"/>
    </row>
    <row r="336" spans="1:8" ht="15.6" x14ac:dyDescent="0.3">
      <c r="A336" s="175">
        <f>Data!A337</f>
        <v>0</v>
      </c>
      <c r="B336" s="182">
        <f>Data!B337</f>
        <v>0</v>
      </c>
      <c r="C336" s="174">
        <f>Data!C337</f>
        <v>0</v>
      </c>
      <c r="D336" s="176">
        <f t="shared" si="29"/>
        <v>10</v>
      </c>
      <c r="E336" s="172" t="str">
        <f>IF(Data!E337="","",Data!E337)</f>
        <v/>
      </c>
      <c r="F336" s="130" t="str">
        <f t="shared" ca="1" si="30"/>
        <v>Retard</v>
      </c>
      <c r="G336" s="173" t="str">
        <f t="shared" ca="1" si="31"/>
        <v>Retard</v>
      </c>
      <c r="H336" s="148"/>
    </row>
    <row r="337" spans="1:8" ht="15.6" x14ac:dyDescent="0.3">
      <c r="A337" s="175">
        <f>Data!A338</f>
        <v>0</v>
      </c>
      <c r="B337" s="182">
        <f>Data!B338</f>
        <v>0</v>
      </c>
      <c r="C337" s="174">
        <f>Data!C338</f>
        <v>0</v>
      </c>
      <c r="D337" s="176">
        <f t="shared" si="29"/>
        <v>10</v>
      </c>
      <c r="E337" s="172" t="str">
        <f>IF(Data!E338="","",Data!E338)</f>
        <v/>
      </c>
      <c r="F337" s="130" t="str">
        <f t="shared" ca="1" si="30"/>
        <v>Retard</v>
      </c>
      <c r="G337" s="173" t="str">
        <f t="shared" ca="1" si="31"/>
        <v>Retard</v>
      </c>
      <c r="H337" s="148"/>
    </row>
    <row r="338" spans="1:8" ht="15.6" x14ac:dyDescent="0.3">
      <c r="A338" s="175">
        <f>Data!A339</f>
        <v>0</v>
      </c>
      <c r="B338" s="182">
        <f>Data!B339</f>
        <v>0</v>
      </c>
      <c r="C338" s="174">
        <f>Data!C339</f>
        <v>0</v>
      </c>
      <c r="D338" s="176">
        <f t="shared" si="29"/>
        <v>10</v>
      </c>
      <c r="E338" s="172" t="str">
        <f>IF(Data!E339="","",Data!E339)</f>
        <v/>
      </c>
      <c r="F338" s="130" t="str">
        <f t="shared" ca="1" si="30"/>
        <v>Retard</v>
      </c>
      <c r="G338" s="173" t="str">
        <f t="shared" ca="1" si="31"/>
        <v>Retard</v>
      </c>
      <c r="H338" s="148"/>
    </row>
    <row r="339" spans="1:8" ht="15.6" x14ac:dyDescent="0.3">
      <c r="A339" s="175">
        <f>Data!A340</f>
        <v>0</v>
      </c>
      <c r="B339" s="182">
        <f>Data!B340</f>
        <v>0</v>
      </c>
      <c r="C339" s="174">
        <f>Data!C340</f>
        <v>0</v>
      </c>
      <c r="D339" s="176">
        <f t="shared" si="29"/>
        <v>10</v>
      </c>
      <c r="E339" s="172" t="str">
        <f>IF(Data!E340="","",Data!E340)</f>
        <v/>
      </c>
      <c r="F339" s="130" t="str">
        <f t="shared" ca="1" si="30"/>
        <v>Retard</v>
      </c>
      <c r="G339" s="173" t="str">
        <f t="shared" ca="1" si="31"/>
        <v>Retard</v>
      </c>
      <c r="H339" s="148"/>
    </row>
    <row r="340" spans="1:8" ht="15.6" x14ac:dyDescent="0.3">
      <c r="A340" s="175">
        <f>Data!A341</f>
        <v>0</v>
      </c>
      <c r="B340" s="182">
        <f>Data!B341</f>
        <v>0</v>
      </c>
      <c r="C340" s="174">
        <f>Data!C341</f>
        <v>0</v>
      </c>
      <c r="D340" s="176">
        <f t="shared" si="29"/>
        <v>10</v>
      </c>
      <c r="E340" s="172" t="str">
        <f>IF(Data!E341="","",Data!E341)</f>
        <v/>
      </c>
      <c r="F340" s="130" t="str">
        <f t="shared" ca="1" si="30"/>
        <v>Retard</v>
      </c>
      <c r="G340" s="173" t="str">
        <f t="shared" ca="1" si="31"/>
        <v>Retard</v>
      </c>
      <c r="H340" s="148"/>
    </row>
    <row r="341" spans="1:8" ht="15.6" x14ac:dyDescent="0.3">
      <c r="A341" s="175">
        <f>Data!A342</f>
        <v>0</v>
      </c>
      <c r="B341" s="182">
        <f>Data!B342</f>
        <v>0</v>
      </c>
      <c r="C341" s="174">
        <f>Data!C342</f>
        <v>0</v>
      </c>
      <c r="D341" s="176">
        <f t="shared" si="29"/>
        <v>10</v>
      </c>
      <c r="E341" s="172" t="str">
        <f>IF(Data!E342="","",Data!E342)</f>
        <v/>
      </c>
      <c r="F341" s="130" t="str">
        <f t="shared" ca="1" si="30"/>
        <v>Retard</v>
      </c>
      <c r="G341" s="173" t="str">
        <f t="shared" ca="1" si="31"/>
        <v>Retard</v>
      </c>
      <c r="H341" s="148"/>
    </row>
    <row r="342" spans="1:8" ht="15.6" x14ac:dyDescent="0.3">
      <c r="A342" s="175">
        <f>Data!A343</f>
        <v>0</v>
      </c>
      <c r="B342" s="182">
        <f>Data!B343</f>
        <v>0</v>
      </c>
      <c r="C342" s="174">
        <f>Data!C343</f>
        <v>0</v>
      </c>
      <c r="D342" s="176">
        <f t="shared" si="29"/>
        <v>10</v>
      </c>
      <c r="E342" s="172" t="str">
        <f>IF(Data!E343="","",Data!E343)</f>
        <v/>
      </c>
      <c r="F342" s="130" t="str">
        <f t="shared" ca="1" si="30"/>
        <v>Retard</v>
      </c>
      <c r="G342" s="173" t="str">
        <f t="shared" ca="1" si="31"/>
        <v>Retard</v>
      </c>
      <c r="H342" s="148"/>
    </row>
    <row r="343" spans="1:8" ht="15.6" x14ac:dyDescent="0.3">
      <c r="A343" s="175">
        <f>Data!A344</f>
        <v>0</v>
      </c>
      <c r="B343" s="182">
        <f>Data!B344</f>
        <v>0</v>
      </c>
      <c r="C343" s="174">
        <f>Data!C344</f>
        <v>0</v>
      </c>
      <c r="D343" s="176">
        <f t="shared" si="29"/>
        <v>10</v>
      </c>
      <c r="E343" s="172" t="str">
        <f>IF(Data!E344="","",Data!E344)</f>
        <v/>
      </c>
      <c r="F343" s="130" t="str">
        <f t="shared" ca="1" si="30"/>
        <v>Retard</v>
      </c>
      <c r="G343" s="173" t="str">
        <f t="shared" ca="1" si="31"/>
        <v>Retard</v>
      </c>
      <c r="H343" s="148"/>
    </row>
    <row r="344" spans="1:8" ht="15.6" x14ac:dyDescent="0.3">
      <c r="A344" s="175">
        <f>Data!A345</f>
        <v>0</v>
      </c>
      <c r="B344" s="182">
        <f>Data!B345</f>
        <v>0</v>
      </c>
      <c r="C344" s="174">
        <f>Data!C345</f>
        <v>0</v>
      </c>
      <c r="D344" s="176">
        <f t="shared" si="29"/>
        <v>10</v>
      </c>
      <c r="E344" s="172" t="str">
        <f>IF(Data!E345="","",Data!E345)</f>
        <v/>
      </c>
      <c r="F344" s="130" t="str">
        <f t="shared" ca="1" si="30"/>
        <v>Retard</v>
      </c>
      <c r="G344" s="173" t="str">
        <f t="shared" ca="1" si="31"/>
        <v>Retard</v>
      </c>
      <c r="H344" s="148"/>
    </row>
    <row r="345" spans="1:8" ht="15.6" x14ac:dyDescent="0.3">
      <c r="A345" s="175">
        <f>Data!A346</f>
        <v>0</v>
      </c>
      <c r="B345" s="182">
        <f>Data!B346</f>
        <v>0</v>
      </c>
      <c r="C345" s="174">
        <f>Data!C346</f>
        <v>0</v>
      </c>
      <c r="D345" s="176">
        <f t="shared" si="29"/>
        <v>10</v>
      </c>
      <c r="E345" s="172" t="str">
        <f>IF(Data!E346="","",Data!E346)</f>
        <v/>
      </c>
      <c r="F345" s="130" t="str">
        <f t="shared" ca="1" si="30"/>
        <v>Retard</v>
      </c>
      <c r="G345" s="173" t="str">
        <f t="shared" ca="1" si="31"/>
        <v>Retard</v>
      </c>
      <c r="H345" s="148"/>
    </row>
    <row r="346" spans="1:8" ht="15.6" x14ac:dyDescent="0.3">
      <c r="A346" s="175">
        <f>Data!A347</f>
        <v>0</v>
      </c>
      <c r="B346" s="182">
        <f>Data!B347</f>
        <v>0</v>
      </c>
      <c r="C346" s="174">
        <f>Data!C347</f>
        <v>0</v>
      </c>
      <c r="D346" s="176">
        <f t="shared" si="29"/>
        <v>10</v>
      </c>
      <c r="E346" s="172" t="str">
        <f>IF(Data!E347="","",Data!E347)</f>
        <v/>
      </c>
      <c r="F346" s="130" t="str">
        <f t="shared" ca="1" si="30"/>
        <v>Retard</v>
      </c>
      <c r="G346" s="173" t="str">
        <f t="shared" ca="1" si="31"/>
        <v>Retard</v>
      </c>
      <c r="H346" s="148"/>
    </row>
    <row r="347" spans="1:8" ht="15.6" x14ac:dyDescent="0.3">
      <c r="A347" s="175">
        <f>Data!A348</f>
        <v>0</v>
      </c>
      <c r="B347" s="182">
        <f>Data!B348</f>
        <v>0</v>
      </c>
      <c r="C347" s="174">
        <f>Data!C348</f>
        <v>0</v>
      </c>
      <c r="D347" s="176">
        <f t="shared" si="29"/>
        <v>10</v>
      </c>
      <c r="E347" s="172" t="str">
        <f>IF(Data!E348="","",Data!E348)</f>
        <v/>
      </c>
      <c r="F347" s="130" t="str">
        <f t="shared" ca="1" si="30"/>
        <v>Retard</v>
      </c>
      <c r="G347" s="173" t="str">
        <f t="shared" ca="1" si="31"/>
        <v>Retard</v>
      </c>
      <c r="H347" s="148"/>
    </row>
    <row r="348" spans="1:8" ht="15.6" x14ac:dyDescent="0.3">
      <c r="A348" s="175">
        <f>Data!A349</f>
        <v>0</v>
      </c>
      <c r="B348" s="182">
        <f>Data!B349</f>
        <v>0</v>
      </c>
      <c r="C348" s="174">
        <f>Data!C349</f>
        <v>0</v>
      </c>
      <c r="D348" s="176">
        <f t="shared" si="29"/>
        <v>10</v>
      </c>
      <c r="E348" s="172" t="str">
        <f>IF(Data!E349="","",Data!E349)</f>
        <v/>
      </c>
      <c r="F348" s="130" t="str">
        <f t="shared" ca="1" si="30"/>
        <v>Retard</v>
      </c>
      <c r="G348" s="173" t="str">
        <f t="shared" ca="1" si="31"/>
        <v>Retard</v>
      </c>
      <c r="H348" s="148"/>
    </row>
    <row r="349" spans="1:8" ht="15.6" x14ac:dyDescent="0.3">
      <c r="A349" s="175">
        <f>Data!A350</f>
        <v>0</v>
      </c>
      <c r="B349" s="182">
        <f>Data!B350</f>
        <v>0</v>
      </c>
      <c r="C349" s="174">
        <f>Data!C350</f>
        <v>0</v>
      </c>
      <c r="D349" s="176">
        <f t="shared" si="29"/>
        <v>10</v>
      </c>
      <c r="E349" s="172" t="str">
        <f>IF(Data!E350="","",Data!E350)</f>
        <v/>
      </c>
      <c r="F349" s="130" t="str">
        <f t="shared" ca="1" si="30"/>
        <v>Retard</v>
      </c>
      <c r="G349" s="173" t="str">
        <f t="shared" ca="1" si="31"/>
        <v>Retard</v>
      </c>
      <c r="H349" s="148"/>
    </row>
    <row r="350" spans="1:8" ht="15.6" x14ac:dyDescent="0.3">
      <c r="A350" s="175">
        <f>Data!A351</f>
        <v>0</v>
      </c>
      <c r="B350" s="182">
        <f>Data!B351</f>
        <v>0</v>
      </c>
      <c r="C350" s="174">
        <f>Data!C351</f>
        <v>0</v>
      </c>
      <c r="D350" s="176">
        <f t="shared" si="29"/>
        <v>10</v>
      </c>
      <c r="E350" s="172" t="str">
        <f>IF(Data!E351="","",Data!E351)</f>
        <v/>
      </c>
      <c r="F350" s="130" t="str">
        <f t="shared" ca="1" si="30"/>
        <v>Retard</v>
      </c>
      <c r="G350" s="173" t="str">
        <f t="shared" ca="1" si="31"/>
        <v>Retard</v>
      </c>
      <c r="H350" s="148"/>
    </row>
    <row r="351" spans="1:8" ht="15.6" x14ac:dyDescent="0.3">
      <c r="A351" s="175">
        <f>Data!A352</f>
        <v>0</v>
      </c>
      <c r="B351" s="182">
        <f>Data!B352</f>
        <v>0</v>
      </c>
      <c r="C351" s="174">
        <f>Data!C352</f>
        <v>0</v>
      </c>
      <c r="D351" s="176">
        <f t="shared" si="29"/>
        <v>10</v>
      </c>
      <c r="E351" s="172" t="str">
        <f>IF(Data!E352="","",Data!E352)</f>
        <v/>
      </c>
      <c r="F351" s="130" t="str">
        <f t="shared" ca="1" si="30"/>
        <v>Retard</v>
      </c>
      <c r="G351" s="173" t="str">
        <f t="shared" ca="1" si="31"/>
        <v>Retard</v>
      </c>
      <c r="H351" s="148"/>
    </row>
    <row r="352" spans="1:8" ht="15.6" x14ac:dyDescent="0.3">
      <c r="A352" s="175">
        <f>Data!A353</f>
        <v>0</v>
      </c>
      <c r="B352" s="182">
        <f>Data!B353</f>
        <v>0</v>
      </c>
      <c r="C352" s="174">
        <f>Data!C353</f>
        <v>0</v>
      </c>
      <c r="D352" s="176">
        <f t="shared" si="29"/>
        <v>10</v>
      </c>
      <c r="E352" s="172" t="str">
        <f>IF(Data!E353="","",Data!E353)</f>
        <v/>
      </c>
      <c r="F352" s="130" t="str">
        <f t="shared" ca="1" si="30"/>
        <v>Retard</v>
      </c>
      <c r="G352" s="173" t="str">
        <f t="shared" ca="1" si="31"/>
        <v>Retard</v>
      </c>
      <c r="H352" s="148"/>
    </row>
    <row r="353" spans="1:8" ht="15.6" x14ac:dyDescent="0.3">
      <c r="A353" s="175">
        <f>Data!A354</f>
        <v>0</v>
      </c>
      <c r="B353" s="182">
        <f>Data!B354</f>
        <v>0</v>
      </c>
      <c r="C353" s="174">
        <f>Data!C354</f>
        <v>0</v>
      </c>
      <c r="D353" s="176">
        <f t="shared" si="29"/>
        <v>10</v>
      </c>
      <c r="E353" s="172" t="str">
        <f>IF(Data!E354="","",Data!E354)</f>
        <v/>
      </c>
      <c r="F353" s="130" t="str">
        <f t="shared" ca="1" si="30"/>
        <v>Retard</v>
      </c>
      <c r="G353" s="173" t="str">
        <f t="shared" ca="1" si="31"/>
        <v>Retard</v>
      </c>
      <c r="H353" s="148"/>
    </row>
    <row r="354" spans="1:8" ht="15.6" x14ac:dyDescent="0.3">
      <c r="A354" s="175">
        <f>Data!A355</f>
        <v>0</v>
      </c>
      <c r="B354" s="182">
        <f>Data!B355</f>
        <v>0</v>
      </c>
      <c r="C354" s="174">
        <f>Data!C355</f>
        <v>0</v>
      </c>
      <c r="D354" s="176">
        <f t="shared" si="29"/>
        <v>10</v>
      </c>
      <c r="E354" s="172" t="str">
        <f>IF(Data!E355="","",Data!E355)</f>
        <v/>
      </c>
      <c r="F354" s="130" t="str">
        <f t="shared" ca="1" si="30"/>
        <v>Retard</v>
      </c>
      <c r="G354" s="173" t="str">
        <f t="shared" ca="1" si="31"/>
        <v>Retard</v>
      </c>
      <c r="H354" s="148"/>
    </row>
    <row r="355" spans="1:8" ht="15.6" x14ac:dyDescent="0.3">
      <c r="A355" s="175">
        <f>Data!A356</f>
        <v>0</v>
      </c>
      <c r="B355" s="182">
        <f>Data!B356</f>
        <v>0</v>
      </c>
      <c r="C355" s="174">
        <f>Data!C356</f>
        <v>0</v>
      </c>
      <c r="D355" s="176">
        <f t="shared" si="29"/>
        <v>10</v>
      </c>
      <c r="E355" s="172" t="str">
        <f>IF(Data!E356="","",Data!E356)</f>
        <v/>
      </c>
      <c r="F355" s="130" t="str">
        <f t="shared" ca="1" si="30"/>
        <v>Retard</v>
      </c>
      <c r="G355" s="173" t="str">
        <f t="shared" ca="1" si="31"/>
        <v>Retard</v>
      </c>
      <c r="H355" s="148"/>
    </row>
    <row r="356" spans="1:8" ht="15.6" x14ac:dyDescent="0.3">
      <c r="A356" s="175">
        <f>Data!A357</f>
        <v>0</v>
      </c>
      <c r="B356" s="182">
        <f>Data!B357</f>
        <v>0</v>
      </c>
      <c r="C356" s="174">
        <f>Data!C357</f>
        <v>0</v>
      </c>
      <c r="D356" s="176">
        <f t="shared" si="29"/>
        <v>10</v>
      </c>
      <c r="E356" s="172" t="str">
        <f>IF(Data!E357="","",Data!E357)</f>
        <v/>
      </c>
      <c r="F356" s="130" t="str">
        <f t="shared" ca="1" si="30"/>
        <v>Retard</v>
      </c>
      <c r="G356" s="173" t="str">
        <f t="shared" ca="1" si="31"/>
        <v>Retard</v>
      </c>
      <c r="H356" s="148"/>
    </row>
    <row r="357" spans="1:8" ht="15.6" x14ac:dyDescent="0.3">
      <c r="A357" s="175">
        <f>Data!A358</f>
        <v>0</v>
      </c>
      <c r="B357" s="182">
        <f>Data!B358</f>
        <v>0</v>
      </c>
      <c r="C357" s="174">
        <f>Data!C358</f>
        <v>0</v>
      </c>
      <c r="D357" s="176">
        <f t="shared" si="29"/>
        <v>10</v>
      </c>
      <c r="E357" s="172" t="str">
        <f>IF(Data!E358="","",Data!E358)</f>
        <v/>
      </c>
      <c r="F357" s="130" t="str">
        <f t="shared" ca="1" si="30"/>
        <v>Retard</v>
      </c>
      <c r="G357" s="173" t="str">
        <f t="shared" ca="1" si="31"/>
        <v>Retard</v>
      </c>
      <c r="H357" s="148"/>
    </row>
    <row r="358" spans="1:8" ht="15.6" x14ac:dyDescent="0.3">
      <c r="A358" s="175">
        <f>Data!A359</f>
        <v>0</v>
      </c>
      <c r="B358" s="182">
        <f>Data!B359</f>
        <v>0</v>
      </c>
      <c r="C358" s="174">
        <f>Data!C359</f>
        <v>0</v>
      </c>
      <c r="D358" s="176">
        <f t="shared" si="29"/>
        <v>10</v>
      </c>
      <c r="E358" s="172" t="str">
        <f>IF(Data!E359="","",Data!E359)</f>
        <v/>
      </c>
      <c r="F358" s="130" t="str">
        <f t="shared" ca="1" si="30"/>
        <v>Retard</v>
      </c>
      <c r="G358" s="173" t="str">
        <f t="shared" ca="1" si="31"/>
        <v>Retard</v>
      </c>
      <c r="H358" s="148"/>
    </row>
    <row r="359" spans="1:8" ht="15.6" x14ac:dyDescent="0.3">
      <c r="A359" s="175">
        <f>Data!A360</f>
        <v>0</v>
      </c>
      <c r="B359" s="182">
        <f>Data!B360</f>
        <v>0</v>
      </c>
      <c r="C359" s="174">
        <f>Data!C360</f>
        <v>0</v>
      </c>
      <c r="D359" s="176">
        <f t="shared" si="29"/>
        <v>10</v>
      </c>
      <c r="E359" s="172" t="str">
        <f>IF(Data!E360="","",Data!E360)</f>
        <v/>
      </c>
      <c r="F359" s="130" t="str">
        <f t="shared" ca="1" si="30"/>
        <v>Retard</v>
      </c>
      <c r="G359" s="173" t="str">
        <f t="shared" ca="1" si="31"/>
        <v>Retard</v>
      </c>
      <c r="H359" s="148"/>
    </row>
    <row r="360" spans="1:8" ht="15.6" x14ac:dyDescent="0.3">
      <c r="A360" s="175">
        <f>Data!A361</f>
        <v>0</v>
      </c>
      <c r="B360" s="182">
        <f>Data!B361</f>
        <v>0</v>
      </c>
      <c r="C360" s="174">
        <f>Data!C361</f>
        <v>0</v>
      </c>
      <c r="D360" s="176">
        <f t="shared" si="29"/>
        <v>10</v>
      </c>
      <c r="E360" s="172" t="str">
        <f>IF(Data!E361="","",Data!E361)</f>
        <v/>
      </c>
      <c r="F360" s="130" t="str">
        <f t="shared" ca="1" si="30"/>
        <v>Retard</v>
      </c>
      <c r="G360" s="173" t="str">
        <f t="shared" ca="1" si="31"/>
        <v>Retard</v>
      </c>
      <c r="H360" s="148"/>
    </row>
    <row r="361" spans="1:8" ht="15.6" x14ac:dyDescent="0.3">
      <c r="A361" s="175">
        <f>Data!A362</f>
        <v>0</v>
      </c>
      <c r="B361" s="182">
        <f>Data!B362</f>
        <v>0</v>
      </c>
      <c r="C361" s="174">
        <f>Data!C362</f>
        <v>0</v>
      </c>
      <c r="D361" s="176">
        <f t="shared" si="29"/>
        <v>10</v>
      </c>
      <c r="E361" s="172" t="str">
        <f>IF(Data!E362="","",Data!E362)</f>
        <v/>
      </c>
      <c r="F361" s="130" t="str">
        <f t="shared" ca="1" si="30"/>
        <v>Retard</v>
      </c>
      <c r="G361" s="173" t="str">
        <f t="shared" ca="1" si="31"/>
        <v>Retard</v>
      </c>
      <c r="H361" s="148"/>
    </row>
    <row r="362" spans="1:8" ht="15.6" x14ac:dyDescent="0.3">
      <c r="A362" s="175">
        <f>Data!A363</f>
        <v>0</v>
      </c>
      <c r="B362" s="182">
        <f>Data!B363</f>
        <v>0</v>
      </c>
      <c r="C362" s="174">
        <f>Data!C363</f>
        <v>0</v>
      </c>
      <c r="D362" s="176">
        <f t="shared" si="29"/>
        <v>10</v>
      </c>
      <c r="E362" s="172" t="str">
        <f>IF(Data!E363="","",Data!E363)</f>
        <v/>
      </c>
      <c r="F362" s="130" t="str">
        <f t="shared" ca="1" si="30"/>
        <v>Retard</v>
      </c>
      <c r="G362" s="173" t="str">
        <f t="shared" ca="1" si="31"/>
        <v>Retard</v>
      </c>
      <c r="H362" s="148"/>
    </row>
    <row r="363" spans="1:8" ht="15.6" x14ac:dyDescent="0.3">
      <c r="A363" s="175">
        <f>Data!A364</f>
        <v>0</v>
      </c>
      <c r="B363" s="182">
        <f>Data!B364</f>
        <v>0</v>
      </c>
      <c r="C363" s="174">
        <f>Data!C364</f>
        <v>0</v>
      </c>
      <c r="D363" s="176">
        <f t="shared" si="29"/>
        <v>10</v>
      </c>
      <c r="E363" s="172" t="str">
        <f>IF(Data!E364="","",Data!E364)</f>
        <v/>
      </c>
      <c r="F363" s="130" t="str">
        <f t="shared" ca="1" si="30"/>
        <v>Retard</v>
      </c>
      <c r="G363" s="173" t="str">
        <f t="shared" ca="1" si="31"/>
        <v>Retard</v>
      </c>
      <c r="H363" s="148"/>
    </row>
    <row r="364" spans="1:8" ht="15.6" x14ac:dyDescent="0.3">
      <c r="A364" s="175">
        <f>Data!A365</f>
        <v>0</v>
      </c>
      <c r="B364" s="182">
        <f>Data!B365</f>
        <v>0</v>
      </c>
      <c r="C364" s="174">
        <f>Data!C365</f>
        <v>0</v>
      </c>
      <c r="D364" s="176">
        <f t="shared" ref="D364:D427" si="32">A364+10</f>
        <v>10</v>
      </c>
      <c r="E364" s="172" t="str">
        <f>IF(Data!E365="","",Data!E365)</f>
        <v/>
      </c>
      <c r="F364" s="130" t="str">
        <f t="shared" ref="F364:F427" ca="1" si="33">IF(E364&lt;&gt;"","",IF(TODAY()&gt;D364,"Retard",""))</f>
        <v>Retard</v>
      </c>
      <c r="G364" s="173" t="str">
        <f t="shared" ref="G364:G427" ca="1" si="34">IF(E364&lt;&gt;"","",IF(TODAY()&gt;D364+2,"Retard",""))</f>
        <v>Retard</v>
      </c>
      <c r="H364" s="148"/>
    </row>
    <row r="365" spans="1:8" ht="15.6" x14ac:dyDescent="0.3">
      <c r="A365" s="175">
        <f>Data!A366</f>
        <v>0</v>
      </c>
      <c r="B365" s="182">
        <f>Data!B366</f>
        <v>0</v>
      </c>
      <c r="C365" s="174">
        <f>Data!C366</f>
        <v>0</v>
      </c>
      <c r="D365" s="176">
        <f t="shared" si="32"/>
        <v>10</v>
      </c>
      <c r="E365" s="172" t="str">
        <f>IF(Data!E366="","",Data!E366)</f>
        <v/>
      </c>
      <c r="F365" s="130" t="str">
        <f t="shared" ca="1" si="33"/>
        <v>Retard</v>
      </c>
      <c r="G365" s="173" t="str">
        <f t="shared" ca="1" si="34"/>
        <v>Retard</v>
      </c>
      <c r="H365" s="148"/>
    </row>
    <row r="366" spans="1:8" ht="15.6" x14ac:dyDescent="0.3">
      <c r="A366" s="175">
        <f>Data!A367</f>
        <v>0</v>
      </c>
      <c r="B366" s="182">
        <f>Data!B367</f>
        <v>0</v>
      </c>
      <c r="C366" s="174">
        <f>Data!C367</f>
        <v>0</v>
      </c>
      <c r="D366" s="176">
        <f t="shared" si="32"/>
        <v>10</v>
      </c>
      <c r="E366" s="172" t="str">
        <f>IF(Data!E367="","",Data!E367)</f>
        <v/>
      </c>
      <c r="F366" s="130" t="str">
        <f t="shared" ca="1" si="33"/>
        <v>Retard</v>
      </c>
      <c r="G366" s="173" t="str">
        <f t="shared" ca="1" si="34"/>
        <v>Retard</v>
      </c>
      <c r="H366" s="148"/>
    </row>
    <row r="367" spans="1:8" ht="15.6" x14ac:dyDescent="0.3">
      <c r="A367" s="175">
        <f>Data!A368</f>
        <v>0</v>
      </c>
      <c r="B367" s="182">
        <f>Data!B368</f>
        <v>0</v>
      </c>
      <c r="C367" s="174">
        <f>Data!C368</f>
        <v>0</v>
      </c>
      <c r="D367" s="176">
        <f t="shared" si="32"/>
        <v>10</v>
      </c>
      <c r="E367" s="172" t="str">
        <f>IF(Data!E368="","",Data!E368)</f>
        <v/>
      </c>
      <c r="F367" s="130" t="str">
        <f t="shared" ca="1" si="33"/>
        <v>Retard</v>
      </c>
      <c r="G367" s="173" t="str">
        <f t="shared" ca="1" si="34"/>
        <v>Retard</v>
      </c>
      <c r="H367" s="148"/>
    </row>
    <row r="368" spans="1:8" ht="15.6" x14ac:dyDescent="0.3">
      <c r="A368" s="175">
        <f>Data!A369</f>
        <v>0</v>
      </c>
      <c r="B368" s="182">
        <f>Data!B369</f>
        <v>0</v>
      </c>
      <c r="C368" s="174">
        <f>Data!C369</f>
        <v>0</v>
      </c>
      <c r="D368" s="176">
        <f t="shared" si="32"/>
        <v>10</v>
      </c>
      <c r="E368" s="172" t="str">
        <f>IF(Data!E369="","",Data!E369)</f>
        <v/>
      </c>
      <c r="F368" s="130" t="str">
        <f t="shared" ca="1" si="33"/>
        <v>Retard</v>
      </c>
      <c r="G368" s="173" t="str">
        <f t="shared" ca="1" si="34"/>
        <v>Retard</v>
      </c>
      <c r="H368" s="148"/>
    </row>
    <row r="369" spans="1:8" ht="15.6" x14ac:dyDescent="0.3">
      <c r="A369" s="175">
        <f>Data!A370</f>
        <v>0</v>
      </c>
      <c r="B369" s="182">
        <f>Data!B370</f>
        <v>0</v>
      </c>
      <c r="C369" s="174">
        <f>Data!C370</f>
        <v>0</v>
      </c>
      <c r="D369" s="176">
        <f t="shared" si="32"/>
        <v>10</v>
      </c>
      <c r="E369" s="172" t="str">
        <f>IF(Data!E370="","",Data!E370)</f>
        <v/>
      </c>
      <c r="F369" s="130" t="str">
        <f t="shared" ca="1" si="33"/>
        <v>Retard</v>
      </c>
      <c r="G369" s="173" t="str">
        <f t="shared" ca="1" si="34"/>
        <v>Retard</v>
      </c>
      <c r="H369" s="148"/>
    </row>
    <row r="370" spans="1:8" ht="15.6" x14ac:dyDescent="0.3">
      <c r="A370" s="175">
        <f>Data!A371</f>
        <v>0</v>
      </c>
      <c r="B370" s="182">
        <f>Data!B371</f>
        <v>0</v>
      </c>
      <c r="C370" s="174">
        <f>Data!C371</f>
        <v>0</v>
      </c>
      <c r="D370" s="176">
        <f t="shared" si="32"/>
        <v>10</v>
      </c>
      <c r="E370" s="172" t="str">
        <f>IF(Data!E371="","",Data!E371)</f>
        <v/>
      </c>
      <c r="F370" s="130" t="str">
        <f t="shared" ca="1" si="33"/>
        <v>Retard</v>
      </c>
      <c r="G370" s="173" t="str">
        <f t="shared" ca="1" si="34"/>
        <v>Retard</v>
      </c>
      <c r="H370" s="148"/>
    </row>
    <row r="371" spans="1:8" ht="15.6" x14ac:dyDescent="0.3">
      <c r="A371" s="175">
        <f>Data!A372</f>
        <v>0</v>
      </c>
      <c r="B371" s="182">
        <f>Data!B372</f>
        <v>0</v>
      </c>
      <c r="C371" s="174">
        <f>Data!C372</f>
        <v>0</v>
      </c>
      <c r="D371" s="176">
        <f t="shared" si="32"/>
        <v>10</v>
      </c>
      <c r="E371" s="172" t="str">
        <f>IF(Data!E372="","",Data!E372)</f>
        <v/>
      </c>
      <c r="F371" s="130" t="str">
        <f t="shared" ca="1" si="33"/>
        <v>Retard</v>
      </c>
      <c r="G371" s="173" t="str">
        <f t="shared" ca="1" si="34"/>
        <v>Retard</v>
      </c>
      <c r="H371" s="148"/>
    </row>
    <row r="372" spans="1:8" ht="15.6" x14ac:dyDescent="0.3">
      <c r="A372" s="175">
        <f>Data!A373</f>
        <v>0</v>
      </c>
      <c r="B372" s="182">
        <f>Data!B373</f>
        <v>0</v>
      </c>
      <c r="C372" s="174">
        <f>Data!C373</f>
        <v>0</v>
      </c>
      <c r="D372" s="176">
        <f t="shared" si="32"/>
        <v>10</v>
      </c>
      <c r="E372" s="172" t="str">
        <f>IF(Data!E373="","",Data!E373)</f>
        <v/>
      </c>
      <c r="F372" s="130" t="str">
        <f t="shared" ca="1" si="33"/>
        <v>Retard</v>
      </c>
      <c r="G372" s="173" t="str">
        <f t="shared" ca="1" si="34"/>
        <v>Retard</v>
      </c>
      <c r="H372" s="148"/>
    </row>
    <row r="373" spans="1:8" ht="15.6" x14ac:dyDescent="0.3">
      <c r="A373" s="175">
        <f>Data!A374</f>
        <v>0</v>
      </c>
      <c r="B373" s="182">
        <f>Data!B374</f>
        <v>0</v>
      </c>
      <c r="C373" s="174">
        <f>Data!C374</f>
        <v>0</v>
      </c>
      <c r="D373" s="176">
        <f t="shared" si="32"/>
        <v>10</v>
      </c>
      <c r="E373" s="172" t="str">
        <f>IF(Data!E374="","",Data!E374)</f>
        <v/>
      </c>
      <c r="F373" s="130" t="str">
        <f t="shared" ca="1" si="33"/>
        <v>Retard</v>
      </c>
      <c r="G373" s="173" t="str">
        <f t="shared" ca="1" si="34"/>
        <v>Retard</v>
      </c>
      <c r="H373" s="148"/>
    </row>
    <row r="374" spans="1:8" ht="15.6" x14ac:dyDescent="0.3">
      <c r="A374" s="175">
        <f>Data!A375</f>
        <v>0</v>
      </c>
      <c r="B374" s="182">
        <f>Data!B375</f>
        <v>0</v>
      </c>
      <c r="C374" s="174">
        <f>Data!C375</f>
        <v>0</v>
      </c>
      <c r="D374" s="176">
        <f t="shared" si="32"/>
        <v>10</v>
      </c>
      <c r="E374" s="172" t="str">
        <f>IF(Data!E375="","",Data!E375)</f>
        <v/>
      </c>
      <c r="F374" s="130" t="str">
        <f t="shared" ca="1" si="33"/>
        <v>Retard</v>
      </c>
      <c r="G374" s="173" t="str">
        <f t="shared" ca="1" si="34"/>
        <v>Retard</v>
      </c>
      <c r="H374" s="148"/>
    </row>
    <row r="375" spans="1:8" ht="15.6" x14ac:dyDescent="0.3">
      <c r="A375" s="175">
        <f>Data!A376</f>
        <v>0</v>
      </c>
      <c r="B375" s="182">
        <f>Data!B376</f>
        <v>0</v>
      </c>
      <c r="C375" s="174">
        <f>Data!C376</f>
        <v>0</v>
      </c>
      <c r="D375" s="176">
        <f t="shared" si="32"/>
        <v>10</v>
      </c>
      <c r="E375" s="172" t="str">
        <f>IF(Data!E376="","",Data!E376)</f>
        <v/>
      </c>
      <c r="F375" s="130" t="str">
        <f t="shared" ca="1" si="33"/>
        <v>Retard</v>
      </c>
      <c r="G375" s="173" t="str">
        <f t="shared" ca="1" si="34"/>
        <v>Retard</v>
      </c>
      <c r="H375" s="148"/>
    </row>
    <row r="376" spans="1:8" ht="15.6" x14ac:dyDescent="0.3">
      <c r="A376" s="175">
        <f>Data!A377</f>
        <v>0</v>
      </c>
      <c r="B376" s="182">
        <f>Data!B377</f>
        <v>0</v>
      </c>
      <c r="C376" s="174">
        <f>Data!C377</f>
        <v>0</v>
      </c>
      <c r="D376" s="176">
        <f t="shared" si="32"/>
        <v>10</v>
      </c>
      <c r="E376" s="172" t="str">
        <f>IF(Data!E377="","",Data!E377)</f>
        <v/>
      </c>
      <c r="F376" s="130" t="str">
        <f t="shared" ca="1" si="33"/>
        <v>Retard</v>
      </c>
      <c r="G376" s="173" t="str">
        <f t="shared" ca="1" si="34"/>
        <v>Retard</v>
      </c>
      <c r="H376" s="148"/>
    </row>
    <row r="377" spans="1:8" ht="15.6" x14ac:dyDescent="0.3">
      <c r="A377" s="175">
        <f>Data!A378</f>
        <v>0</v>
      </c>
      <c r="B377" s="182">
        <f>Data!B378</f>
        <v>0</v>
      </c>
      <c r="C377" s="174">
        <f>Data!C378</f>
        <v>0</v>
      </c>
      <c r="D377" s="176">
        <f t="shared" si="32"/>
        <v>10</v>
      </c>
      <c r="E377" s="172" t="str">
        <f>IF(Data!E378="","",Data!E378)</f>
        <v/>
      </c>
      <c r="F377" s="130" t="str">
        <f t="shared" ca="1" si="33"/>
        <v>Retard</v>
      </c>
      <c r="G377" s="173" t="str">
        <f t="shared" ca="1" si="34"/>
        <v>Retard</v>
      </c>
      <c r="H377" s="148"/>
    </row>
    <row r="378" spans="1:8" ht="15.6" x14ac:dyDescent="0.3">
      <c r="A378" s="175">
        <f>Data!A379</f>
        <v>0</v>
      </c>
      <c r="B378" s="182">
        <f>Data!B379</f>
        <v>0</v>
      </c>
      <c r="C378" s="174">
        <f>Data!C379</f>
        <v>0</v>
      </c>
      <c r="D378" s="176">
        <f t="shared" si="32"/>
        <v>10</v>
      </c>
      <c r="E378" s="172" t="str">
        <f>IF(Data!E379="","",Data!E379)</f>
        <v/>
      </c>
      <c r="F378" s="130" t="str">
        <f t="shared" ca="1" si="33"/>
        <v>Retard</v>
      </c>
      <c r="G378" s="173" t="str">
        <f t="shared" ca="1" si="34"/>
        <v>Retard</v>
      </c>
      <c r="H378" s="148"/>
    </row>
    <row r="379" spans="1:8" ht="15.6" x14ac:dyDescent="0.3">
      <c r="A379" s="175">
        <f>Data!A380</f>
        <v>0</v>
      </c>
      <c r="B379" s="182">
        <f>Data!B380</f>
        <v>0</v>
      </c>
      <c r="C379" s="174">
        <f>Data!C380</f>
        <v>0</v>
      </c>
      <c r="D379" s="176">
        <f t="shared" si="32"/>
        <v>10</v>
      </c>
      <c r="E379" s="172" t="str">
        <f>IF(Data!E380="","",Data!E380)</f>
        <v/>
      </c>
      <c r="F379" s="130" t="str">
        <f t="shared" ca="1" si="33"/>
        <v>Retard</v>
      </c>
      <c r="G379" s="173" t="str">
        <f t="shared" ca="1" si="34"/>
        <v>Retard</v>
      </c>
      <c r="H379" s="148"/>
    </row>
    <row r="380" spans="1:8" ht="15.6" x14ac:dyDescent="0.3">
      <c r="A380" s="175">
        <f>Data!A381</f>
        <v>0</v>
      </c>
      <c r="B380" s="182">
        <f>Data!B381</f>
        <v>0</v>
      </c>
      <c r="C380" s="174">
        <f>Data!C381</f>
        <v>0</v>
      </c>
      <c r="D380" s="176">
        <f t="shared" si="32"/>
        <v>10</v>
      </c>
      <c r="E380" s="172" t="str">
        <f>IF(Data!E381="","",Data!E381)</f>
        <v/>
      </c>
      <c r="F380" s="130" t="str">
        <f t="shared" ca="1" si="33"/>
        <v>Retard</v>
      </c>
      <c r="G380" s="173" t="str">
        <f t="shared" ca="1" si="34"/>
        <v>Retard</v>
      </c>
      <c r="H380" s="148"/>
    </row>
    <row r="381" spans="1:8" ht="15.6" x14ac:dyDescent="0.3">
      <c r="A381" s="175">
        <f>Data!A382</f>
        <v>0</v>
      </c>
      <c r="B381" s="182">
        <f>Data!B382</f>
        <v>0</v>
      </c>
      <c r="C381" s="174">
        <f>Data!C382</f>
        <v>0</v>
      </c>
      <c r="D381" s="176">
        <f t="shared" si="32"/>
        <v>10</v>
      </c>
      <c r="E381" s="172" t="str">
        <f>IF(Data!E382="","",Data!E382)</f>
        <v/>
      </c>
      <c r="F381" s="130" t="str">
        <f t="shared" ca="1" si="33"/>
        <v>Retard</v>
      </c>
      <c r="G381" s="173" t="str">
        <f t="shared" ca="1" si="34"/>
        <v>Retard</v>
      </c>
      <c r="H381" s="148"/>
    </row>
    <row r="382" spans="1:8" ht="15.6" x14ac:dyDescent="0.3">
      <c r="A382" s="175">
        <f>Data!A383</f>
        <v>0</v>
      </c>
      <c r="B382" s="182">
        <f>Data!B383</f>
        <v>0</v>
      </c>
      <c r="C382" s="174">
        <f>Data!C383</f>
        <v>0</v>
      </c>
      <c r="D382" s="176">
        <f t="shared" si="32"/>
        <v>10</v>
      </c>
      <c r="E382" s="172" t="str">
        <f>IF(Data!E383="","",Data!E383)</f>
        <v/>
      </c>
      <c r="F382" s="130" t="str">
        <f t="shared" ca="1" si="33"/>
        <v>Retard</v>
      </c>
      <c r="G382" s="173" t="str">
        <f t="shared" ca="1" si="34"/>
        <v>Retard</v>
      </c>
      <c r="H382" s="148"/>
    </row>
    <row r="383" spans="1:8" ht="15.6" x14ac:dyDescent="0.3">
      <c r="A383" s="175">
        <f>Data!A384</f>
        <v>0</v>
      </c>
      <c r="B383" s="182">
        <f>Data!B384</f>
        <v>0</v>
      </c>
      <c r="C383" s="174">
        <f>Data!C384</f>
        <v>0</v>
      </c>
      <c r="D383" s="176">
        <f t="shared" si="32"/>
        <v>10</v>
      </c>
      <c r="E383" s="172" t="str">
        <f>IF(Data!E384="","",Data!E384)</f>
        <v/>
      </c>
      <c r="F383" s="130" t="str">
        <f t="shared" ca="1" si="33"/>
        <v>Retard</v>
      </c>
      <c r="G383" s="173" t="str">
        <f t="shared" ca="1" si="34"/>
        <v>Retard</v>
      </c>
      <c r="H383" s="148"/>
    </row>
    <row r="384" spans="1:8" ht="15.6" x14ac:dyDescent="0.3">
      <c r="A384" s="175">
        <f>Data!A385</f>
        <v>0</v>
      </c>
      <c r="B384" s="182">
        <f>Data!B385</f>
        <v>0</v>
      </c>
      <c r="C384" s="174">
        <f>Data!C385</f>
        <v>0</v>
      </c>
      <c r="D384" s="176">
        <f t="shared" si="32"/>
        <v>10</v>
      </c>
      <c r="E384" s="172" t="str">
        <f>IF(Data!E385="","",Data!E385)</f>
        <v/>
      </c>
      <c r="F384" s="130" t="str">
        <f t="shared" ca="1" si="33"/>
        <v>Retard</v>
      </c>
      <c r="G384" s="173" t="str">
        <f t="shared" ca="1" si="34"/>
        <v>Retard</v>
      </c>
      <c r="H384" s="148"/>
    </row>
    <row r="385" spans="1:8" ht="15.6" x14ac:dyDescent="0.3">
      <c r="A385" s="175">
        <f>Data!A386</f>
        <v>0</v>
      </c>
      <c r="B385" s="182">
        <f>Data!B386</f>
        <v>0</v>
      </c>
      <c r="C385" s="174">
        <f>Data!C386</f>
        <v>0</v>
      </c>
      <c r="D385" s="176">
        <f t="shared" si="32"/>
        <v>10</v>
      </c>
      <c r="E385" s="172" t="str">
        <f>IF(Data!E386="","",Data!E386)</f>
        <v/>
      </c>
      <c r="F385" s="130" t="str">
        <f t="shared" ca="1" si="33"/>
        <v>Retard</v>
      </c>
      <c r="G385" s="173" t="str">
        <f t="shared" ca="1" si="34"/>
        <v>Retard</v>
      </c>
      <c r="H385" s="148"/>
    </row>
    <row r="386" spans="1:8" ht="15.6" x14ac:dyDescent="0.3">
      <c r="A386" s="175">
        <f>Data!A387</f>
        <v>0</v>
      </c>
      <c r="B386" s="182">
        <f>Data!B387</f>
        <v>0</v>
      </c>
      <c r="C386" s="174">
        <f>Data!C387</f>
        <v>0</v>
      </c>
      <c r="D386" s="176">
        <f t="shared" si="32"/>
        <v>10</v>
      </c>
      <c r="E386" s="172" t="str">
        <f>IF(Data!E387="","",Data!E387)</f>
        <v/>
      </c>
      <c r="F386" s="130" t="str">
        <f t="shared" ca="1" si="33"/>
        <v>Retard</v>
      </c>
      <c r="G386" s="173" t="str">
        <f t="shared" ca="1" si="34"/>
        <v>Retard</v>
      </c>
      <c r="H386" s="148"/>
    </row>
    <row r="387" spans="1:8" ht="15.6" x14ac:dyDescent="0.3">
      <c r="A387" s="175">
        <f>Data!A388</f>
        <v>0</v>
      </c>
      <c r="B387" s="182">
        <f>Data!B388</f>
        <v>0</v>
      </c>
      <c r="C387" s="174">
        <f>Data!C388</f>
        <v>0</v>
      </c>
      <c r="D387" s="176">
        <f t="shared" si="32"/>
        <v>10</v>
      </c>
      <c r="E387" s="172" t="str">
        <f>IF(Data!E388="","",Data!E388)</f>
        <v/>
      </c>
      <c r="F387" s="130" t="str">
        <f t="shared" ca="1" si="33"/>
        <v>Retard</v>
      </c>
      <c r="G387" s="173" t="str">
        <f t="shared" ca="1" si="34"/>
        <v>Retard</v>
      </c>
      <c r="H387" s="148"/>
    </row>
    <row r="388" spans="1:8" ht="15.6" x14ac:dyDescent="0.3">
      <c r="A388" s="175">
        <f>Data!A389</f>
        <v>0</v>
      </c>
      <c r="B388" s="182">
        <f>Data!B389</f>
        <v>0</v>
      </c>
      <c r="C388" s="174">
        <f>Data!C389</f>
        <v>0</v>
      </c>
      <c r="D388" s="176">
        <f t="shared" si="32"/>
        <v>10</v>
      </c>
      <c r="E388" s="172" t="str">
        <f>IF(Data!E389="","",Data!E389)</f>
        <v/>
      </c>
      <c r="F388" s="130" t="str">
        <f t="shared" ca="1" si="33"/>
        <v>Retard</v>
      </c>
      <c r="G388" s="173" t="str">
        <f t="shared" ca="1" si="34"/>
        <v>Retard</v>
      </c>
      <c r="H388" s="148"/>
    </row>
    <row r="389" spans="1:8" ht="15.6" x14ac:dyDescent="0.3">
      <c r="A389" s="175">
        <f>Data!A390</f>
        <v>0</v>
      </c>
      <c r="B389" s="182">
        <f>Data!B390</f>
        <v>0</v>
      </c>
      <c r="C389" s="174">
        <f>Data!C390</f>
        <v>0</v>
      </c>
      <c r="D389" s="176">
        <f t="shared" si="32"/>
        <v>10</v>
      </c>
      <c r="E389" s="172" t="str">
        <f>IF(Data!E390="","",Data!E390)</f>
        <v/>
      </c>
      <c r="F389" s="130" t="str">
        <f t="shared" ca="1" si="33"/>
        <v>Retard</v>
      </c>
      <c r="G389" s="173" t="str">
        <f t="shared" ca="1" si="34"/>
        <v>Retard</v>
      </c>
      <c r="H389" s="148"/>
    </row>
    <row r="390" spans="1:8" ht="15.6" x14ac:dyDescent="0.3">
      <c r="A390" s="175">
        <f>Data!A391</f>
        <v>0</v>
      </c>
      <c r="B390" s="182">
        <f>Data!B391</f>
        <v>0</v>
      </c>
      <c r="C390" s="174">
        <f>Data!C391</f>
        <v>0</v>
      </c>
      <c r="D390" s="176">
        <f t="shared" si="32"/>
        <v>10</v>
      </c>
      <c r="E390" s="172" t="str">
        <f>IF(Data!E391="","",Data!E391)</f>
        <v/>
      </c>
      <c r="F390" s="130" t="str">
        <f t="shared" ca="1" si="33"/>
        <v>Retard</v>
      </c>
      <c r="G390" s="173" t="str">
        <f t="shared" ca="1" si="34"/>
        <v>Retard</v>
      </c>
      <c r="H390" s="148"/>
    </row>
    <row r="391" spans="1:8" ht="15.6" x14ac:dyDescent="0.3">
      <c r="A391" s="175">
        <f>Data!A392</f>
        <v>0</v>
      </c>
      <c r="B391" s="182">
        <f>Data!B392</f>
        <v>0</v>
      </c>
      <c r="C391" s="174">
        <f>Data!C392</f>
        <v>0</v>
      </c>
      <c r="D391" s="176">
        <f t="shared" si="32"/>
        <v>10</v>
      </c>
      <c r="E391" s="172" t="str">
        <f>IF(Data!E392="","",Data!E392)</f>
        <v/>
      </c>
      <c r="F391" s="130" t="str">
        <f t="shared" ca="1" si="33"/>
        <v>Retard</v>
      </c>
      <c r="G391" s="173" t="str">
        <f t="shared" ca="1" si="34"/>
        <v>Retard</v>
      </c>
      <c r="H391" s="148"/>
    </row>
    <row r="392" spans="1:8" ht="15.6" x14ac:dyDescent="0.3">
      <c r="A392" s="175">
        <f>Data!A393</f>
        <v>0</v>
      </c>
      <c r="B392" s="182">
        <f>Data!B393</f>
        <v>0</v>
      </c>
      <c r="C392" s="174">
        <f>Data!C393</f>
        <v>0</v>
      </c>
      <c r="D392" s="176">
        <f t="shared" si="32"/>
        <v>10</v>
      </c>
      <c r="E392" s="172" t="str">
        <f>IF(Data!E393="","",Data!E393)</f>
        <v/>
      </c>
      <c r="F392" s="130" t="str">
        <f t="shared" ca="1" si="33"/>
        <v>Retard</v>
      </c>
      <c r="G392" s="173" t="str">
        <f t="shared" ca="1" si="34"/>
        <v>Retard</v>
      </c>
      <c r="H392" s="148"/>
    </row>
    <row r="393" spans="1:8" ht="15.6" x14ac:dyDescent="0.3">
      <c r="A393" s="175">
        <f>Data!A394</f>
        <v>0</v>
      </c>
      <c r="B393" s="182">
        <f>Data!B394</f>
        <v>0</v>
      </c>
      <c r="C393" s="174">
        <f>Data!C394</f>
        <v>0</v>
      </c>
      <c r="D393" s="176">
        <f t="shared" si="32"/>
        <v>10</v>
      </c>
      <c r="E393" s="172" t="str">
        <f>IF(Data!E394="","",Data!E394)</f>
        <v/>
      </c>
      <c r="F393" s="130" t="str">
        <f t="shared" ca="1" si="33"/>
        <v>Retard</v>
      </c>
      <c r="G393" s="173" t="str">
        <f t="shared" ca="1" si="34"/>
        <v>Retard</v>
      </c>
      <c r="H393" s="148"/>
    </row>
    <row r="394" spans="1:8" ht="15.6" x14ac:dyDescent="0.3">
      <c r="A394" s="175">
        <f>Data!A395</f>
        <v>0</v>
      </c>
      <c r="B394" s="182">
        <f>Data!B395</f>
        <v>0</v>
      </c>
      <c r="C394" s="174">
        <f>Data!C395</f>
        <v>0</v>
      </c>
      <c r="D394" s="176">
        <f t="shared" si="32"/>
        <v>10</v>
      </c>
      <c r="E394" s="172" t="str">
        <f>IF(Data!E395="","",Data!E395)</f>
        <v/>
      </c>
      <c r="F394" s="130" t="str">
        <f t="shared" ca="1" si="33"/>
        <v>Retard</v>
      </c>
      <c r="G394" s="173" t="str">
        <f t="shared" ca="1" si="34"/>
        <v>Retard</v>
      </c>
      <c r="H394" s="148"/>
    </row>
    <row r="395" spans="1:8" ht="15.6" x14ac:dyDescent="0.3">
      <c r="A395" s="175">
        <f>Data!A396</f>
        <v>0</v>
      </c>
      <c r="B395" s="182">
        <f>Data!B396</f>
        <v>0</v>
      </c>
      <c r="C395" s="174">
        <f>Data!C396</f>
        <v>0</v>
      </c>
      <c r="D395" s="176">
        <f t="shared" si="32"/>
        <v>10</v>
      </c>
      <c r="E395" s="172" t="str">
        <f>IF(Data!E396="","",Data!E396)</f>
        <v/>
      </c>
      <c r="F395" s="130" t="str">
        <f t="shared" ca="1" si="33"/>
        <v>Retard</v>
      </c>
      <c r="G395" s="173" t="str">
        <f t="shared" ca="1" si="34"/>
        <v>Retard</v>
      </c>
      <c r="H395" s="148"/>
    </row>
    <row r="396" spans="1:8" ht="15.6" x14ac:dyDescent="0.3">
      <c r="A396" s="175">
        <f>Data!A397</f>
        <v>0</v>
      </c>
      <c r="B396" s="182">
        <f>Data!B397</f>
        <v>0</v>
      </c>
      <c r="C396" s="174">
        <f>Data!C397</f>
        <v>0</v>
      </c>
      <c r="D396" s="176">
        <f t="shared" si="32"/>
        <v>10</v>
      </c>
      <c r="E396" s="172" t="str">
        <f>IF(Data!E397="","",Data!E397)</f>
        <v/>
      </c>
      <c r="F396" s="130" t="str">
        <f t="shared" ca="1" si="33"/>
        <v>Retard</v>
      </c>
      <c r="G396" s="173" t="str">
        <f t="shared" ca="1" si="34"/>
        <v>Retard</v>
      </c>
      <c r="H396" s="148"/>
    </row>
    <row r="397" spans="1:8" ht="15.6" x14ac:dyDescent="0.3">
      <c r="A397" s="175">
        <f>Data!A398</f>
        <v>0</v>
      </c>
      <c r="B397" s="182">
        <f>Data!B398</f>
        <v>0</v>
      </c>
      <c r="C397" s="174">
        <f>Data!C398</f>
        <v>0</v>
      </c>
      <c r="D397" s="176">
        <f t="shared" si="32"/>
        <v>10</v>
      </c>
      <c r="E397" s="172" t="str">
        <f>IF(Data!E398="","",Data!E398)</f>
        <v/>
      </c>
      <c r="F397" s="130" t="str">
        <f t="shared" ca="1" si="33"/>
        <v>Retard</v>
      </c>
      <c r="G397" s="173" t="str">
        <f t="shared" ca="1" si="34"/>
        <v>Retard</v>
      </c>
      <c r="H397" s="148"/>
    </row>
    <row r="398" spans="1:8" ht="15.6" x14ac:dyDescent="0.3">
      <c r="A398" s="175">
        <f>Data!A399</f>
        <v>0</v>
      </c>
      <c r="B398" s="182">
        <f>Data!B399</f>
        <v>0</v>
      </c>
      <c r="C398" s="174">
        <f>Data!C399</f>
        <v>0</v>
      </c>
      <c r="D398" s="176">
        <f t="shared" si="32"/>
        <v>10</v>
      </c>
      <c r="E398" s="172" t="str">
        <f>IF(Data!E399="","",Data!E399)</f>
        <v/>
      </c>
      <c r="F398" s="130" t="str">
        <f t="shared" ca="1" si="33"/>
        <v>Retard</v>
      </c>
      <c r="G398" s="173" t="str">
        <f t="shared" ca="1" si="34"/>
        <v>Retard</v>
      </c>
      <c r="H398" s="148"/>
    </row>
    <row r="399" spans="1:8" ht="15.6" x14ac:dyDescent="0.3">
      <c r="A399" s="175">
        <f>Data!A400</f>
        <v>0</v>
      </c>
      <c r="B399" s="182">
        <f>Data!B400</f>
        <v>0</v>
      </c>
      <c r="C399" s="174">
        <f>Data!C400</f>
        <v>0</v>
      </c>
      <c r="D399" s="176">
        <f t="shared" si="32"/>
        <v>10</v>
      </c>
      <c r="E399" s="172" t="str">
        <f>IF(Data!E400="","",Data!E400)</f>
        <v/>
      </c>
      <c r="F399" s="130" t="str">
        <f t="shared" ca="1" si="33"/>
        <v>Retard</v>
      </c>
      <c r="G399" s="173" t="str">
        <f t="shared" ca="1" si="34"/>
        <v>Retard</v>
      </c>
      <c r="H399" s="148"/>
    </row>
    <row r="400" spans="1:8" ht="15.6" x14ac:dyDescent="0.3">
      <c r="A400" s="175">
        <f>Data!A401</f>
        <v>0</v>
      </c>
      <c r="B400" s="182">
        <f>Data!B401</f>
        <v>0</v>
      </c>
      <c r="C400" s="174">
        <f>Data!C401</f>
        <v>0</v>
      </c>
      <c r="D400" s="176">
        <f t="shared" si="32"/>
        <v>10</v>
      </c>
      <c r="E400" s="172" t="str">
        <f>IF(Data!E401="","",Data!E401)</f>
        <v/>
      </c>
      <c r="F400" s="130" t="str">
        <f t="shared" ca="1" si="33"/>
        <v>Retard</v>
      </c>
      <c r="G400" s="173" t="str">
        <f t="shared" ca="1" si="34"/>
        <v>Retard</v>
      </c>
      <c r="H400" s="148"/>
    </row>
    <row r="401" spans="1:8" ht="15.6" x14ac:dyDescent="0.3">
      <c r="A401" s="175">
        <f>Data!A402</f>
        <v>0</v>
      </c>
      <c r="B401" s="182">
        <f>Data!B402</f>
        <v>0</v>
      </c>
      <c r="C401" s="174">
        <f>Data!C402</f>
        <v>0</v>
      </c>
      <c r="D401" s="176">
        <f t="shared" si="32"/>
        <v>10</v>
      </c>
      <c r="E401" s="172" t="str">
        <f>IF(Data!E402="","",Data!E402)</f>
        <v/>
      </c>
      <c r="F401" s="130" t="str">
        <f t="shared" ca="1" si="33"/>
        <v>Retard</v>
      </c>
      <c r="G401" s="173" t="str">
        <f t="shared" ca="1" si="34"/>
        <v>Retard</v>
      </c>
      <c r="H401" s="148"/>
    </row>
    <row r="402" spans="1:8" ht="15.6" x14ac:dyDescent="0.3">
      <c r="A402" s="175">
        <f>Data!A403</f>
        <v>0</v>
      </c>
      <c r="B402" s="182">
        <f>Data!B403</f>
        <v>0</v>
      </c>
      <c r="C402" s="174">
        <f>Data!C403</f>
        <v>0</v>
      </c>
      <c r="D402" s="176">
        <f t="shared" si="32"/>
        <v>10</v>
      </c>
      <c r="E402" s="172" t="str">
        <f>IF(Data!E403="","",Data!E403)</f>
        <v/>
      </c>
      <c r="F402" s="130" t="str">
        <f t="shared" ca="1" si="33"/>
        <v>Retard</v>
      </c>
      <c r="G402" s="173" t="str">
        <f t="shared" ca="1" si="34"/>
        <v>Retard</v>
      </c>
      <c r="H402" s="148"/>
    </row>
    <row r="403" spans="1:8" ht="15.6" x14ac:dyDescent="0.3">
      <c r="A403" s="175">
        <f>Data!A404</f>
        <v>0</v>
      </c>
      <c r="B403" s="182">
        <f>Data!B404</f>
        <v>0</v>
      </c>
      <c r="C403" s="174">
        <f>Data!C404</f>
        <v>0</v>
      </c>
      <c r="D403" s="176">
        <f t="shared" si="32"/>
        <v>10</v>
      </c>
      <c r="E403" s="172" t="str">
        <f>IF(Data!E404="","",Data!E404)</f>
        <v/>
      </c>
      <c r="F403" s="130" t="str">
        <f t="shared" ca="1" si="33"/>
        <v>Retard</v>
      </c>
      <c r="G403" s="173" t="str">
        <f t="shared" ca="1" si="34"/>
        <v>Retard</v>
      </c>
      <c r="H403" s="148"/>
    </row>
    <row r="404" spans="1:8" ht="15.6" x14ac:dyDescent="0.3">
      <c r="A404" s="175">
        <f>Data!A405</f>
        <v>0</v>
      </c>
      <c r="B404" s="182">
        <f>Data!B405</f>
        <v>0</v>
      </c>
      <c r="C404" s="174">
        <f>Data!C405</f>
        <v>0</v>
      </c>
      <c r="D404" s="176">
        <f t="shared" si="32"/>
        <v>10</v>
      </c>
      <c r="E404" s="172" t="str">
        <f>IF(Data!E405="","",Data!E405)</f>
        <v/>
      </c>
      <c r="F404" s="130" t="str">
        <f t="shared" ca="1" si="33"/>
        <v>Retard</v>
      </c>
      <c r="G404" s="173" t="str">
        <f t="shared" ca="1" si="34"/>
        <v>Retard</v>
      </c>
      <c r="H404" s="148"/>
    </row>
    <row r="405" spans="1:8" ht="15.6" x14ac:dyDescent="0.3">
      <c r="A405" s="175">
        <f>Data!A406</f>
        <v>0</v>
      </c>
      <c r="B405" s="182">
        <f>Data!B406</f>
        <v>0</v>
      </c>
      <c r="C405" s="174">
        <f>Data!C406</f>
        <v>0</v>
      </c>
      <c r="D405" s="176">
        <f t="shared" si="32"/>
        <v>10</v>
      </c>
      <c r="E405" s="172" t="str">
        <f>IF(Data!E406="","",Data!E406)</f>
        <v/>
      </c>
      <c r="F405" s="130" t="str">
        <f t="shared" ca="1" si="33"/>
        <v>Retard</v>
      </c>
      <c r="G405" s="173" t="str">
        <f t="shared" ca="1" si="34"/>
        <v>Retard</v>
      </c>
      <c r="H405" s="148"/>
    </row>
    <row r="406" spans="1:8" ht="15.6" x14ac:dyDescent="0.3">
      <c r="A406" s="175">
        <f>Data!A407</f>
        <v>0</v>
      </c>
      <c r="B406" s="182">
        <f>Data!B407</f>
        <v>0</v>
      </c>
      <c r="C406" s="174">
        <f>Data!C407</f>
        <v>0</v>
      </c>
      <c r="D406" s="176">
        <f t="shared" si="32"/>
        <v>10</v>
      </c>
      <c r="E406" s="172" t="str">
        <f>IF(Data!E407="","",Data!E407)</f>
        <v/>
      </c>
      <c r="F406" s="130" t="str">
        <f t="shared" ca="1" si="33"/>
        <v>Retard</v>
      </c>
      <c r="G406" s="173" t="str">
        <f t="shared" ca="1" si="34"/>
        <v>Retard</v>
      </c>
      <c r="H406" s="148"/>
    </row>
    <row r="407" spans="1:8" ht="15.6" x14ac:dyDescent="0.3">
      <c r="A407" s="175">
        <f>Data!A408</f>
        <v>0</v>
      </c>
      <c r="B407" s="182">
        <f>Data!B408</f>
        <v>0</v>
      </c>
      <c r="C407" s="174">
        <f>Data!C408</f>
        <v>0</v>
      </c>
      <c r="D407" s="176">
        <f t="shared" si="32"/>
        <v>10</v>
      </c>
      <c r="E407" s="172" t="str">
        <f>IF(Data!E408="","",Data!E408)</f>
        <v/>
      </c>
      <c r="F407" s="130" t="str">
        <f t="shared" ca="1" si="33"/>
        <v>Retard</v>
      </c>
      <c r="G407" s="173" t="str">
        <f t="shared" ca="1" si="34"/>
        <v>Retard</v>
      </c>
      <c r="H407" s="148"/>
    </row>
    <row r="408" spans="1:8" ht="15.6" x14ac:dyDescent="0.3">
      <c r="A408" s="175">
        <f>Data!A409</f>
        <v>0</v>
      </c>
      <c r="B408" s="182">
        <f>Data!B409</f>
        <v>0</v>
      </c>
      <c r="C408" s="174">
        <f>Data!C409</f>
        <v>0</v>
      </c>
      <c r="D408" s="176">
        <f t="shared" si="32"/>
        <v>10</v>
      </c>
      <c r="E408" s="172" t="str">
        <f>IF(Data!E409="","",Data!E409)</f>
        <v/>
      </c>
      <c r="F408" s="130" t="str">
        <f t="shared" ca="1" si="33"/>
        <v>Retard</v>
      </c>
      <c r="G408" s="173" t="str">
        <f t="shared" ca="1" si="34"/>
        <v>Retard</v>
      </c>
      <c r="H408" s="148"/>
    </row>
    <row r="409" spans="1:8" ht="15.6" x14ac:dyDescent="0.3">
      <c r="A409" s="175">
        <f>Data!A410</f>
        <v>0</v>
      </c>
      <c r="B409" s="182">
        <f>Data!B410</f>
        <v>0</v>
      </c>
      <c r="C409" s="174">
        <f>Data!C410</f>
        <v>0</v>
      </c>
      <c r="D409" s="176">
        <f t="shared" si="32"/>
        <v>10</v>
      </c>
      <c r="E409" s="172" t="str">
        <f>IF(Data!E410="","",Data!E410)</f>
        <v/>
      </c>
      <c r="F409" s="130" t="str">
        <f t="shared" ca="1" si="33"/>
        <v>Retard</v>
      </c>
      <c r="G409" s="173" t="str">
        <f t="shared" ca="1" si="34"/>
        <v>Retard</v>
      </c>
      <c r="H409" s="148"/>
    </row>
    <row r="410" spans="1:8" ht="15.6" x14ac:dyDescent="0.3">
      <c r="A410" s="175">
        <f>Data!A411</f>
        <v>0</v>
      </c>
      <c r="B410" s="182">
        <f>Data!B411</f>
        <v>0</v>
      </c>
      <c r="C410" s="174">
        <f>Data!C411</f>
        <v>0</v>
      </c>
      <c r="D410" s="176">
        <f t="shared" si="32"/>
        <v>10</v>
      </c>
      <c r="E410" s="172" t="str">
        <f>IF(Data!E411="","",Data!E411)</f>
        <v/>
      </c>
      <c r="F410" s="130" t="str">
        <f t="shared" ca="1" si="33"/>
        <v>Retard</v>
      </c>
      <c r="G410" s="173" t="str">
        <f t="shared" ca="1" si="34"/>
        <v>Retard</v>
      </c>
      <c r="H410" s="148"/>
    </row>
    <row r="411" spans="1:8" ht="15.6" x14ac:dyDescent="0.3">
      <c r="A411" s="175">
        <f>Data!A412</f>
        <v>0</v>
      </c>
      <c r="B411" s="182">
        <f>Data!B412</f>
        <v>0</v>
      </c>
      <c r="C411" s="174">
        <f>Data!C412</f>
        <v>0</v>
      </c>
      <c r="D411" s="176">
        <f t="shared" si="32"/>
        <v>10</v>
      </c>
      <c r="E411" s="172" t="str">
        <f>IF(Data!E412="","",Data!E412)</f>
        <v/>
      </c>
      <c r="F411" s="130" t="str">
        <f t="shared" ca="1" si="33"/>
        <v>Retard</v>
      </c>
      <c r="G411" s="173" t="str">
        <f t="shared" ca="1" si="34"/>
        <v>Retard</v>
      </c>
      <c r="H411" s="148"/>
    </row>
    <row r="412" spans="1:8" ht="15.6" x14ac:dyDescent="0.3">
      <c r="A412" s="175">
        <f>Data!A413</f>
        <v>0</v>
      </c>
      <c r="B412" s="182">
        <f>Data!B413</f>
        <v>0</v>
      </c>
      <c r="C412" s="174">
        <f>Data!C413</f>
        <v>0</v>
      </c>
      <c r="D412" s="176">
        <f t="shared" si="32"/>
        <v>10</v>
      </c>
      <c r="E412" s="172" t="str">
        <f>IF(Data!E413="","",Data!E413)</f>
        <v/>
      </c>
      <c r="F412" s="130" t="str">
        <f t="shared" ca="1" si="33"/>
        <v>Retard</v>
      </c>
      <c r="G412" s="173" t="str">
        <f t="shared" ca="1" si="34"/>
        <v>Retard</v>
      </c>
      <c r="H412" s="148"/>
    </row>
    <row r="413" spans="1:8" ht="15.6" x14ac:dyDescent="0.3">
      <c r="A413" s="175">
        <f>Data!A414</f>
        <v>0</v>
      </c>
      <c r="B413" s="182">
        <f>Data!B414</f>
        <v>0</v>
      </c>
      <c r="C413" s="174">
        <f>Data!C414</f>
        <v>0</v>
      </c>
      <c r="D413" s="176">
        <f t="shared" si="32"/>
        <v>10</v>
      </c>
      <c r="E413" s="172" t="str">
        <f>IF(Data!E414="","",Data!E414)</f>
        <v/>
      </c>
      <c r="F413" s="130" t="str">
        <f t="shared" ca="1" si="33"/>
        <v>Retard</v>
      </c>
      <c r="G413" s="173" t="str">
        <f t="shared" ca="1" si="34"/>
        <v>Retard</v>
      </c>
      <c r="H413" s="148"/>
    </row>
    <row r="414" spans="1:8" ht="15.6" x14ac:dyDescent="0.3">
      <c r="A414" s="175">
        <f>Data!A415</f>
        <v>0</v>
      </c>
      <c r="B414" s="182">
        <f>Data!B415</f>
        <v>0</v>
      </c>
      <c r="C414" s="174">
        <f>Data!C415</f>
        <v>0</v>
      </c>
      <c r="D414" s="176">
        <f t="shared" si="32"/>
        <v>10</v>
      </c>
      <c r="E414" s="172" t="str">
        <f>IF(Data!E415="","",Data!E415)</f>
        <v/>
      </c>
      <c r="F414" s="130" t="str">
        <f t="shared" ca="1" si="33"/>
        <v>Retard</v>
      </c>
      <c r="G414" s="173" t="str">
        <f t="shared" ca="1" si="34"/>
        <v>Retard</v>
      </c>
      <c r="H414" s="148"/>
    </row>
    <row r="415" spans="1:8" ht="15.6" x14ac:dyDescent="0.3">
      <c r="A415" s="175">
        <f>Data!A416</f>
        <v>0</v>
      </c>
      <c r="B415" s="182">
        <f>Data!B416</f>
        <v>0</v>
      </c>
      <c r="C415" s="174">
        <f>Data!C416</f>
        <v>0</v>
      </c>
      <c r="D415" s="176">
        <f t="shared" si="32"/>
        <v>10</v>
      </c>
      <c r="E415" s="172" t="str">
        <f>IF(Data!E416="","",Data!E416)</f>
        <v/>
      </c>
      <c r="F415" s="130" t="str">
        <f t="shared" ca="1" si="33"/>
        <v>Retard</v>
      </c>
      <c r="G415" s="173" t="str">
        <f t="shared" ca="1" si="34"/>
        <v>Retard</v>
      </c>
      <c r="H415" s="148"/>
    </row>
    <row r="416" spans="1:8" ht="15.6" x14ac:dyDescent="0.3">
      <c r="A416" s="175">
        <f>Data!A417</f>
        <v>0</v>
      </c>
      <c r="B416" s="182">
        <f>Data!B417</f>
        <v>0</v>
      </c>
      <c r="C416" s="174">
        <f>Data!C417</f>
        <v>0</v>
      </c>
      <c r="D416" s="176">
        <f t="shared" si="32"/>
        <v>10</v>
      </c>
      <c r="E416" s="172" t="str">
        <f>IF(Data!E417="","",Data!E417)</f>
        <v/>
      </c>
      <c r="F416" s="130" t="str">
        <f t="shared" ca="1" si="33"/>
        <v>Retard</v>
      </c>
      <c r="G416" s="173" t="str">
        <f t="shared" ca="1" si="34"/>
        <v>Retard</v>
      </c>
      <c r="H416" s="148"/>
    </row>
    <row r="417" spans="1:8" ht="15.6" x14ac:dyDescent="0.3">
      <c r="A417" s="175">
        <f>Data!A418</f>
        <v>0</v>
      </c>
      <c r="B417" s="182">
        <f>Data!B418</f>
        <v>0</v>
      </c>
      <c r="C417" s="174">
        <f>Data!C418</f>
        <v>0</v>
      </c>
      <c r="D417" s="176">
        <f t="shared" si="32"/>
        <v>10</v>
      </c>
      <c r="E417" s="172" t="str">
        <f>IF(Data!E418="","",Data!E418)</f>
        <v/>
      </c>
      <c r="F417" s="130" t="str">
        <f t="shared" ca="1" si="33"/>
        <v>Retard</v>
      </c>
      <c r="G417" s="173" t="str">
        <f t="shared" ca="1" si="34"/>
        <v>Retard</v>
      </c>
      <c r="H417" s="148"/>
    </row>
    <row r="418" spans="1:8" ht="15.6" x14ac:dyDescent="0.3">
      <c r="A418" s="175">
        <f>Data!A419</f>
        <v>0</v>
      </c>
      <c r="B418" s="182">
        <f>Data!B419</f>
        <v>0</v>
      </c>
      <c r="C418" s="174">
        <f>Data!C419</f>
        <v>0</v>
      </c>
      <c r="D418" s="176">
        <f t="shared" si="32"/>
        <v>10</v>
      </c>
      <c r="E418" s="172" t="str">
        <f>IF(Data!E419="","",Data!E419)</f>
        <v/>
      </c>
      <c r="F418" s="130" t="str">
        <f t="shared" ca="1" si="33"/>
        <v>Retard</v>
      </c>
      <c r="G418" s="173" t="str">
        <f t="shared" ca="1" si="34"/>
        <v>Retard</v>
      </c>
      <c r="H418" s="148"/>
    </row>
    <row r="419" spans="1:8" ht="15.6" x14ac:dyDescent="0.3">
      <c r="A419" s="175">
        <f>Data!A420</f>
        <v>0</v>
      </c>
      <c r="B419" s="182">
        <f>Data!B420</f>
        <v>0</v>
      </c>
      <c r="C419" s="174">
        <f>Data!C420</f>
        <v>0</v>
      </c>
      <c r="D419" s="176">
        <f t="shared" si="32"/>
        <v>10</v>
      </c>
      <c r="E419" s="172" t="str">
        <f>IF(Data!E420="","",Data!E420)</f>
        <v/>
      </c>
      <c r="F419" s="130" t="str">
        <f t="shared" ca="1" si="33"/>
        <v>Retard</v>
      </c>
      <c r="G419" s="173" t="str">
        <f t="shared" ca="1" si="34"/>
        <v>Retard</v>
      </c>
      <c r="H419" s="148"/>
    </row>
    <row r="420" spans="1:8" ht="15.6" x14ac:dyDescent="0.3">
      <c r="A420" s="175">
        <f>Data!A421</f>
        <v>0</v>
      </c>
      <c r="B420" s="182">
        <f>Data!B421</f>
        <v>0</v>
      </c>
      <c r="C420" s="174">
        <f>Data!C421</f>
        <v>0</v>
      </c>
      <c r="D420" s="176">
        <f t="shared" si="32"/>
        <v>10</v>
      </c>
      <c r="E420" s="172" t="str">
        <f>IF(Data!E421="","",Data!E421)</f>
        <v/>
      </c>
      <c r="F420" s="130" t="str">
        <f t="shared" ca="1" si="33"/>
        <v>Retard</v>
      </c>
      <c r="G420" s="173" t="str">
        <f t="shared" ca="1" si="34"/>
        <v>Retard</v>
      </c>
      <c r="H420" s="148"/>
    </row>
    <row r="421" spans="1:8" ht="15.6" x14ac:dyDescent="0.3">
      <c r="A421" s="175">
        <f>Data!A422</f>
        <v>0</v>
      </c>
      <c r="B421" s="182">
        <f>Data!B422</f>
        <v>0</v>
      </c>
      <c r="C421" s="174">
        <f>Data!C422</f>
        <v>0</v>
      </c>
      <c r="D421" s="176">
        <f t="shared" si="32"/>
        <v>10</v>
      </c>
      <c r="E421" s="172" t="str">
        <f>IF(Data!E422="","",Data!E422)</f>
        <v/>
      </c>
      <c r="F421" s="130" t="str">
        <f t="shared" ca="1" si="33"/>
        <v>Retard</v>
      </c>
      <c r="G421" s="173" t="str">
        <f t="shared" ca="1" si="34"/>
        <v>Retard</v>
      </c>
      <c r="H421" s="148"/>
    </row>
    <row r="422" spans="1:8" ht="15.6" x14ac:dyDescent="0.3">
      <c r="A422" s="175">
        <f>Data!A423</f>
        <v>0</v>
      </c>
      <c r="B422" s="182">
        <f>Data!B423</f>
        <v>0</v>
      </c>
      <c r="C422" s="174">
        <f>Data!C423</f>
        <v>0</v>
      </c>
      <c r="D422" s="176">
        <f t="shared" si="32"/>
        <v>10</v>
      </c>
      <c r="E422" s="172" t="str">
        <f>IF(Data!E423="","",Data!E423)</f>
        <v/>
      </c>
      <c r="F422" s="130" t="str">
        <f t="shared" ca="1" si="33"/>
        <v>Retard</v>
      </c>
      <c r="G422" s="173" t="str">
        <f t="shared" ca="1" si="34"/>
        <v>Retard</v>
      </c>
      <c r="H422" s="148"/>
    </row>
    <row r="423" spans="1:8" ht="15.6" x14ac:dyDescent="0.3">
      <c r="A423" s="175">
        <f>Data!A424</f>
        <v>0</v>
      </c>
      <c r="B423" s="182">
        <f>Data!B424</f>
        <v>0</v>
      </c>
      <c r="C423" s="174">
        <f>Data!C424</f>
        <v>0</v>
      </c>
      <c r="D423" s="176">
        <f t="shared" si="32"/>
        <v>10</v>
      </c>
      <c r="E423" s="172" t="str">
        <f>IF(Data!E424="","",Data!E424)</f>
        <v/>
      </c>
      <c r="F423" s="130" t="str">
        <f t="shared" ca="1" si="33"/>
        <v>Retard</v>
      </c>
      <c r="G423" s="173" t="str">
        <f t="shared" ca="1" si="34"/>
        <v>Retard</v>
      </c>
      <c r="H423" s="148"/>
    </row>
    <row r="424" spans="1:8" ht="15.6" x14ac:dyDescent="0.3">
      <c r="A424" s="175">
        <f>Data!A425</f>
        <v>0</v>
      </c>
      <c r="B424" s="182">
        <f>Data!B425</f>
        <v>0</v>
      </c>
      <c r="C424" s="174">
        <f>Data!C425</f>
        <v>0</v>
      </c>
      <c r="D424" s="176">
        <f t="shared" si="32"/>
        <v>10</v>
      </c>
      <c r="E424" s="172" t="str">
        <f>IF(Data!E425="","",Data!E425)</f>
        <v/>
      </c>
      <c r="F424" s="130" t="str">
        <f t="shared" ca="1" si="33"/>
        <v>Retard</v>
      </c>
      <c r="G424" s="173" t="str">
        <f t="shared" ca="1" si="34"/>
        <v>Retard</v>
      </c>
      <c r="H424" s="148"/>
    </row>
    <row r="425" spans="1:8" ht="15.6" x14ac:dyDescent="0.3">
      <c r="A425" s="175">
        <f>Data!A426</f>
        <v>0</v>
      </c>
      <c r="B425" s="182">
        <f>Data!B426</f>
        <v>0</v>
      </c>
      <c r="C425" s="174">
        <f>Data!C426</f>
        <v>0</v>
      </c>
      <c r="D425" s="176">
        <f t="shared" si="32"/>
        <v>10</v>
      </c>
      <c r="E425" s="172" t="str">
        <f>IF(Data!E426="","",Data!E426)</f>
        <v/>
      </c>
      <c r="F425" s="130" t="str">
        <f t="shared" ca="1" si="33"/>
        <v>Retard</v>
      </c>
      <c r="G425" s="173" t="str">
        <f t="shared" ca="1" si="34"/>
        <v>Retard</v>
      </c>
      <c r="H425" s="148"/>
    </row>
    <row r="426" spans="1:8" ht="15.6" x14ac:dyDescent="0.3">
      <c r="A426" s="175">
        <f>Data!A427</f>
        <v>0</v>
      </c>
      <c r="B426" s="182">
        <f>Data!B427</f>
        <v>0</v>
      </c>
      <c r="C426" s="174">
        <f>Data!C427</f>
        <v>0</v>
      </c>
      <c r="D426" s="176">
        <f t="shared" si="32"/>
        <v>10</v>
      </c>
      <c r="E426" s="172" t="str">
        <f>IF(Data!E427="","",Data!E427)</f>
        <v/>
      </c>
      <c r="F426" s="130" t="str">
        <f t="shared" ca="1" si="33"/>
        <v>Retard</v>
      </c>
      <c r="G426" s="173" t="str">
        <f t="shared" ca="1" si="34"/>
        <v>Retard</v>
      </c>
      <c r="H426" s="148"/>
    </row>
    <row r="427" spans="1:8" ht="15.6" x14ac:dyDescent="0.3">
      <c r="A427" s="175">
        <f>Data!A428</f>
        <v>0</v>
      </c>
      <c r="B427" s="182">
        <f>Data!B428</f>
        <v>0</v>
      </c>
      <c r="C427" s="174">
        <f>Data!C428</f>
        <v>0</v>
      </c>
      <c r="D427" s="176">
        <f t="shared" si="32"/>
        <v>10</v>
      </c>
      <c r="E427" s="172" t="str">
        <f>IF(Data!E428="","",Data!E428)</f>
        <v/>
      </c>
      <c r="F427" s="130" t="str">
        <f t="shared" ca="1" si="33"/>
        <v>Retard</v>
      </c>
      <c r="G427" s="173" t="str">
        <f t="shared" ca="1" si="34"/>
        <v>Retard</v>
      </c>
      <c r="H427" s="148"/>
    </row>
    <row r="428" spans="1:8" ht="15.6" x14ac:dyDescent="0.3">
      <c r="A428" s="175">
        <f>Data!A429</f>
        <v>0</v>
      </c>
      <c r="B428" s="182">
        <f>Data!B429</f>
        <v>0</v>
      </c>
      <c r="C428" s="174">
        <f>Data!C429</f>
        <v>0</v>
      </c>
      <c r="D428" s="176">
        <f t="shared" ref="D428:D491" si="35">A428+10</f>
        <v>10</v>
      </c>
      <c r="E428" s="172" t="str">
        <f>IF(Data!E429="","",Data!E429)</f>
        <v/>
      </c>
      <c r="F428" s="130" t="str">
        <f t="shared" ref="F428:F491" ca="1" si="36">IF(E428&lt;&gt;"","",IF(TODAY()&gt;D428,"Retard",""))</f>
        <v>Retard</v>
      </c>
      <c r="G428" s="173" t="str">
        <f t="shared" ref="G428:G491" ca="1" si="37">IF(E428&lt;&gt;"","",IF(TODAY()&gt;D428+2,"Retard",""))</f>
        <v>Retard</v>
      </c>
      <c r="H428" s="148"/>
    </row>
    <row r="429" spans="1:8" ht="15.6" x14ac:dyDescent="0.3">
      <c r="A429" s="175">
        <f>Data!A430</f>
        <v>0</v>
      </c>
      <c r="B429" s="182">
        <f>Data!B430</f>
        <v>0</v>
      </c>
      <c r="C429" s="174">
        <f>Data!C430</f>
        <v>0</v>
      </c>
      <c r="D429" s="176">
        <f t="shared" si="35"/>
        <v>10</v>
      </c>
      <c r="E429" s="172" t="str">
        <f>IF(Data!E430="","",Data!E430)</f>
        <v/>
      </c>
      <c r="F429" s="130" t="str">
        <f t="shared" ca="1" si="36"/>
        <v>Retard</v>
      </c>
      <c r="G429" s="173" t="str">
        <f t="shared" ca="1" si="37"/>
        <v>Retard</v>
      </c>
      <c r="H429" s="148"/>
    </row>
    <row r="430" spans="1:8" ht="15.6" x14ac:dyDescent="0.3">
      <c r="A430" s="175">
        <f>Data!A431</f>
        <v>0</v>
      </c>
      <c r="B430" s="182">
        <f>Data!B431</f>
        <v>0</v>
      </c>
      <c r="C430" s="174">
        <f>Data!C431</f>
        <v>0</v>
      </c>
      <c r="D430" s="176">
        <f t="shared" si="35"/>
        <v>10</v>
      </c>
      <c r="E430" s="172" t="str">
        <f>IF(Data!E431="","",Data!E431)</f>
        <v/>
      </c>
      <c r="F430" s="130" t="str">
        <f t="shared" ca="1" si="36"/>
        <v>Retard</v>
      </c>
      <c r="G430" s="173" t="str">
        <f t="shared" ca="1" si="37"/>
        <v>Retard</v>
      </c>
      <c r="H430" s="148"/>
    </row>
    <row r="431" spans="1:8" ht="15.6" x14ac:dyDescent="0.3">
      <c r="A431" s="175">
        <f>Data!A432</f>
        <v>0</v>
      </c>
      <c r="B431" s="182">
        <f>Data!B432</f>
        <v>0</v>
      </c>
      <c r="C431" s="174">
        <f>Data!C432</f>
        <v>0</v>
      </c>
      <c r="D431" s="176">
        <f t="shared" si="35"/>
        <v>10</v>
      </c>
      <c r="E431" s="172" t="str">
        <f>IF(Data!E432="","",Data!E432)</f>
        <v/>
      </c>
      <c r="F431" s="130" t="str">
        <f t="shared" ca="1" si="36"/>
        <v>Retard</v>
      </c>
      <c r="G431" s="173" t="str">
        <f t="shared" ca="1" si="37"/>
        <v>Retard</v>
      </c>
      <c r="H431" s="148"/>
    </row>
    <row r="432" spans="1:8" ht="15.6" x14ac:dyDescent="0.3">
      <c r="A432" s="175">
        <f>Data!A433</f>
        <v>0</v>
      </c>
      <c r="B432" s="182">
        <f>Data!B433</f>
        <v>0</v>
      </c>
      <c r="C432" s="174">
        <f>Data!C433</f>
        <v>0</v>
      </c>
      <c r="D432" s="176">
        <f t="shared" si="35"/>
        <v>10</v>
      </c>
      <c r="E432" s="172" t="str">
        <f>IF(Data!E433="","",Data!E433)</f>
        <v/>
      </c>
      <c r="F432" s="130" t="str">
        <f t="shared" ca="1" si="36"/>
        <v>Retard</v>
      </c>
      <c r="G432" s="173" t="str">
        <f t="shared" ca="1" si="37"/>
        <v>Retard</v>
      </c>
      <c r="H432" s="148"/>
    </row>
    <row r="433" spans="1:8" ht="15.6" x14ac:dyDescent="0.3">
      <c r="A433" s="175">
        <f>Data!A434</f>
        <v>0</v>
      </c>
      <c r="B433" s="182">
        <f>Data!B434</f>
        <v>0</v>
      </c>
      <c r="C433" s="174">
        <f>Data!C434</f>
        <v>0</v>
      </c>
      <c r="D433" s="176">
        <f t="shared" si="35"/>
        <v>10</v>
      </c>
      <c r="E433" s="172" t="str">
        <f>IF(Data!E434="","",Data!E434)</f>
        <v/>
      </c>
      <c r="F433" s="130" t="str">
        <f t="shared" ca="1" si="36"/>
        <v>Retard</v>
      </c>
      <c r="G433" s="173" t="str">
        <f t="shared" ca="1" si="37"/>
        <v>Retard</v>
      </c>
      <c r="H433" s="148"/>
    </row>
    <row r="434" spans="1:8" ht="15.6" x14ac:dyDescent="0.3">
      <c r="A434" s="175">
        <f>Data!A435</f>
        <v>0</v>
      </c>
      <c r="B434" s="182">
        <f>Data!B435</f>
        <v>0</v>
      </c>
      <c r="C434" s="174">
        <f>Data!C435</f>
        <v>0</v>
      </c>
      <c r="D434" s="176">
        <f t="shared" si="35"/>
        <v>10</v>
      </c>
      <c r="E434" s="172" t="str">
        <f>IF(Data!E435="","",Data!E435)</f>
        <v/>
      </c>
      <c r="F434" s="130" t="str">
        <f t="shared" ca="1" si="36"/>
        <v>Retard</v>
      </c>
      <c r="G434" s="173" t="str">
        <f t="shared" ca="1" si="37"/>
        <v>Retard</v>
      </c>
      <c r="H434" s="148"/>
    </row>
    <row r="435" spans="1:8" ht="15.6" x14ac:dyDescent="0.3">
      <c r="A435" s="175">
        <f>Data!A436</f>
        <v>0</v>
      </c>
      <c r="B435" s="182">
        <f>Data!B436</f>
        <v>0</v>
      </c>
      <c r="C435" s="174">
        <f>Data!C436</f>
        <v>0</v>
      </c>
      <c r="D435" s="176">
        <f t="shared" si="35"/>
        <v>10</v>
      </c>
      <c r="E435" s="172" t="str">
        <f>IF(Data!E436="","",Data!E436)</f>
        <v/>
      </c>
      <c r="F435" s="130" t="str">
        <f t="shared" ca="1" si="36"/>
        <v>Retard</v>
      </c>
      <c r="G435" s="173" t="str">
        <f t="shared" ca="1" si="37"/>
        <v>Retard</v>
      </c>
      <c r="H435" s="148"/>
    </row>
    <row r="436" spans="1:8" ht="15.6" x14ac:dyDescent="0.3">
      <c r="A436" s="175">
        <f>Data!A437</f>
        <v>0</v>
      </c>
      <c r="B436" s="182">
        <f>Data!B437</f>
        <v>0</v>
      </c>
      <c r="C436" s="174">
        <f>Data!C437</f>
        <v>0</v>
      </c>
      <c r="D436" s="176">
        <f t="shared" si="35"/>
        <v>10</v>
      </c>
      <c r="E436" s="172" t="str">
        <f>IF(Data!E437="","",Data!E437)</f>
        <v/>
      </c>
      <c r="F436" s="130" t="str">
        <f t="shared" ca="1" si="36"/>
        <v>Retard</v>
      </c>
      <c r="G436" s="173" t="str">
        <f t="shared" ca="1" si="37"/>
        <v>Retard</v>
      </c>
      <c r="H436" s="148"/>
    </row>
    <row r="437" spans="1:8" ht="15.6" x14ac:dyDescent="0.3">
      <c r="A437" s="175">
        <f>Data!A438</f>
        <v>0</v>
      </c>
      <c r="B437" s="182">
        <f>Data!B438</f>
        <v>0</v>
      </c>
      <c r="C437" s="174">
        <f>Data!C438</f>
        <v>0</v>
      </c>
      <c r="D437" s="176">
        <f t="shared" si="35"/>
        <v>10</v>
      </c>
      <c r="E437" s="172" t="str">
        <f>IF(Data!E438="","",Data!E438)</f>
        <v/>
      </c>
      <c r="F437" s="130" t="str">
        <f t="shared" ca="1" si="36"/>
        <v>Retard</v>
      </c>
      <c r="G437" s="173" t="str">
        <f t="shared" ca="1" si="37"/>
        <v>Retard</v>
      </c>
      <c r="H437" s="148"/>
    </row>
    <row r="438" spans="1:8" ht="15.6" x14ac:dyDescent="0.3">
      <c r="A438" s="175">
        <f>Data!A439</f>
        <v>0</v>
      </c>
      <c r="B438" s="182">
        <f>Data!B439</f>
        <v>0</v>
      </c>
      <c r="C438" s="174">
        <f>Data!C439</f>
        <v>0</v>
      </c>
      <c r="D438" s="176">
        <f t="shared" si="35"/>
        <v>10</v>
      </c>
      <c r="E438" s="172" t="str">
        <f>IF(Data!E439="","",Data!E439)</f>
        <v/>
      </c>
      <c r="F438" s="130" t="str">
        <f t="shared" ca="1" si="36"/>
        <v>Retard</v>
      </c>
      <c r="G438" s="173" t="str">
        <f t="shared" ca="1" si="37"/>
        <v>Retard</v>
      </c>
      <c r="H438" s="148"/>
    </row>
    <row r="439" spans="1:8" ht="15.6" x14ac:dyDescent="0.3">
      <c r="A439" s="175">
        <f>Data!A440</f>
        <v>0</v>
      </c>
      <c r="B439" s="182">
        <f>Data!B440</f>
        <v>0</v>
      </c>
      <c r="C439" s="174">
        <f>Data!C440</f>
        <v>0</v>
      </c>
      <c r="D439" s="176">
        <f t="shared" si="35"/>
        <v>10</v>
      </c>
      <c r="E439" s="172" t="str">
        <f>IF(Data!E440="","",Data!E440)</f>
        <v/>
      </c>
      <c r="F439" s="130" t="str">
        <f t="shared" ca="1" si="36"/>
        <v>Retard</v>
      </c>
      <c r="G439" s="173" t="str">
        <f t="shared" ca="1" si="37"/>
        <v>Retard</v>
      </c>
      <c r="H439" s="148"/>
    </row>
    <row r="440" spans="1:8" ht="15.6" x14ac:dyDescent="0.3">
      <c r="A440" s="175">
        <f>Data!A441</f>
        <v>0</v>
      </c>
      <c r="B440" s="182">
        <f>Data!B441</f>
        <v>0</v>
      </c>
      <c r="C440" s="174">
        <f>Data!C441</f>
        <v>0</v>
      </c>
      <c r="D440" s="176">
        <f t="shared" si="35"/>
        <v>10</v>
      </c>
      <c r="E440" s="172" t="str">
        <f>IF(Data!E441="","",Data!E441)</f>
        <v/>
      </c>
      <c r="F440" s="130" t="str">
        <f t="shared" ca="1" si="36"/>
        <v>Retard</v>
      </c>
      <c r="G440" s="173" t="str">
        <f t="shared" ca="1" si="37"/>
        <v>Retard</v>
      </c>
      <c r="H440" s="148"/>
    </row>
    <row r="441" spans="1:8" ht="15.6" x14ac:dyDescent="0.3">
      <c r="A441" s="175">
        <f>Data!A442</f>
        <v>0</v>
      </c>
      <c r="B441" s="182">
        <f>Data!B442</f>
        <v>0</v>
      </c>
      <c r="C441" s="174">
        <f>Data!C442</f>
        <v>0</v>
      </c>
      <c r="D441" s="176">
        <f t="shared" si="35"/>
        <v>10</v>
      </c>
      <c r="E441" s="172" t="str">
        <f>IF(Data!E442="","",Data!E442)</f>
        <v/>
      </c>
      <c r="F441" s="130" t="str">
        <f t="shared" ca="1" si="36"/>
        <v>Retard</v>
      </c>
      <c r="G441" s="173" t="str">
        <f t="shared" ca="1" si="37"/>
        <v>Retard</v>
      </c>
      <c r="H441" s="148"/>
    </row>
    <row r="442" spans="1:8" ht="15.6" x14ac:dyDescent="0.3">
      <c r="A442" s="175">
        <f>Data!A443</f>
        <v>0</v>
      </c>
      <c r="B442" s="182">
        <f>Data!B443</f>
        <v>0</v>
      </c>
      <c r="C442" s="174">
        <f>Data!C443</f>
        <v>0</v>
      </c>
      <c r="D442" s="176">
        <f t="shared" si="35"/>
        <v>10</v>
      </c>
      <c r="E442" s="172" t="str">
        <f>IF(Data!E443="","",Data!E443)</f>
        <v/>
      </c>
      <c r="F442" s="130" t="str">
        <f t="shared" ca="1" si="36"/>
        <v>Retard</v>
      </c>
      <c r="G442" s="173" t="str">
        <f t="shared" ca="1" si="37"/>
        <v>Retard</v>
      </c>
      <c r="H442" s="148"/>
    </row>
    <row r="443" spans="1:8" ht="15.6" x14ac:dyDescent="0.3">
      <c r="A443" s="175">
        <f>Data!A444</f>
        <v>0</v>
      </c>
      <c r="B443" s="182">
        <f>Data!B444</f>
        <v>0</v>
      </c>
      <c r="C443" s="174">
        <f>Data!C444</f>
        <v>0</v>
      </c>
      <c r="D443" s="176">
        <f t="shared" si="35"/>
        <v>10</v>
      </c>
      <c r="E443" s="172" t="str">
        <f>IF(Data!E444="","",Data!E444)</f>
        <v/>
      </c>
      <c r="F443" s="130" t="str">
        <f t="shared" ca="1" si="36"/>
        <v>Retard</v>
      </c>
      <c r="G443" s="173" t="str">
        <f t="shared" ca="1" si="37"/>
        <v>Retard</v>
      </c>
      <c r="H443" s="148"/>
    </row>
    <row r="444" spans="1:8" ht="15.6" x14ac:dyDescent="0.3">
      <c r="A444" s="175">
        <f>Data!A445</f>
        <v>0</v>
      </c>
      <c r="B444" s="182">
        <f>Data!B445</f>
        <v>0</v>
      </c>
      <c r="C444" s="174">
        <f>Data!C445</f>
        <v>0</v>
      </c>
      <c r="D444" s="176">
        <f t="shared" si="35"/>
        <v>10</v>
      </c>
      <c r="E444" s="172" t="str">
        <f>IF(Data!E445="","",Data!E445)</f>
        <v/>
      </c>
      <c r="F444" s="130" t="str">
        <f t="shared" ca="1" si="36"/>
        <v>Retard</v>
      </c>
      <c r="G444" s="173" t="str">
        <f t="shared" ca="1" si="37"/>
        <v>Retard</v>
      </c>
      <c r="H444" s="148"/>
    </row>
    <row r="445" spans="1:8" ht="15.6" x14ac:dyDescent="0.3">
      <c r="A445" s="175">
        <f>Data!A446</f>
        <v>0</v>
      </c>
      <c r="B445" s="182">
        <f>Data!B446</f>
        <v>0</v>
      </c>
      <c r="C445" s="174">
        <f>Data!C446</f>
        <v>0</v>
      </c>
      <c r="D445" s="176">
        <f t="shared" si="35"/>
        <v>10</v>
      </c>
      <c r="E445" s="172" t="str">
        <f>IF(Data!E446="","",Data!E446)</f>
        <v/>
      </c>
      <c r="F445" s="130" t="str">
        <f t="shared" ca="1" si="36"/>
        <v>Retard</v>
      </c>
      <c r="G445" s="173" t="str">
        <f t="shared" ca="1" si="37"/>
        <v>Retard</v>
      </c>
      <c r="H445" s="148"/>
    </row>
    <row r="446" spans="1:8" ht="15.6" x14ac:dyDescent="0.3">
      <c r="A446" s="175">
        <f>Data!A447</f>
        <v>0</v>
      </c>
      <c r="B446" s="182">
        <f>Data!B447</f>
        <v>0</v>
      </c>
      <c r="C446" s="174">
        <f>Data!C447</f>
        <v>0</v>
      </c>
      <c r="D446" s="176">
        <f t="shared" si="35"/>
        <v>10</v>
      </c>
      <c r="E446" s="172" t="str">
        <f>IF(Data!E447="","",Data!E447)</f>
        <v/>
      </c>
      <c r="F446" s="130" t="str">
        <f t="shared" ca="1" si="36"/>
        <v>Retard</v>
      </c>
      <c r="G446" s="173" t="str">
        <f t="shared" ca="1" si="37"/>
        <v>Retard</v>
      </c>
      <c r="H446" s="148"/>
    </row>
    <row r="447" spans="1:8" ht="15.6" x14ac:dyDescent="0.3">
      <c r="A447" s="175">
        <f>Data!A448</f>
        <v>0</v>
      </c>
      <c r="B447" s="182">
        <f>Data!B448</f>
        <v>0</v>
      </c>
      <c r="C447" s="174">
        <f>Data!C448</f>
        <v>0</v>
      </c>
      <c r="D447" s="176">
        <f t="shared" si="35"/>
        <v>10</v>
      </c>
      <c r="E447" s="172" t="str">
        <f>IF(Data!E448="","",Data!E448)</f>
        <v/>
      </c>
      <c r="F447" s="130" t="str">
        <f t="shared" ca="1" si="36"/>
        <v>Retard</v>
      </c>
      <c r="G447" s="173" t="str">
        <f t="shared" ca="1" si="37"/>
        <v>Retard</v>
      </c>
      <c r="H447" s="148"/>
    </row>
    <row r="448" spans="1:8" ht="15.6" x14ac:dyDescent="0.3">
      <c r="A448" s="175">
        <f>Data!A449</f>
        <v>0</v>
      </c>
      <c r="B448" s="182">
        <f>Data!B449</f>
        <v>0</v>
      </c>
      <c r="C448" s="174">
        <f>Data!C449</f>
        <v>0</v>
      </c>
      <c r="D448" s="176">
        <f t="shared" si="35"/>
        <v>10</v>
      </c>
      <c r="E448" s="172" t="str">
        <f>IF(Data!E449="","",Data!E449)</f>
        <v/>
      </c>
      <c r="F448" s="130" t="str">
        <f t="shared" ca="1" si="36"/>
        <v>Retard</v>
      </c>
      <c r="G448" s="173" t="str">
        <f t="shared" ca="1" si="37"/>
        <v>Retard</v>
      </c>
      <c r="H448" s="148"/>
    </row>
    <row r="449" spans="1:8" ht="15.6" x14ac:dyDescent="0.3">
      <c r="A449" s="175">
        <f>Data!A450</f>
        <v>0</v>
      </c>
      <c r="B449" s="182">
        <f>Data!B450</f>
        <v>0</v>
      </c>
      <c r="C449" s="174">
        <f>Data!C450</f>
        <v>0</v>
      </c>
      <c r="D449" s="176">
        <f t="shared" si="35"/>
        <v>10</v>
      </c>
      <c r="E449" s="172" t="str">
        <f>IF(Data!E450="","",Data!E450)</f>
        <v/>
      </c>
      <c r="F449" s="130" t="str">
        <f t="shared" ca="1" si="36"/>
        <v>Retard</v>
      </c>
      <c r="G449" s="173" t="str">
        <f t="shared" ca="1" si="37"/>
        <v>Retard</v>
      </c>
      <c r="H449" s="148"/>
    </row>
    <row r="450" spans="1:8" ht="15.6" x14ac:dyDescent="0.3">
      <c r="A450" s="175">
        <f>Data!A451</f>
        <v>0</v>
      </c>
      <c r="B450" s="182">
        <f>Data!B451</f>
        <v>0</v>
      </c>
      <c r="C450" s="174">
        <f>Data!C451</f>
        <v>0</v>
      </c>
      <c r="D450" s="176">
        <f t="shared" si="35"/>
        <v>10</v>
      </c>
      <c r="E450" s="172" t="str">
        <f>IF(Data!E451="","",Data!E451)</f>
        <v/>
      </c>
      <c r="F450" s="130" t="str">
        <f t="shared" ca="1" si="36"/>
        <v>Retard</v>
      </c>
      <c r="G450" s="173" t="str">
        <f t="shared" ca="1" si="37"/>
        <v>Retard</v>
      </c>
      <c r="H450" s="148"/>
    </row>
    <row r="451" spans="1:8" ht="15.6" x14ac:dyDescent="0.3">
      <c r="A451" s="175">
        <f>Data!A452</f>
        <v>0</v>
      </c>
      <c r="B451" s="182">
        <f>Data!B452</f>
        <v>0</v>
      </c>
      <c r="C451" s="174">
        <f>Data!C452</f>
        <v>0</v>
      </c>
      <c r="D451" s="176">
        <f t="shared" si="35"/>
        <v>10</v>
      </c>
      <c r="E451" s="172" t="str">
        <f>IF(Data!E452="","",Data!E452)</f>
        <v/>
      </c>
      <c r="F451" s="130" t="str">
        <f t="shared" ca="1" si="36"/>
        <v>Retard</v>
      </c>
      <c r="G451" s="173" t="str">
        <f t="shared" ca="1" si="37"/>
        <v>Retard</v>
      </c>
      <c r="H451" s="148"/>
    </row>
    <row r="452" spans="1:8" ht="15.6" x14ac:dyDescent="0.3">
      <c r="A452" s="175">
        <f>Data!A453</f>
        <v>0</v>
      </c>
      <c r="B452" s="182">
        <f>Data!B453</f>
        <v>0</v>
      </c>
      <c r="C452" s="174">
        <f>Data!C453</f>
        <v>0</v>
      </c>
      <c r="D452" s="176">
        <f t="shared" si="35"/>
        <v>10</v>
      </c>
      <c r="E452" s="172" t="str">
        <f>IF(Data!E453="","",Data!E453)</f>
        <v/>
      </c>
      <c r="F452" s="130" t="str">
        <f t="shared" ca="1" si="36"/>
        <v>Retard</v>
      </c>
      <c r="G452" s="173" t="str">
        <f t="shared" ca="1" si="37"/>
        <v>Retard</v>
      </c>
      <c r="H452" s="148"/>
    </row>
    <row r="453" spans="1:8" ht="15.6" x14ac:dyDescent="0.3">
      <c r="A453" s="175">
        <f>Data!A454</f>
        <v>0</v>
      </c>
      <c r="B453" s="182">
        <f>Data!B454</f>
        <v>0</v>
      </c>
      <c r="C453" s="174">
        <f>Data!C454</f>
        <v>0</v>
      </c>
      <c r="D453" s="176">
        <f t="shared" si="35"/>
        <v>10</v>
      </c>
      <c r="E453" s="172" t="str">
        <f>IF(Data!E454="","",Data!E454)</f>
        <v/>
      </c>
      <c r="F453" s="130" t="str">
        <f t="shared" ca="1" si="36"/>
        <v>Retard</v>
      </c>
      <c r="G453" s="173" t="str">
        <f t="shared" ca="1" si="37"/>
        <v>Retard</v>
      </c>
      <c r="H453" s="148"/>
    </row>
    <row r="454" spans="1:8" ht="15.6" x14ac:dyDescent="0.3">
      <c r="A454" s="175">
        <f>Data!A455</f>
        <v>0</v>
      </c>
      <c r="B454" s="182">
        <f>Data!B455</f>
        <v>0</v>
      </c>
      <c r="C454" s="174">
        <f>Data!C455</f>
        <v>0</v>
      </c>
      <c r="D454" s="176">
        <f t="shared" si="35"/>
        <v>10</v>
      </c>
      <c r="E454" s="172" t="str">
        <f>IF(Data!E455="","",Data!E455)</f>
        <v/>
      </c>
      <c r="F454" s="130" t="str">
        <f t="shared" ca="1" si="36"/>
        <v>Retard</v>
      </c>
      <c r="G454" s="173" t="str">
        <f t="shared" ca="1" si="37"/>
        <v>Retard</v>
      </c>
      <c r="H454" s="148"/>
    </row>
    <row r="455" spans="1:8" ht="15.6" x14ac:dyDescent="0.3">
      <c r="A455" s="175">
        <f>Data!A456</f>
        <v>0</v>
      </c>
      <c r="B455" s="182">
        <f>Data!B456</f>
        <v>0</v>
      </c>
      <c r="C455" s="174">
        <f>Data!C456</f>
        <v>0</v>
      </c>
      <c r="D455" s="176">
        <f t="shared" si="35"/>
        <v>10</v>
      </c>
      <c r="E455" s="172" t="str">
        <f>IF(Data!E456="","",Data!E456)</f>
        <v/>
      </c>
      <c r="F455" s="130" t="str">
        <f t="shared" ca="1" si="36"/>
        <v>Retard</v>
      </c>
      <c r="G455" s="173" t="str">
        <f t="shared" ca="1" si="37"/>
        <v>Retard</v>
      </c>
      <c r="H455" s="148"/>
    </row>
    <row r="456" spans="1:8" ht="15.6" x14ac:dyDescent="0.3">
      <c r="A456" s="175">
        <f>Data!A457</f>
        <v>0</v>
      </c>
      <c r="B456" s="182">
        <f>Data!B457</f>
        <v>0</v>
      </c>
      <c r="C456" s="174">
        <f>Data!C457</f>
        <v>0</v>
      </c>
      <c r="D456" s="176">
        <f t="shared" si="35"/>
        <v>10</v>
      </c>
      <c r="E456" s="172" t="str">
        <f>IF(Data!E457="","",Data!E457)</f>
        <v/>
      </c>
      <c r="F456" s="130" t="str">
        <f t="shared" ca="1" si="36"/>
        <v>Retard</v>
      </c>
      <c r="G456" s="173" t="str">
        <f t="shared" ca="1" si="37"/>
        <v>Retard</v>
      </c>
      <c r="H456" s="148"/>
    </row>
    <row r="457" spans="1:8" ht="15.6" x14ac:dyDescent="0.3">
      <c r="A457" s="175">
        <f>Data!A458</f>
        <v>0</v>
      </c>
      <c r="B457" s="182">
        <f>Data!B458</f>
        <v>0</v>
      </c>
      <c r="C457" s="174">
        <f>Data!C458</f>
        <v>0</v>
      </c>
      <c r="D457" s="176">
        <f t="shared" si="35"/>
        <v>10</v>
      </c>
      <c r="E457" s="172" t="str">
        <f>IF(Data!E458="","",Data!E458)</f>
        <v/>
      </c>
      <c r="F457" s="130" t="str">
        <f t="shared" ca="1" si="36"/>
        <v>Retard</v>
      </c>
      <c r="G457" s="173" t="str">
        <f t="shared" ca="1" si="37"/>
        <v>Retard</v>
      </c>
      <c r="H457" s="148"/>
    </row>
    <row r="458" spans="1:8" ht="15.6" x14ac:dyDescent="0.3">
      <c r="A458" s="175">
        <f>Data!A459</f>
        <v>0</v>
      </c>
      <c r="B458" s="182">
        <f>Data!B459</f>
        <v>0</v>
      </c>
      <c r="C458" s="174">
        <f>Data!C459</f>
        <v>0</v>
      </c>
      <c r="D458" s="176">
        <f t="shared" si="35"/>
        <v>10</v>
      </c>
      <c r="E458" s="172" t="str">
        <f>IF(Data!E459="","",Data!E459)</f>
        <v/>
      </c>
      <c r="F458" s="130" t="str">
        <f t="shared" ca="1" si="36"/>
        <v>Retard</v>
      </c>
      <c r="G458" s="173" t="str">
        <f t="shared" ca="1" si="37"/>
        <v>Retard</v>
      </c>
      <c r="H458" s="148"/>
    </row>
    <row r="459" spans="1:8" ht="15.6" x14ac:dyDescent="0.3">
      <c r="A459" s="175">
        <f>Data!A460</f>
        <v>0</v>
      </c>
      <c r="B459" s="182">
        <f>Data!B460</f>
        <v>0</v>
      </c>
      <c r="C459" s="174">
        <f>Data!C460</f>
        <v>0</v>
      </c>
      <c r="D459" s="176">
        <f t="shared" si="35"/>
        <v>10</v>
      </c>
      <c r="E459" s="172" t="str">
        <f>IF(Data!E460="","",Data!E460)</f>
        <v/>
      </c>
      <c r="F459" s="130" t="str">
        <f t="shared" ca="1" si="36"/>
        <v>Retard</v>
      </c>
      <c r="G459" s="173" t="str">
        <f t="shared" ca="1" si="37"/>
        <v>Retard</v>
      </c>
      <c r="H459" s="148"/>
    </row>
    <row r="460" spans="1:8" ht="15.6" x14ac:dyDescent="0.3">
      <c r="A460" s="175">
        <f>Data!A461</f>
        <v>0</v>
      </c>
      <c r="B460" s="182">
        <f>Data!B461</f>
        <v>0</v>
      </c>
      <c r="C460" s="174">
        <f>Data!C461</f>
        <v>0</v>
      </c>
      <c r="D460" s="176">
        <f t="shared" si="35"/>
        <v>10</v>
      </c>
      <c r="E460" s="172" t="str">
        <f>IF(Data!E461="","",Data!E461)</f>
        <v/>
      </c>
      <c r="F460" s="130" t="str">
        <f t="shared" ca="1" si="36"/>
        <v>Retard</v>
      </c>
      <c r="G460" s="173" t="str">
        <f t="shared" ca="1" si="37"/>
        <v>Retard</v>
      </c>
      <c r="H460" s="148"/>
    </row>
    <row r="461" spans="1:8" ht="15.6" x14ac:dyDescent="0.3">
      <c r="A461" s="175">
        <f>Data!A462</f>
        <v>0</v>
      </c>
      <c r="B461" s="182">
        <f>Data!B462</f>
        <v>0</v>
      </c>
      <c r="C461" s="174">
        <f>Data!C462</f>
        <v>0</v>
      </c>
      <c r="D461" s="176">
        <f t="shared" si="35"/>
        <v>10</v>
      </c>
      <c r="E461" s="172" t="str">
        <f>IF(Data!E462="","",Data!E462)</f>
        <v/>
      </c>
      <c r="F461" s="130" t="str">
        <f t="shared" ca="1" si="36"/>
        <v>Retard</v>
      </c>
      <c r="G461" s="173" t="str">
        <f t="shared" ca="1" si="37"/>
        <v>Retard</v>
      </c>
      <c r="H461" s="148"/>
    </row>
    <row r="462" spans="1:8" ht="15.6" x14ac:dyDescent="0.3">
      <c r="A462" s="175">
        <f>Data!A463</f>
        <v>0</v>
      </c>
      <c r="B462" s="182">
        <f>Data!B463</f>
        <v>0</v>
      </c>
      <c r="C462" s="174">
        <f>Data!C463</f>
        <v>0</v>
      </c>
      <c r="D462" s="176">
        <f t="shared" si="35"/>
        <v>10</v>
      </c>
      <c r="E462" s="172" t="str">
        <f>IF(Data!E463="","",Data!E463)</f>
        <v/>
      </c>
      <c r="F462" s="130" t="str">
        <f t="shared" ca="1" si="36"/>
        <v>Retard</v>
      </c>
      <c r="G462" s="173" t="str">
        <f t="shared" ca="1" si="37"/>
        <v>Retard</v>
      </c>
      <c r="H462" s="148"/>
    </row>
    <row r="463" spans="1:8" ht="15.6" x14ac:dyDescent="0.3">
      <c r="A463" s="175">
        <f>Data!A464</f>
        <v>0</v>
      </c>
      <c r="B463" s="182">
        <f>Data!B464</f>
        <v>0</v>
      </c>
      <c r="C463" s="174">
        <f>Data!C464</f>
        <v>0</v>
      </c>
      <c r="D463" s="176">
        <f t="shared" si="35"/>
        <v>10</v>
      </c>
      <c r="E463" s="172" t="str">
        <f>IF(Data!E464="","",Data!E464)</f>
        <v/>
      </c>
      <c r="F463" s="130" t="str">
        <f t="shared" ca="1" si="36"/>
        <v>Retard</v>
      </c>
      <c r="G463" s="173" t="str">
        <f t="shared" ca="1" si="37"/>
        <v>Retard</v>
      </c>
      <c r="H463" s="148"/>
    </row>
    <row r="464" spans="1:8" ht="15.6" x14ac:dyDescent="0.3">
      <c r="A464" s="175">
        <f>Data!A465</f>
        <v>0</v>
      </c>
      <c r="B464" s="182">
        <f>Data!B465</f>
        <v>0</v>
      </c>
      <c r="C464" s="174">
        <f>Data!C465</f>
        <v>0</v>
      </c>
      <c r="D464" s="176">
        <f t="shared" si="35"/>
        <v>10</v>
      </c>
      <c r="E464" s="172" t="str">
        <f>IF(Data!E465="","",Data!E465)</f>
        <v/>
      </c>
      <c r="F464" s="130" t="str">
        <f t="shared" ca="1" si="36"/>
        <v>Retard</v>
      </c>
      <c r="G464" s="173" t="str">
        <f t="shared" ca="1" si="37"/>
        <v>Retard</v>
      </c>
      <c r="H464" s="148"/>
    </row>
    <row r="465" spans="1:8" ht="15.6" x14ac:dyDescent="0.3">
      <c r="A465" s="175">
        <f>Data!A466</f>
        <v>0</v>
      </c>
      <c r="B465" s="182">
        <f>Data!B466</f>
        <v>0</v>
      </c>
      <c r="C465" s="174">
        <f>Data!C466</f>
        <v>0</v>
      </c>
      <c r="D465" s="176">
        <f t="shared" si="35"/>
        <v>10</v>
      </c>
      <c r="E465" s="172" t="str">
        <f>IF(Data!E466="","",Data!E466)</f>
        <v/>
      </c>
      <c r="F465" s="130" t="str">
        <f t="shared" ca="1" si="36"/>
        <v>Retard</v>
      </c>
      <c r="G465" s="173" t="str">
        <f t="shared" ca="1" si="37"/>
        <v>Retard</v>
      </c>
      <c r="H465" s="148"/>
    </row>
    <row r="466" spans="1:8" ht="15.6" x14ac:dyDescent="0.3">
      <c r="A466" s="175">
        <f>Data!A467</f>
        <v>0</v>
      </c>
      <c r="B466" s="182">
        <f>Data!B467</f>
        <v>0</v>
      </c>
      <c r="C466" s="174">
        <f>Data!C467</f>
        <v>0</v>
      </c>
      <c r="D466" s="176">
        <f t="shared" si="35"/>
        <v>10</v>
      </c>
      <c r="E466" s="172" t="str">
        <f>IF(Data!E467="","",Data!E467)</f>
        <v/>
      </c>
      <c r="F466" s="130" t="str">
        <f t="shared" ca="1" si="36"/>
        <v>Retard</v>
      </c>
      <c r="G466" s="173" t="str">
        <f t="shared" ca="1" si="37"/>
        <v>Retard</v>
      </c>
      <c r="H466" s="148"/>
    </row>
    <row r="467" spans="1:8" ht="15.6" x14ac:dyDescent="0.3">
      <c r="A467" s="175">
        <f>Data!A468</f>
        <v>0</v>
      </c>
      <c r="B467" s="182">
        <f>Data!B468</f>
        <v>0</v>
      </c>
      <c r="C467" s="174">
        <f>Data!C468</f>
        <v>0</v>
      </c>
      <c r="D467" s="176">
        <f t="shared" si="35"/>
        <v>10</v>
      </c>
      <c r="E467" s="172" t="str">
        <f>IF(Data!E468="","",Data!E468)</f>
        <v/>
      </c>
      <c r="F467" s="130" t="str">
        <f t="shared" ca="1" si="36"/>
        <v>Retard</v>
      </c>
      <c r="G467" s="173" t="str">
        <f t="shared" ca="1" si="37"/>
        <v>Retard</v>
      </c>
      <c r="H467" s="148"/>
    </row>
    <row r="468" spans="1:8" ht="15.6" x14ac:dyDescent="0.3">
      <c r="A468" s="175">
        <f>Data!A469</f>
        <v>0</v>
      </c>
      <c r="B468" s="182">
        <f>Data!B469</f>
        <v>0</v>
      </c>
      <c r="C468" s="174">
        <f>Data!C469</f>
        <v>0</v>
      </c>
      <c r="D468" s="176">
        <f t="shared" si="35"/>
        <v>10</v>
      </c>
      <c r="E468" s="172" t="str">
        <f>IF(Data!E469="","",Data!E469)</f>
        <v/>
      </c>
      <c r="F468" s="130" t="str">
        <f t="shared" ca="1" si="36"/>
        <v>Retard</v>
      </c>
      <c r="G468" s="173" t="str">
        <f t="shared" ca="1" si="37"/>
        <v>Retard</v>
      </c>
      <c r="H468" s="148"/>
    </row>
    <row r="469" spans="1:8" ht="15.6" x14ac:dyDescent="0.3">
      <c r="A469" s="175">
        <f>Data!A470</f>
        <v>0</v>
      </c>
      <c r="B469" s="182">
        <f>Data!B470</f>
        <v>0</v>
      </c>
      <c r="C469" s="174">
        <f>Data!C470</f>
        <v>0</v>
      </c>
      <c r="D469" s="176">
        <f t="shared" si="35"/>
        <v>10</v>
      </c>
      <c r="E469" s="172" t="str">
        <f>IF(Data!E470="","",Data!E470)</f>
        <v/>
      </c>
      <c r="F469" s="130" t="str">
        <f t="shared" ca="1" si="36"/>
        <v>Retard</v>
      </c>
      <c r="G469" s="173" t="str">
        <f t="shared" ca="1" si="37"/>
        <v>Retard</v>
      </c>
      <c r="H469" s="148"/>
    </row>
    <row r="470" spans="1:8" ht="15.6" x14ac:dyDescent="0.3">
      <c r="A470" s="175">
        <f>Data!A471</f>
        <v>0</v>
      </c>
      <c r="B470" s="182">
        <f>Data!B471</f>
        <v>0</v>
      </c>
      <c r="C470" s="174">
        <f>Data!C471</f>
        <v>0</v>
      </c>
      <c r="D470" s="176">
        <f t="shared" si="35"/>
        <v>10</v>
      </c>
      <c r="E470" s="172" t="str">
        <f>IF(Data!E471="","",Data!E471)</f>
        <v/>
      </c>
      <c r="F470" s="130" t="str">
        <f t="shared" ca="1" si="36"/>
        <v>Retard</v>
      </c>
      <c r="G470" s="173" t="str">
        <f t="shared" ca="1" si="37"/>
        <v>Retard</v>
      </c>
      <c r="H470" s="148"/>
    </row>
    <row r="471" spans="1:8" ht="15.6" x14ac:dyDescent="0.3">
      <c r="A471" s="175">
        <f>Data!A472</f>
        <v>0</v>
      </c>
      <c r="B471" s="182">
        <f>Data!B472</f>
        <v>0</v>
      </c>
      <c r="C471" s="174">
        <f>Data!C472</f>
        <v>0</v>
      </c>
      <c r="D471" s="176">
        <f t="shared" si="35"/>
        <v>10</v>
      </c>
      <c r="E471" s="172" t="str">
        <f>IF(Data!E472="","",Data!E472)</f>
        <v/>
      </c>
      <c r="F471" s="130" t="str">
        <f t="shared" ca="1" si="36"/>
        <v>Retard</v>
      </c>
      <c r="G471" s="173" t="str">
        <f t="shared" ca="1" si="37"/>
        <v>Retard</v>
      </c>
      <c r="H471" s="148"/>
    </row>
    <row r="472" spans="1:8" ht="15.6" x14ac:dyDescent="0.3">
      <c r="A472" s="175">
        <f>Data!A473</f>
        <v>0</v>
      </c>
      <c r="B472" s="182">
        <f>Data!B473</f>
        <v>0</v>
      </c>
      <c r="C472" s="174">
        <f>Data!C473</f>
        <v>0</v>
      </c>
      <c r="D472" s="176">
        <f t="shared" si="35"/>
        <v>10</v>
      </c>
      <c r="E472" s="172" t="str">
        <f>IF(Data!E473="","",Data!E473)</f>
        <v/>
      </c>
      <c r="F472" s="130" t="str">
        <f t="shared" ca="1" si="36"/>
        <v>Retard</v>
      </c>
      <c r="G472" s="173" t="str">
        <f t="shared" ca="1" si="37"/>
        <v>Retard</v>
      </c>
      <c r="H472" s="148"/>
    </row>
    <row r="473" spans="1:8" ht="15.6" x14ac:dyDescent="0.3">
      <c r="A473" s="175">
        <f>Data!A474</f>
        <v>0</v>
      </c>
      <c r="B473" s="182">
        <f>Data!B474</f>
        <v>0</v>
      </c>
      <c r="C473" s="174">
        <f>Data!C474</f>
        <v>0</v>
      </c>
      <c r="D473" s="176">
        <f t="shared" si="35"/>
        <v>10</v>
      </c>
      <c r="E473" s="172" t="str">
        <f>IF(Data!E474="","",Data!E474)</f>
        <v/>
      </c>
      <c r="F473" s="130" t="str">
        <f t="shared" ca="1" si="36"/>
        <v>Retard</v>
      </c>
      <c r="G473" s="173" t="str">
        <f t="shared" ca="1" si="37"/>
        <v>Retard</v>
      </c>
      <c r="H473" s="148"/>
    </row>
    <row r="474" spans="1:8" ht="15.6" x14ac:dyDescent="0.3">
      <c r="A474" s="175">
        <f>Data!A475</f>
        <v>0</v>
      </c>
      <c r="B474" s="182">
        <f>Data!B475</f>
        <v>0</v>
      </c>
      <c r="C474" s="174">
        <f>Data!C475</f>
        <v>0</v>
      </c>
      <c r="D474" s="176">
        <f t="shared" si="35"/>
        <v>10</v>
      </c>
      <c r="E474" s="172" t="str">
        <f>IF(Data!E475="","",Data!E475)</f>
        <v/>
      </c>
      <c r="F474" s="130" t="str">
        <f t="shared" ca="1" si="36"/>
        <v>Retard</v>
      </c>
      <c r="G474" s="173" t="str">
        <f t="shared" ca="1" si="37"/>
        <v>Retard</v>
      </c>
      <c r="H474" s="148"/>
    </row>
    <row r="475" spans="1:8" ht="15.6" x14ac:dyDescent="0.3">
      <c r="A475" s="175">
        <f>Data!A476</f>
        <v>0</v>
      </c>
      <c r="B475" s="182">
        <f>Data!B476</f>
        <v>0</v>
      </c>
      <c r="C475" s="174">
        <f>Data!C476</f>
        <v>0</v>
      </c>
      <c r="D475" s="176">
        <f t="shared" si="35"/>
        <v>10</v>
      </c>
      <c r="E475" s="172" t="str">
        <f>IF(Data!E476="","",Data!E476)</f>
        <v/>
      </c>
      <c r="F475" s="130" t="str">
        <f t="shared" ca="1" si="36"/>
        <v>Retard</v>
      </c>
      <c r="G475" s="173" t="str">
        <f t="shared" ca="1" si="37"/>
        <v>Retard</v>
      </c>
      <c r="H475" s="148"/>
    </row>
    <row r="476" spans="1:8" ht="15.6" x14ac:dyDescent="0.3">
      <c r="A476" s="175">
        <f>Data!A477</f>
        <v>0</v>
      </c>
      <c r="B476" s="182">
        <f>Data!B477</f>
        <v>0</v>
      </c>
      <c r="C476" s="174">
        <f>Data!C477</f>
        <v>0</v>
      </c>
      <c r="D476" s="176">
        <f t="shared" si="35"/>
        <v>10</v>
      </c>
      <c r="E476" s="172" t="str">
        <f>IF(Data!E477="","",Data!E477)</f>
        <v/>
      </c>
      <c r="F476" s="130" t="str">
        <f t="shared" ca="1" si="36"/>
        <v>Retard</v>
      </c>
      <c r="G476" s="173" t="str">
        <f t="shared" ca="1" si="37"/>
        <v>Retard</v>
      </c>
      <c r="H476" s="148"/>
    </row>
    <row r="477" spans="1:8" ht="15.6" x14ac:dyDescent="0.3">
      <c r="A477" s="175">
        <f>Data!A478</f>
        <v>0</v>
      </c>
      <c r="B477" s="182">
        <f>Data!B478</f>
        <v>0</v>
      </c>
      <c r="C477" s="174">
        <f>Data!C478</f>
        <v>0</v>
      </c>
      <c r="D477" s="176">
        <f t="shared" si="35"/>
        <v>10</v>
      </c>
      <c r="E477" s="172" t="str">
        <f>IF(Data!E478="","",Data!E478)</f>
        <v/>
      </c>
      <c r="F477" s="130" t="str">
        <f t="shared" ca="1" si="36"/>
        <v>Retard</v>
      </c>
      <c r="G477" s="173" t="str">
        <f t="shared" ca="1" si="37"/>
        <v>Retard</v>
      </c>
      <c r="H477" s="148"/>
    </row>
    <row r="478" spans="1:8" ht="15.6" x14ac:dyDescent="0.3">
      <c r="A478" s="175">
        <f>Data!A479</f>
        <v>0</v>
      </c>
      <c r="B478" s="182">
        <f>Data!B479</f>
        <v>0</v>
      </c>
      <c r="C478" s="174">
        <f>Data!C479</f>
        <v>0</v>
      </c>
      <c r="D478" s="176">
        <f t="shared" si="35"/>
        <v>10</v>
      </c>
      <c r="E478" s="172" t="str">
        <f>IF(Data!E479="","",Data!E479)</f>
        <v/>
      </c>
      <c r="F478" s="130" t="str">
        <f t="shared" ca="1" si="36"/>
        <v>Retard</v>
      </c>
      <c r="G478" s="173" t="str">
        <f t="shared" ca="1" si="37"/>
        <v>Retard</v>
      </c>
      <c r="H478" s="148"/>
    </row>
    <row r="479" spans="1:8" ht="15.6" x14ac:dyDescent="0.3">
      <c r="A479" s="175">
        <f>Data!A480</f>
        <v>0</v>
      </c>
      <c r="B479" s="182">
        <f>Data!B480</f>
        <v>0</v>
      </c>
      <c r="C479" s="174">
        <f>Data!C480</f>
        <v>0</v>
      </c>
      <c r="D479" s="176">
        <f t="shared" si="35"/>
        <v>10</v>
      </c>
      <c r="E479" s="172" t="str">
        <f>IF(Data!E480="","",Data!E480)</f>
        <v/>
      </c>
      <c r="F479" s="130" t="str">
        <f t="shared" ca="1" si="36"/>
        <v>Retard</v>
      </c>
      <c r="G479" s="173" t="str">
        <f t="shared" ca="1" si="37"/>
        <v>Retard</v>
      </c>
      <c r="H479" s="148"/>
    </row>
    <row r="480" spans="1:8" ht="15.6" x14ac:dyDescent="0.3">
      <c r="A480" s="175">
        <f>Data!A481</f>
        <v>0</v>
      </c>
      <c r="B480" s="182">
        <f>Data!B481</f>
        <v>0</v>
      </c>
      <c r="C480" s="174">
        <f>Data!C481</f>
        <v>0</v>
      </c>
      <c r="D480" s="176">
        <f t="shared" si="35"/>
        <v>10</v>
      </c>
      <c r="E480" s="172" t="str">
        <f>IF(Data!E481="","",Data!E481)</f>
        <v/>
      </c>
      <c r="F480" s="130" t="str">
        <f t="shared" ca="1" si="36"/>
        <v>Retard</v>
      </c>
      <c r="G480" s="173" t="str">
        <f t="shared" ca="1" si="37"/>
        <v>Retard</v>
      </c>
      <c r="H480" s="148"/>
    </row>
    <row r="481" spans="1:8" ht="15.6" x14ac:dyDescent="0.3">
      <c r="A481" s="175">
        <f>Data!A482</f>
        <v>0</v>
      </c>
      <c r="B481" s="182">
        <f>Data!B482</f>
        <v>0</v>
      </c>
      <c r="C481" s="174">
        <f>Data!C482</f>
        <v>0</v>
      </c>
      <c r="D481" s="176">
        <f t="shared" si="35"/>
        <v>10</v>
      </c>
      <c r="E481" s="172" t="str">
        <f>IF(Data!E482="","",Data!E482)</f>
        <v/>
      </c>
      <c r="F481" s="130" t="str">
        <f t="shared" ca="1" si="36"/>
        <v>Retard</v>
      </c>
      <c r="G481" s="173" t="str">
        <f t="shared" ca="1" si="37"/>
        <v>Retard</v>
      </c>
      <c r="H481" s="148"/>
    </row>
    <row r="482" spans="1:8" ht="15.6" x14ac:dyDescent="0.3">
      <c r="A482" s="175">
        <f>Data!A483</f>
        <v>0</v>
      </c>
      <c r="B482" s="182">
        <f>Data!B483</f>
        <v>0</v>
      </c>
      <c r="C482" s="174">
        <f>Data!C483</f>
        <v>0</v>
      </c>
      <c r="D482" s="176">
        <f t="shared" si="35"/>
        <v>10</v>
      </c>
      <c r="E482" s="172" t="str">
        <f>IF(Data!E483="","",Data!E483)</f>
        <v/>
      </c>
      <c r="F482" s="130" t="str">
        <f t="shared" ca="1" si="36"/>
        <v>Retard</v>
      </c>
      <c r="G482" s="173" t="str">
        <f t="shared" ca="1" si="37"/>
        <v>Retard</v>
      </c>
      <c r="H482" s="148"/>
    </row>
    <row r="483" spans="1:8" ht="15.6" x14ac:dyDescent="0.3">
      <c r="A483" s="175">
        <f>Data!A484</f>
        <v>0</v>
      </c>
      <c r="B483" s="182">
        <f>Data!B484</f>
        <v>0</v>
      </c>
      <c r="C483" s="174">
        <f>Data!C484</f>
        <v>0</v>
      </c>
      <c r="D483" s="176">
        <f t="shared" si="35"/>
        <v>10</v>
      </c>
      <c r="E483" s="172" t="str">
        <f>IF(Data!E484="","",Data!E484)</f>
        <v/>
      </c>
      <c r="F483" s="130" t="str">
        <f t="shared" ca="1" si="36"/>
        <v>Retard</v>
      </c>
      <c r="G483" s="173" t="str">
        <f t="shared" ca="1" si="37"/>
        <v>Retard</v>
      </c>
      <c r="H483" s="148"/>
    </row>
    <row r="484" spans="1:8" ht="15.6" x14ac:dyDescent="0.3">
      <c r="A484" s="175">
        <f>Data!A485</f>
        <v>0</v>
      </c>
      <c r="B484" s="182">
        <f>Data!B485</f>
        <v>0</v>
      </c>
      <c r="C484" s="174">
        <f>Data!C485</f>
        <v>0</v>
      </c>
      <c r="D484" s="176">
        <f t="shared" si="35"/>
        <v>10</v>
      </c>
      <c r="E484" s="172" t="str">
        <f>IF(Data!E485="","",Data!E485)</f>
        <v/>
      </c>
      <c r="F484" s="130" t="str">
        <f t="shared" ca="1" si="36"/>
        <v>Retard</v>
      </c>
      <c r="G484" s="173" t="str">
        <f t="shared" ca="1" si="37"/>
        <v>Retard</v>
      </c>
      <c r="H484" s="148"/>
    </row>
    <row r="485" spans="1:8" ht="15.6" x14ac:dyDescent="0.3">
      <c r="A485" s="175">
        <f>Data!A486</f>
        <v>0</v>
      </c>
      <c r="B485" s="182">
        <f>Data!B486</f>
        <v>0</v>
      </c>
      <c r="C485" s="174">
        <f>Data!C486</f>
        <v>0</v>
      </c>
      <c r="D485" s="176">
        <f t="shared" si="35"/>
        <v>10</v>
      </c>
      <c r="E485" s="172" t="str">
        <f>IF(Data!E486="","",Data!E486)</f>
        <v/>
      </c>
      <c r="F485" s="130" t="str">
        <f t="shared" ca="1" si="36"/>
        <v>Retard</v>
      </c>
      <c r="G485" s="173" t="str">
        <f t="shared" ca="1" si="37"/>
        <v>Retard</v>
      </c>
      <c r="H485" s="148"/>
    </row>
    <row r="486" spans="1:8" ht="15.6" x14ac:dyDescent="0.3">
      <c r="A486" s="175">
        <f>Data!A487</f>
        <v>0</v>
      </c>
      <c r="B486" s="182">
        <f>Data!B487</f>
        <v>0</v>
      </c>
      <c r="C486" s="174">
        <f>Data!C487</f>
        <v>0</v>
      </c>
      <c r="D486" s="176">
        <f t="shared" si="35"/>
        <v>10</v>
      </c>
      <c r="E486" s="172" t="str">
        <f>IF(Data!E487="","",Data!E487)</f>
        <v/>
      </c>
      <c r="F486" s="130" t="str">
        <f t="shared" ca="1" si="36"/>
        <v>Retard</v>
      </c>
      <c r="G486" s="173" t="str">
        <f t="shared" ca="1" si="37"/>
        <v>Retard</v>
      </c>
      <c r="H486" s="148"/>
    </row>
    <row r="487" spans="1:8" ht="15.6" x14ac:dyDescent="0.3">
      <c r="A487" s="175">
        <f>Data!A488</f>
        <v>0</v>
      </c>
      <c r="B487" s="182">
        <f>Data!B488</f>
        <v>0</v>
      </c>
      <c r="C487" s="174">
        <f>Data!C488</f>
        <v>0</v>
      </c>
      <c r="D487" s="176">
        <f t="shared" si="35"/>
        <v>10</v>
      </c>
      <c r="E487" s="172" t="str">
        <f>IF(Data!E488="","",Data!E488)</f>
        <v/>
      </c>
      <c r="F487" s="130" t="str">
        <f t="shared" ca="1" si="36"/>
        <v>Retard</v>
      </c>
      <c r="G487" s="173" t="str">
        <f t="shared" ca="1" si="37"/>
        <v>Retard</v>
      </c>
      <c r="H487" s="148"/>
    </row>
    <row r="488" spans="1:8" ht="15.6" x14ac:dyDescent="0.3">
      <c r="A488" s="175">
        <f>Data!A489</f>
        <v>0</v>
      </c>
      <c r="B488" s="182">
        <f>Data!B489</f>
        <v>0</v>
      </c>
      <c r="C488" s="174">
        <f>Data!C489</f>
        <v>0</v>
      </c>
      <c r="D488" s="176">
        <f t="shared" si="35"/>
        <v>10</v>
      </c>
      <c r="E488" s="172" t="str">
        <f>IF(Data!E489="","",Data!E489)</f>
        <v/>
      </c>
      <c r="F488" s="130" t="str">
        <f t="shared" ca="1" si="36"/>
        <v>Retard</v>
      </c>
      <c r="G488" s="173" t="str">
        <f t="shared" ca="1" si="37"/>
        <v>Retard</v>
      </c>
      <c r="H488" s="148"/>
    </row>
    <row r="489" spans="1:8" ht="15.6" x14ac:dyDescent="0.3">
      <c r="A489" s="175">
        <f>Data!A490</f>
        <v>0</v>
      </c>
      <c r="B489" s="182">
        <f>Data!B490</f>
        <v>0</v>
      </c>
      <c r="C489" s="174">
        <f>Data!C490</f>
        <v>0</v>
      </c>
      <c r="D489" s="176">
        <f t="shared" si="35"/>
        <v>10</v>
      </c>
      <c r="E489" s="172" t="str">
        <f>IF(Data!E490="","",Data!E490)</f>
        <v/>
      </c>
      <c r="F489" s="130" t="str">
        <f t="shared" ca="1" si="36"/>
        <v>Retard</v>
      </c>
      <c r="G489" s="173" t="str">
        <f t="shared" ca="1" si="37"/>
        <v>Retard</v>
      </c>
      <c r="H489" s="148"/>
    </row>
    <row r="490" spans="1:8" ht="15.6" x14ac:dyDescent="0.3">
      <c r="A490" s="175">
        <f>Data!A491</f>
        <v>0</v>
      </c>
      <c r="B490" s="182">
        <f>Data!B491</f>
        <v>0</v>
      </c>
      <c r="C490" s="174">
        <f>Data!C491</f>
        <v>0</v>
      </c>
      <c r="D490" s="176">
        <f t="shared" si="35"/>
        <v>10</v>
      </c>
      <c r="E490" s="172" t="str">
        <f>IF(Data!E491="","",Data!E491)</f>
        <v/>
      </c>
      <c r="F490" s="130" t="str">
        <f t="shared" ca="1" si="36"/>
        <v>Retard</v>
      </c>
      <c r="G490" s="173" t="str">
        <f t="shared" ca="1" si="37"/>
        <v>Retard</v>
      </c>
      <c r="H490" s="148"/>
    </row>
    <row r="491" spans="1:8" ht="15.6" x14ac:dyDescent="0.3">
      <c r="A491" s="175">
        <f>Data!A492</f>
        <v>0</v>
      </c>
      <c r="B491" s="182">
        <f>Data!B492</f>
        <v>0</v>
      </c>
      <c r="C491" s="174">
        <f>Data!C492</f>
        <v>0</v>
      </c>
      <c r="D491" s="176">
        <f t="shared" si="35"/>
        <v>10</v>
      </c>
      <c r="E491" s="172" t="str">
        <f>IF(Data!E492="","",Data!E492)</f>
        <v/>
      </c>
      <c r="F491" s="130" t="str">
        <f t="shared" ca="1" si="36"/>
        <v>Retard</v>
      </c>
      <c r="G491" s="173" t="str">
        <f t="shared" ca="1" si="37"/>
        <v>Retard</v>
      </c>
      <c r="H491" s="148"/>
    </row>
    <row r="492" spans="1:8" ht="15.6" x14ac:dyDescent="0.3">
      <c r="A492" s="175">
        <f>Data!A493</f>
        <v>0</v>
      </c>
      <c r="B492" s="182">
        <f>Data!B493</f>
        <v>0</v>
      </c>
      <c r="C492" s="174">
        <f>Data!C493</f>
        <v>0</v>
      </c>
      <c r="D492" s="176">
        <f t="shared" ref="D492:D555" si="38">A492+10</f>
        <v>10</v>
      </c>
      <c r="E492" s="172" t="str">
        <f>IF(Data!E493="","",Data!E493)</f>
        <v/>
      </c>
      <c r="F492" s="130" t="str">
        <f t="shared" ref="F492:F555" ca="1" si="39">IF(E492&lt;&gt;"","",IF(TODAY()&gt;D492,"Retard",""))</f>
        <v>Retard</v>
      </c>
      <c r="G492" s="173" t="str">
        <f t="shared" ref="G492:G555" ca="1" si="40">IF(E492&lt;&gt;"","",IF(TODAY()&gt;D492+2,"Retard",""))</f>
        <v>Retard</v>
      </c>
      <c r="H492" s="148"/>
    </row>
    <row r="493" spans="1:8" ht="15.6" x14ac:dyDescent="0.3">
      <c r="A493" s="175">
        <f>Data!A494</f>
        <v>0</v>
      </c>
      <c r="B493" s="182">
        <f>Data!B494</f>
        <v>0</v>
      </c>
      <c r="C493" s="174">
        <f>Data!C494</f>
        <v>0</v>
      </c>
      <c r="D493" s="176">
        <f t="shared" si="38"/>
        <v>10</v>
      </c>
      <c r="E493" s="172" t="str">
        <f>IF(Data!E494="","",Data!E494)</f>
        <v/>
      </c>
      <c r="F493" s="130" t="str">
        <f t="shared" ca="1" si="39"/>
        <v>Retard</v>
      </c>
      <c r="G493" s="173" t="str">
        <f t="shared" ca="1" si="40"/>
        <v>Retard</v>
      </c>
      <c r="H493" s="148"/>
    </row>
    <row r="494" spans="1:8" ht="15.6" x14ac:dyDescent="0.3">
      <c r="A494" s="175">
        <f>Data!A495</f>
        <v>0</v>
      </c>
      <c r="B494" s="182">
        <f>Data!B495</f>
        <v>0</v>
      </c>
      <c r="C494" s="174">
        <f>Data!C495</f>
        <v>0</v>
      </c>
      <c r="D494" s="176">
        <f t="shared" si="38"/>
        <v>10</v>
      </c>
      <c r="E494" s="172" t="str">
        <f>IF(Data!E495="","",Data!E495)</f>
        <v/>
      </c>
      <c r="F494" s="130" t="str">
        <f t="shared" ca="1" si="39"/>
        <v>Retard</v>
      </c>
      <c r="G494" s="173" t="str">
        <f t="shared" ca="1" si="40"/>
        <v>Retard</v>
      </c>
      <c r="H494" s="148"/>
    </row>
    <row r="495" spans="1:8" ht="15.6" x14ac:dyDescent="0.3">
      <c r="A495" s="175">
        <f>Data!A496</f>
        <v>0</v>
      </c>
      <c r="B495" s="182">
        <f>Data!B496</f>
        <v>0</v>
      </c>
      <c r="C495" s="174">
        <f>Data!C496</f>
        <v>0</v>
      </c>
      <c r="D495" s="176">
        <f t="shared" si="38"/>
        <v>10</v>
      </c>
      <c r="E495" s="172" t="str">
        <f>IF(Data!E496="","",Data!E496)</f>
        <v/>
      </c>
      <c r="F495" s="130" t="str">
        <f t="shared" ca="1" si="39"/>
        <v>Retard</v>
      </c>
      <c r="G495" s="173" t="str">
        <f t="shared" ca="1" si="40"/>
        <v>Retard</v>
      </c>
      <c r="H495" s="148"/>
    </row>
    <row r="496" spans="1:8" ht="15.6" x14ac:dyDescent="0.3">
      <c r="A496" s="175">
        <f>Data!A497</f>
        <v>0</v>
      </c>
      <c r="B496" s="182">
        <f>Data!B497</f>
        <v>0</v>
      </c>
      <c r="C496" s="174">
        <f>Data!C497</f>
        <v>0</v>
      </c>
      <c r="D496" s="176">
        <f t="shared" si="38"/>
        <v>10</v>
      </c>
      <c r="E496" s="172" t="str">
        <f>IF(Data!E497="","",Data!E497)</f>
        <v/>
      </c>
      <c r="F496" s="130" t="str">
        <f t="shared" ca="1" si="39"/>
        <v>Retard</v>
      </c>
      <c r="G496" s="173" t="str">
        <f t="shared" ca="1" si="40"/>
        <v>Retard</v>
      </c>
      <c r="H496" s="148"/>
    </row>
    <row r="497" spans="1:8" ht="15.6" x14ac:dyDescent="0.3">
      <c r="A497" s="175">
        <f>Data!A498</f>
        <v>0</v>
      </c>
      <c r="B497" s="182">
        <f>Data!B498</f>
        <v>0</v>
      </c>
      <c r="C497" s="174">
        <f>Data!C498</f>
        <v>0</v>
      </c>
      <c r="D497" s="176">
        <f t="shared" si="38"/>
        <v>10</v>
      </c>
      <c r="E497" s="172" t="str">
        <f>IF(Data!E498="","",Data!E498)</f>
        <v/>
      </c>
      <c r="F497" s="130" t="str">
        <f t="shared" ca="1" si="39"/>
        <v>Retard</v>
      </c>
      <c r="G497" s="173" t="str">
        <f t="shared" ca="1" si="40"/>
        <v>Retard</v>
      </c>
      <c r="H497" s="148"/>
    </row>
    <row r="498" spans="1:8" ht="15.6" x14ac:dyDescent="0.3">
      <c r="A498" s="175">
        <f>Data!A499</f>
        <v>0</v>
      </c>
      <c r="B498" s="182">
        <f>Data!B499</f>
        <v>0</v>
      </c>
      <c r="C498" s="174">
        <f>Data!C499</f>
        <v>0</v>
      </c>
      <c r="D498" s="176">
        <f t="shared" si="38"/>
        <v>10</v>
      </c>
      <c r="E498" s="172" t="str">
        <f>IF(Data!E499="","",Data!E499)</f>
        <v/>
      </c>
      <c r="F498" s="130" t="str">
        <f t="shared" ca="1" si="39"/>
        <v>Retard</v>
      </c>
      <c r="G498" s="173" t="str">
        <f t="shared" ca="1" si="40"/>
        <v>Retard</v>
      </c>
      <c r="H498" s="148"/>
    </row>
    <row r="499" spans="1:8" ht="15.6" x14ac:dyDescent="0.3">
      <c r="A499" s="175">
        <f>Data!A500</f>
        <v>0</v>
      </c>
      <c r="B499" s="182">
        <f>Data!B500</f>
        <v>0</v>
      </c>
      <c r="C499" s="174">
        <f>Data!C500</f>
        <v>0</v>
      </c>
      <c r="D499" s="176">
        <f t="shared" si="38"/>
        <v>10</v>
      </c>
      <c r="E499" s="172" t="str">
        <f>IF(Data!E500="","",Data!E500)</f>
        <v/>
      </c>
      <c r="F499" s="130" t="str">
        <f t="shared" ca="1" si="39"/>
        <v>Retard</v>
      </c>
      <c r="G499" s="173" t="str">
        <f t="shared" ca="1" si="40"/>
        <v>Retard</v>
      </c>
      <c r="H499" s="148"/>
    </row>
    <row r="500" spans="1:8" ht="15.6" x14ac:dyDescent="0.3">
      <c r="A500" s="175">
        <f>Data!A501</f>
        <v>0</v>
      </c>
      <c r="B500" s="182">
        <f>Data!B501</f>
        <v>0</v>
      </c>
      <c r="C500" s="174">
        <f>Data!C501</f>
        <v>0</v>
      </c>
      <c r="D500" s="176">
        <f t="shared" si="38"/>
        <v>10</v>
      </c>
      <c r="E500" s="172" t="str">
        <f>IF(Data!E501="","",Data!E501)</f>
        <v/>
      </c>
      <c r="F500" s="130" t="str">
        <f t="shared" ca="1" si="39"/>
        <v>Retard</v>
      </c>
      <c r="G500" s="173" t="str">
        <f t="shared" ca="1" si="40"/>
        <v>Retard</v>
      </c>
      <c r="H500" s="148"/>
    </row>
    <row r="501" spans="1:8" ht="15.6" x14ac:dyDescent="0.3">
      <c r="A501" s="175">
        <f>Data!A502</f>
        <v>0</v>
      </c>
      <c r="B501" s="182">
        <f>Data!B502</f>
        <v>0</v>
      </c>
      <c r="C501" s="174">
        <f>Data!C502</f>
        <v>0</v>
      </c>
      <c r="D501" s="176">
        <f t="shared" si="38"/>
        <v>10</v>
      </c>
      <c r="E501" s="172" t="str">
        <f>IF(Data!E502="","",Data!E502)</f>
        <v/>
      </c>
      <c r="F501" s="130" t="str">
        <f t="shared" ca="1" si="39"/>
        <v>Retard</v>
      </c>
      <c r="G501" s="173" t="str">
        <f t="shared" ca="1" si="40"/>
        <v>Retard</v>
      </c>
      <c r="H501" s="148"/>
    </row>
    <row r="502" spans="1:8" ht="15.6" x14ac:dyDescent="0.3">
      <c r="A502" s="175">
        <f>Data!A503</f>
        <v>0</v>
      </c>
      <c r="B502" s="182">
        <f>Data!B503</f>
        <v>0</v>
      </c>
      <c r="C502" s="174">
        <f>Data!C503</f>
        <v>0</v>
      </c>
      <c r="D502" s="176">
        <f t="shared" si="38"/>
        <v>10</v>
      </c>
      <c r="E502" s="172" t="str">
        <f>IF(Data!E503="","",Data!E503)</f>
        <v/>
      </c>
      <c r="F502" s="130" t="str">
        <f t="shared" ca="1" si="39"/>
        <v>Retard</v>
      </c>
      <c r="G502" s="173" t="str">
        <f t="shared" ca="1" si="40"/>
        <v>Retard</v>
      </c>
      <c r="H502" s="148"/>
    </row>
    <row r="503" spans="1:8" ht="15.6" x14ac:dyDescent="0.3">
      <c r="A503" s="175">
        <f>Data!A504</f>
        <v>0</v>
      </c>
      <c r="B503" s="182">
        <f>Data!B504</f>
        <v>0</v>
      </c>
      <c r="C503" s="174">
        <f>Data!C504</f>
        <v>0</v>
      </c>
      <c r="D503" s="176">
        <f t="shared" si="38"/>
        <v>10</v>
      </c>
      <c r="E503" s="172" t="str">
        <f>IF(Data!E504="","",Data!E504)</f>
        <v/>
      </c>
      <c r="F503" s="130" t="str">
        <f t="shared" ca="1" si="39"/>
        <v>Retard</v>
      </c>
      <c r="G503" s="173" t="str">
        <f t="shared" ca="1" si="40"/>
        <v>Retard</v>
      </c>
      <c r="H503" s="148"/>
    </row>
    <row r="504" spans="1:8" ht="15.6" x14ac:dyDescent="0.3">
      <c r="A504" s="175">
        <f>Data!A505</f>
        <v>0</v>
      </c>
      <c r="B504" s="182">
        <f>Data!B505</f>
        <v>0</v>
      </c>
      <c r="C504" s="174">
        <f>Data!C505</f>
        <v>0</v>
      </c>
      <c r="D504" s="176">
        <f t="shared" si="38"/>
        <v>10</v>
      </c>
      <c r="E504" s="172" t="str">
        <f>IF(Data!E505="","",Data!E505)</f>
        <v/>
      </c>
      <c r="F504" s="130" t="str">
        <f t="shared" ca="1" si="39"/>
        <v>Retard</v>
      </c>
      <c r="G504" s="173" t="str">
        <f t="shared" ca="1" si="40"/>
        <v>Retard</v>
      </c>
      <c r="H504" s="148"/>
    </row>
    <row r="505" spans="1:8" ht="15.6" x14ac:dyDescent="0.3">
      <c r="A505" s="175">
        <f>Data!A506</f>
        <v>0</v>
      </c>
      <c r="B505" s="182">
        <f>Data!B506</f>
        <v>0</v>
      </c>
      <c r="C505" s="174">
        <f>Data!C506</f>
        <v>0</v>
      </c>
      <c r="D505" s="176">
        <f t="shared" si="38"/>
        <v>10</v>
      </c>
      <c r="E505" s="172" t="str">
        <f>IF(Data!E506="","",Data!E506)</f>
        <v/>
      </c>
      <c r="F505" s="130" t="str">
        <f t="shared" ca="1" si="39"/>
        <v>Retard</v>
      </c>
      <c r="G505" s="173" t="str">
        <f t="shared" ca="1" si="40"/>
        <v>Retard</v>
      </c>
      <c r="H505" s="148"/>
    </row>
    <row r="506" spans="1:8" ht="15.6" x14ac:dyDescent="0.3">
      <c r="A506" s="175">
        <f>Data!A507</f>
        <v>0</v>
      </c>
      <c r="B506" s="182">
        <f>Data!B507</f>
        <v>0</v>
      </c>
      <c r="C506" s="174">
        <f>Data!C507</f>
        <v>0</v>
      </c>
      <c r="D506" s="176">
        <f t="shared" si="38"/>
        <v>10</v>
      </c>
      <c r="E506" s="172" t="str">
        <f>IF(Data!E507="","",Data!E507)</f>
        <v/>
      </c>
      <c r="F506" s="130" t="str">
        <f t="shared" ca="1" si="39"/>
        <v>Retard</v>
      </c>
      <c r="G506" s="173" t="str">
        <f t="shared" ca="1" si="40"/>
        <v>Retard</v>
      </c>
      <c r="H506" s="148"/>
    </row>
    <row r="507" spans="1:8" ht="15.6" x14ac:dyDescent="0.3">
      <c r="A507" s="175">
        <f>Data!A508</f>
        <v>0</v>
      </c>
      <c r="B507" s="182">
        <f>Data!B508</f>
        <v>0</v>
      </c>
      <c r="C507" s="174">
        <f>Data!C508</f>
        <v>0</v>
      </c>
      <c r="D507" s="176">
        <f t="shared" si="38"/>
        <v>10</v>
      </c>
      <c r="E507" s="172" t="str">
        <f>IF(Data!E508="","",Data!E508)</f>
        <v/>
      </c>
      <c r="F507" s="130" t="str">
        <f t="shared" ca="1" si="39"/>
        <v>Retard</v>
      </c>
      <c r="G507" s="173" t="str">
        <f t="shared" ca="1" si="40"/>
        <v>Retard</v>
      </c>
      <c r="H507" s="148"/>
    </row>
    <row r="508" spans="1:8" ht="15.6" x14ac:dyDescent="0.3">
      <c r="A508" s="175">
        <f>Data!A509</f>
        <v>0</v>
      </c>
      <c r="B508" s="182">
        <f>Data!B509</f>
        <v>0</v>
      </c>
      <c r="C508" s="174">
        <f>Data!C509</f>
        <v>0</v>
      </c>
      <c r="D508" s="176">
        <f t="shared" si="38"/>
        <v>10</v>
      </c>
      <c r="E508" s="172" t="str">
        <f>IF(Data!E509="","",Data!E509)</f>
        <v/>
      </c>
      <c r="F508" s="130" t="str">
        <f t="shared" ca="1" si="39"/>
        <v>Retard</v>
      </c>
      <c r="G508" s="173" t="str">
        <f t="shared" ca="1" si="40"/>
        <v>Retard</v>
      </c>
      <c r="H508" s="148"/>
    </row>
    <row r="509" spans="1:8" ht="15.6" x14ac:dyDescent="0.3">
      <c r="A509" s="175">
        <f>Data!A510</f>
        <v>0</v>
      </c>
      <c r="B509" s="182">
        <f>Data!B510</f>
        <v>0</v>
      </c>
      <c r="C509" s="174">
        <f>Data!C510</f>
        <v>0</v>
      </c>
      <c r="D509" s="176">
        <f t="shared" si="38"/>
        <v>10</v>
      </c>
      <c r="E509" s="172" t="str">
        <f>IF(Data!E510="","",Data!E510)</f>
        <v/>
      </c>
      <c r="F509" s="130" t="str">
        <f t="shared" ca="1" si="39"/>
        <v>Retard</v>
      </c>
      <c r="G509" s="173" t="str">
        <f t="shared" ca="1" si="40"/>
        <v>Retard</v>
      </c>
      <c r="H509" s="148"/>
    </row>
    <row r="510" spans="1:8" ht="15.6" x14ac:dyDescent="0.3">
      <c r="A510" s="175">
        <f>Data!A511</f>
        <v>0</v>
      </c>
      <c r="B510" s="182">
        <f>Data!B511</f>
        <v>0</v>
      </c>
      <c r="C510" s="174">
        <f>Data!C511</f>
        <v>0</v>
      </c>
      <c r="D510" s="176">
        <f t="shared" si="38"/>
        <v>10</v>
      </c>
      <c r="E510" s="172" t="str">
        <f>IF(Data!E511="","",Data!E511)</f>
        <v/>
      </c>
      <c r="F510" s="130" t="str">
        <f t="shared" ca="1" si="39"/>
        <v>Retard</v>
      </c>
      <c r="G510" s="173" t="str">
        <f t="shared" ca="1" si="40"/>
        <v>Retard</v>
      </c>
      <c r="H510" s="148"/>
    </row>
    <row r="511" spans="1:8" ht="15.6" x14ac:dyDescent="0.3">
      <c r="A511" s="175">
        <f>Data!A512</f>
        <v>0</v>
      </c>
      <c r="B511" s="182">
        <f>Data!B512</f>
        <v>0</v>
      </c>
      <c r="C511" s="174">
        <f>Data!C512</f>
        <v>0</v>
      </c>
      <c r="D511" s="176">
        <f t="shared" si="38"/>
        <v>10</v>
      </c>
      <c r="E511" s="172" t="str">
        <f>IF(Data!E512="","",Data!E512)</f>
        <v/>
      </c>
      <c r="F511" s="130" t="str">
        <f t="shared" ca="1" si="39"/>
        <v>Retard</v>
      </c>
      <c r="G511" s="173" t="str">
        <f t="shared" ca="1" si="40"/>
        <v>Retard</v>
      </c>
      <c r="H511" s="148"/>
    </row>
    <row r="512" spans="1:8" ht="15.6" x14ac:dyDescent="0.3">
      <c r="A512" s="175">
        <f>Data!A513</f>
        <v>0</v>
      </c>
      <c r="B512" s="182">
        <f>Data!B513</f>
        <v>0</v>
      </c>
      <c r="C512" s="174">
        <f>Data!C513</f>
        <v>0</v>
      </c>
      <c r="D512" s="176">
        <f t="shared" si="38"/>
        <v>10</v>
      </c>
      <c r="E512" s="172" t="str">
        <f>IF(Data!E513="","",Data!E513)</f>
        <v/>
      </c>
      <c r="F512" s="130" t="str">
        <f t="shared" ca="1" si="39"/>
        <v>Retard</v>
      </c>
      <c r="G512" s="173" t="str">
        <f t="shared" ca="1" si="40"/>
        <v>Retard</v>
      </c>
      <c r="H512" s="148"/>
    </row>
    <row r="513" spans="1:8" ht="15.6" x14ac:dyDescent="0.3">
      <c r="A513" s="175">
        <f>Data!A514</f>
        <v>0</v>
      </c>
      <c r="B513" s="182">
        <f>Data!B514</f>
        <v>0</v>
      </c>
      <c r="C513" s="174">
        <f>Data!C514</f>
        <v>0</v>
      </c>
      <c r="D513" s="176">
        <f t="shared" si="38"/>
        <v>10</v>
      </c>
      <c r="E513" s="172" t="str">
        <f>IF(Data!E514="","",Data!E514)</f>
        <v/>
      </c>
      <c r="F513" s="130" t="str">
        <f t="shared" ca="1" si="39"/>
        <v>Retard</v>
      </c>
      <c r="G513" s="173" t="str">
        <f t="shared" ca="1" si="40"/>
        <v>Retard</v>
      </c>
      <c r="H513" s="148"/>
    </row>
    <row r="514" spans="1:8" ht="15.6" x14ac:dyDescent="0.3">
      <c r="A514" s="175">
        <f>Data!A515</f>
        <v>0</v>
      </c>
      <c r="B514" s="182">
        <f>Data!B515</f>
        <v>0</v>
      </c>
      <c r="C514" s="174">
        <f>Data!C515</f>
        <v>0</v>
      </c>
      <c r="D514" s="176">
        <f t="shared" si="38"/>
        <v>10</v>
      </c>
      <c r="E514" s="172" t="str">
        <f>IF(Data!E515="","",Data!E515)</f>
        <v/>
      </c>
      <c r="F514" s="130" t="str">
        <f t="shared" ca="1" si="39"/>
        <v>Retard</v>
      </c>
      <c r="G514" s="173" t="str">
        <f t="shared" ca="1" si="40"/>
        <v>Retard</v>
      </c>
      <c r="H514" s="148"/>
    </row>
    <row r="515" spans="1:8" ht="15.6" x14ac:dyDescent="0.3">
      <c r="A515" s="175">
        <f>Data!A516</f>
        <v>0</v>
      </c>
      <c r="B515" s="182">
        <f>Data!B516</f>
        <v>0</v>
      </c>
      <c r="C515" s="174">
        <f>Data!C516</f>
        <v>0</v>
      </c>
      <c r="D515" s="176">
        <f t="shared" si="38"/>
        <v>10</v>
      </c>
      <c r="E515" s="172" t="str">
        <f>IF(Data!E516="","",Data!E516)</f>
        <v/>
      </c>
      <c r="F515" s="130" t="str">
        <f t="shared" ca="1" si="39"/>
        <v>Retard</v>
      </c>
      <c r="G515" s="173" t="str">
        <f t="shared" ca="1" si="40"/>
        <v>Retard</v>
      </c>
      <c r="H515" s="148"/>
    </row>
    <row r="516" spans="1:8" ht="15.6" x14ac:dyDescent="0.3">
      <c r="A516" s="175">
        <f>Data!A517</f>
        <v>0</v>
      </c>
      <c r="B516" s="182">
        <f>Data!B517</f>
        <v>0</v>
      </c>
      <c r="C516" s="174">
        <f>Data!C517</f>
        <v>0</v>
      </c>
      <c r="D516" s="176">
        <f t="shared" si="38"/>
        <v>10</v>
      </c>
      <c r="E516" s="172" t="str">
        <f>IF(Data!E517="","",Data!E517)</f>
        <v/>
      </c>
      <c r="F516" s="130" t="str">
        <f t="shared" ca="1" si="39"/>
        <v>Retard</v>
      </c>
      <c r="G516" s="173" t="str">
        <f t="shared" ca="1" si="40"/>
        <v>Retard</v>
      </c>
      <c r="H516" s="148"/>
    </row>
    <row r="517" spans="1:8" ht="15.6" x14ac:dyDescent="0.3">
      <c r="A517" s="175">
        <f>Data!A518</f>
        <v>0</v>
      </c>
      <c r="B517" s="182">
        <f>Data!B518</f>
        <v>0</v>
      </c>
      <c r="C517" s="174">
        <f>Data!C518</f>
        <v>0</v>
      </c>
      <c r="D517" s="176">
        <f t="shared" si="38"/>
        <v>10</v>
      </c>
      <c r="E517" s="172" t="str">
        <f>IF(Data!E518="","",Data!E518)</f>
        <v/>
      </c>
      <c r="F517" s="130" t="str">
        <f t="shared" ca="1" si="39"/>
        <v>Retard</v>
      </c>
      <c r="G517" s="173" t="str">
        <f t="shared" ca="1" si="40"/>
        <v>Retard</v>
      </c>
      <c r="H517" s="148"/>
    </row>
    <row r="518" spans="1:8" ht="15.6" x14ac:dyDescent="0.3">
      <c r="A518" s="175">
        <f>Data!A519</f>
        <v>0</v>
      </c>
      <c r="B518" s="182">
        <f>Data!B519</f>
        <v>0</v>
      </c>
      <c r="C518" s="174">
        <f>Data!C519</f>
        <v>0</v>
      </c>
      <c r="D518" s="176">
        <f t="shared" si="38"/>
        <v>10</v>
      </c>
      <c r="E518" s="172" t="str">
        <f>IF(Data!E519="","",Data!E519)</f>
        <v/>
      </c>
      <c r="F518" s="130" t="str">
        <f t="shared" ca="1" si="39"/>
        <v>Retard</v>
      </c>
      <c r="G518" s="173" t="str">
        <f t="shared" ca="1" si="40"/>
        <v>Retard</v>
      </c>
      <c r="H518" s="148"/>
    </row>
    <row r="519" spans="1:8" ht="15.6" x14ac:dyDescent="0.3">
      <c r="A519" s="175">
        <f>Data!A520</f>
        <v>0</v>
      </c>
      <c r="B519" s="182">
        <f>Data!B520</f>
        <v>0</v>
      </c>
      <c r="C519" s="174">
        <f>Data!C520</f>
        <v>0</v>
      </c>
      <c r="D519" s="176">
        <f t="shared" si="38"/>
        <v>10</v>
      </c>
      <c r="E519" s="172" t="str">
        <f>IF(Data!E520="","",Data!E520)</f>
        <v/>
      </c>
      <c r="F519" s="130" t="str">
        <f t="shared" ca="1" si="39"/>
        <v>Retard</v>
      </c>
      <c r="G519" s="173" t="str">
        <f t="shared" ca="1" si="40"/>
        <v>Retard</v>
      </c>
      <c r="H519" s="148"/>
    </row>
    <row r="520" spans="1:8" ht="15.6" x14ac:dyDescent="0.3">
      <c r="A520" s="175">
        <f>Data!A521</f>
        <v>0</v>
      </c>
      <c r="B520" s="182">
        <f>Data!B521</f>
        <v>0</v>
      </c>
      <c r="C520" s="174">
        <f>Data!C521</f>
        <v>0</v>
      </c>
      <c r="D520" s="176">
        <f t="shared" si="38"/>
        <v>10</v>
      </c>
      <c r="E520" s="172" t="str">
        <f>IF(Data!E521="","",Data!E521)</f>
        <v/>
      </c>
      <c r="F520" s="130" t="str">
        <f t="shared" ca="1" si="39"/>
        <v>Retard</v>
      </c>
      <c r="G520" s="173" t="str">
        <f t="shared" ca="1" si="40"/>
        <v>Retard</v>
      </c>
      <c r="H520" s="148"/>
    </row>
    <row r="521" spans="1:8" ht="15.6" x14ac:dyDescent="0.3">
      <c r="A521" s="175">
        <f>Data!A522</f>
        <v>0</v>
      </c>
      <c r="B521" s="182">
        <f>Data!B522</f>
        <v>0</v>
      </c>
      <c r="C521" s="174">
        <f>Data!C522</f>
        <v>0</v>
      </c>
      <c r="D521" s="176">
        <f t="shared" si="38"/>
        <v>10</v>
      </c>
      <c r="E521" s="172" t="str">
        <f>IF(Data!E522="","",Data!E522)</f>
        <v/>
      </c>
      <c r="F521" s="130" t="str">
        <f t="shared" ca="1" si="39"/>
        <v>Retard</v>
      </c>
      <c r="G521" s="173" t="str">
        <f t="shared" ca="1" si="40"/>
        <v>Retard</v>
      </c>
      <c r="H521" s="148"/>
    </row>
    <row r="522" spans="1:8" ht="15.6" x14ac:dyDescent="0.3">
      <c r="A522" s="175">
        <f>Data!A523</f>
        <v>0</v>
      </c>
      <c r="B522" s="182">
        <f>Data!B523</f>
        <v>0</v>
      </c>
      <c r="C522" s="174">
        <f>Data!C523</f>
        <v>0</v>
      </c>
      <c r="D522" s="176">
        <f t="shared" si="38"/>
        <v>10</v>
      </c>
      <c r="E522" s="172" t="str">
        <f>IF(Data!E523="","",Data!E523)</f>
        <v/>
      </c>
      <c r="F522" s="130" t="str">
        <f t="shared" ca="1" si="39"/>
        <v>Retard</v>
      </c>
      <c r="G522" s="173" t="str">
        <f t="shared" ca="1" si="40"/>
        <v>Retard</v>
      </c>
      <c r="H522" s="148"/>
    </row>
    <row r="523" spans="1:8" ht="15.6" x14ac:dyDescent="0.3">
      <c r="A523" s="175">
        <f>Data!A524</f>
        <v>0</v>
      </c>
      <c r="B523" s="182">
        <f>Data!B524</f>
        <v>0</v>
      </c>
      <c r="C523" s="174">
        <f>Data!C524</f>
        <v>0</v>
      </c>
      <c r="D523" s="176">
        <f t="shared" si="38"/>
        <v>10</v>
      </c>
      <c r="E523" s="172" t="str">
        <f>IF(Data!E524="","",Data!E524)</f>
        <v/>
      </c>
      <c r="F523" s="130" t="str">
        <f t="shared" ca="1" si="39"/>
        <v>Retard</v>
      </c>
      <c r="G523" s="173" t="str">
        <f t="shared" ca="1" si="40"/>
        <v>Retard</v>
      </c>
      <c r="H523" s="148"/>
    </row>
    <row r="524" spans="1:8" ht="15.6" x14ac:dyDescent="0.3">
      <c r="A524" s="175">
        <f>Data!A525</f>
        <v>0</v>
      </c>
      <c r="B524" s="182">
        <f>Data!B525</f>
        <v>0</v>
      </c>
      <c r="C524" s="174">
        <f>Data!C525</f>
        <v>0</v>
      </c>
      <c r="D524" s="176">
        <f t="shared" si="38"/>
        <v>10</v>
      </c>
      <c r="E524" s="172" t="str">
        <f>IF(Data!E525="","",Data!E525)</f>
        <v/>
      </c>
      <c r="F524" s="130" t="str">
        <f t="shared" ca="1" si="39"/>
        <v>Retard</v>
      </c>
      <c r="G524" s="173" t="str">
        <f t="shared" ca="1" si="40"/>
        <v>Retard</v>
      </c>
      <c r="H524" s="148"/>
    </row>
    <row r="525" spans="1:8" ht="15.6" x14ac:dyDescent="0.3">
      <c r="A525" s="175">
        <f>Data!A526</f>
        <v>0</v>
      </c>
      <c r="B525" s="182">
        <f>Data!B526</f>
        <v>0</v>
      </c>
      <c r="C525" s="174">
        <f>Data!C526</f>
        <v>0</v>
      </c>
      <c r="D525" s="176">
        <f t="shared" si="38"/>
        <v>10</v>
      </c>
      <c r="E525" s="172" t="str">
        <f>IF(Data!E526="","",Data!E526)</f>
        <v/>
      </c>
      <c r="F525" s="130" t="str">
        <f t="shared" ca="1" si="39"/>
        <v>Retard</v>
      </c>
      <c r="G525" s="173" t="str">
        <f t="shared" ca="1" si="40"/>
        <v>Retard</v>
      </c>
      <c r="H525" s="148"/>
    </row>
    <row r="526" spans="1:8" ht="15.6" x14ac:dyDescent="0.3">
      <c r="A526" s="175">
        <f>Data!A527</f>
        <v>0</v>
      </c>
      <c r="B526" s="182">
        <f>Data!B527</f>
        <v>0</v>
      </c>
      <c r="C526" s="174">
        <f>Data!C527</f>
        <v>0</v>
      </c>
      <c r="D526" s="176">
        <f t="shared" si="38"/>
        <v>10</v>
      </c>
      <c r="E526" s="172" t="str">
        <f>IF(Data!E527="","",Data!E527)</f>
        <v/>
      </c>
      <c r="F526" s="130" t="str">
        <f t="shared" ca="1" si="39"/>
        <v>Retard</v>
      </c>
      <c r="G526" s="173" t="str">
        <f t="shared" ca="1" si="40"/>
        <v>Retard</v>
      </c>
      <c r="H526" s="148"/>
    </row>
    <row r="527" spans="1:8" ht="15.6" x14ac:dyDescent="0.3">
      <c r="A527" s="175">
        <f>Data!A528</f>
        <v>0</v>
      </c>
      <c r="B527" s="182">
        <f>Data!B528</f>
        <v>0</v>
      </c>
      <c r="C527" s="174">
        <f>Data!C528</f>
        <v>0</v>
      </c>
      <c r="D527" s="176">
        <f t="shared" si="38"/>
        <v>10</v>
      </c>
      <c r="E527" s="172" t="str">
        <f>IF(Data!E528="","",Data!E528)</f>
        <v/>
      </c>
      <c r="F527" s="130" t="str">
        <f t="shared" ca="1" si="39"/>
        <v>Retard</v>
      </c>
      <c r="G527" s="173" t="str">
        <f t="shared" ca="1" si="40"/>
        <v>Retard</v>
      </c>
      <c r="H527" s="148"/>
    </row>
    <row r="528" spans="1:8" ht="15.6" x14ac:dyDescent="0.3">
      <c r="A528" s="175">
        <f>Data!A529</f>
        <v>0</v>
      </c>
      <c r="B528" s="182">
        <f>Data!B529</f>
        <v>0</v>
      </c>
      <c r="C528" s="174">
        <f>Data!C529</f>
        <v>0</v>
      </c>
      <c r="D528" s="176">
        <f t="shared" si="38"/>
        <v>10</v>
      </c>
      <c r="E528" s="172" t="str">
        <f>IF(Data!E529="","",Data!E529)</f>
        <v/>
      </c>
      <c r="F528" s="130" t="str">
        <f t="shared" ca="1" si="39"/>
        <v>Retard</v>
      </c>
      <c r="G528" s="173" t="str">
        <f t="shared" ca="1" si="40"/>
        <v>Retard</v>
      </c>
      <c r="H528" s="148"/>
    </row>
    <row r="529" spans="1:8" ht="15.6" x14ac:dyDescent="0.3">
      <c r="A529" s="175">
        <f>Data!A530</f>
        <v>0</v>
      </c>
      <c r="B529" s="182">
        <f>Data!B530</f>
        <v>0</v>
      </c>
      <c r="C529" s="174">
        <f>Data!C530</f>
        <v>0</v>
      </c>
      <c r="D529" s="176">
        <f t="shared" si="38"/>
        <v>10</v>
      </c>
      <c r="E529" s="172" t="str">
        <f>IF(Data!E530="","",Data!E530)</f>
        <v/>
      </c>
      <c r="F529" s="130" t="str">
        <f t="shared" ca="1" si="39"/>
        <v>Retard</v>
      </c>
      <c r="G529" s="173" t="str">
        <f t="shared" ca="1" si="40"/>
        <v>Retard</v>
      </c>
      <c r="H529" s="148"/>
    </row>
    <row r="530" spans="1:8" ht="15.6" x14ac:dyDescent="0.3">
      <c r="A530" s="175">
        <f>Data!A531</f>
        <v>0</v>
      </c>
      <c r="B530" s="182">
        <f>Data!B531</f>
        <v>0</v>
      </c>
      <c r="C530" s="174">
        <f>Data!C531</f>
        <v>0</v>
      </c>
      <c r="D530" s="176">
        <f t="shared" si="38"/>
        <v>10</v>
      </c>
      <c r="E530" s="172" t="str">
        <f>IF(Data!E531="","",Data!E531)</f>
        <v/>
      </c>
      <c r="F530" s="130" t="str">
        <f t="shared" ca="1" si="39"/>
        <v>Retard</v>
      </c>
      <c r="G530" s="173" t="str">
        <f t="shared" ca="1" si="40"/>
        <v>Retard</v>
      </c>
      <c r="H530" s="148"/>
    </row>
    <row r="531" spans="1:8" ht="15.6" x14ac:dyDescent="0.3">
      <c r="A531" s="175">
        <f>Data!A532</f>
        <v>0</v>
      </c>
      <c r="B531" s="182">
        <f>Data!B532</f>
        <v>0</v>
      </c>
      <c r="C531" s="174">
        <f>Data!C532</f>
        <v>0</v>
      </c>
      <c r="D531" s="176">
        <f t="shared" si="38"/>
        <v>10</v>
      </c>
      <c r="E531" s="172" t="str">
        <f>IF(Data!E532="","",Data!E532)</f>
        <v/>
      </c>
      <c r="F531" s="130" t="str">
        <f t="shared" ca="1" si="39"/>
        <v>Retard</v>
      </c>
      <c r="G531" s="173" t="str">
        <f t="shared" ca="1" si="40"/>
        <v>Retard</v>
      </c>
      <c r="H531" s="148"/>
    </row>
    <row r="532" spans="1:8" ht="15.6" x14ac:dyDescent="0.3">
      <c r="A532" s="175">
        <f>Data!A533</f>
        <v>0</v>
      </c>
      <c r="B532" s="182">
        <f>Data!B533</f>
        <v>0</v>
      </c>
      <c r="C532" s="174">
        <f>Data!C533</f>
        <v>0</v>
      </c>
      <c r="D532" s="176">
        <f t="shared" si="38"/>
        <v>10</v>
      </c>
      <c r="E532" s="172" t="str">
        <f>IF(Data!E533="","",Data!E533)</f>
        <v/>
      </c>
      <c r="F532" s="130" t="str">
        <f t="shared" ca="1" si="39"/>
        <v>Retard</v>
      </c>
      <c r="G532" s="173" t="str">
        <f t="shared" ca="1" si="40"/>
        <v>Retard</v>
      </c>
      <c r="H532" s="148"/>
    </row>
    <row r="533" spans="1:8" ht="15.6" x14ac:dyDescent="0.3">
      <c r="A533" s="175">
        <f>Data!A534</f>
        <v>0</v>
      </c>
      <c r="B533" s="182">
        <f>Data!B534</f>
        <v>0</v>
      </c>
      <c r="C533" s="174">
        <f>Data!C534</f>
        <v>0</v>
      </c>
      <c r="D533" s="176">
        <f t="shared" si="38"/>
        <v>10</v>
      </c>
      <c r="E533" s="172" t="str">
        <f>IF(Data!E534="","",Data!E534)</f>
        <v/>
      </c>
      <c r="F533" s="130" t="str">
        <f t="shared" ca="1" si="39"/>
        <v>Retard</v>
      </c>
      <c r="G533" s="173" t="str">
        <f t="shared" ca="1" si="40"/>
        <v>Retard</v>
      </c>
      <c r="H533" s="148"/>
    </row>
    <row r="534" spans="1:8" ht="15.6" x14ac:dyDescent="0.3">
      <c r="A534" s="175">
        <f>Data!A535</f>
        <v>0</v>
      </c>
      <c r="B534" s="182">
        <f>Data!B535</f>
        <v>0</v>
      </c>
      <c r="C534" s="174">
        <f>Data!C535</f>
        <v>0</v>
      </c>
      <c r="D534" s="176">
        <f t="shared" si="38"/>
        <v>10</v>
      </c>
      <c r="E534" s="172" t="str">
        <f>IF(Data!E535="","",Data!E535)</f>
        <v/>
      </c>
      <c r="F534" s="130" t="str">
        <f t="shared" ca="1" si="39"/>
        <v>Retard</v>
      </c>
      <c r="G534" s="173" t="str">
        <f t="shared" ca="1" si="40"/>
        <v>Retard</v>
      </c>
      <c r="H534" s="148"/>
    </row>
    <row r="535" spans="1:8" ht="15.6" x14ac:dyDescent="0.3">
      <c r="A535" s="175">
        <f>Data!A536</f>
        <v>0</v>
      </c>
      <c r="B535" s="182">
        <f>Data!B536</f>
        <v>0</v>
      </c>
      <c r="C535" s="174">
        <f>Data!C536</f>
        <v>0</v>
      </c>
      <c r="D535" s="176">
        <f t="shared" si="38"/>
        <v>10</v>
      </c>
      <c r="E535" s="172" t="str">
        <f>IF(Data!E536="","",Data!E536)</f>
        <v/>
      </c>
      <c r="F535" s="130" t="str">
        <f t="shared" ca="1" si="39"/>
        <v>Retard</v>
      </c>
      <c r="G535" s="173" t="str">
        <f t="shared" ca="1" si="40"/>
        <v>Retard</v>
      </c>
      <c r="H535" s="148"/>
    </row>
    <row r="536" spans="1:8" ht="15.6" x14ac:dyDescent="0.3">
      <c r="A536" s="175">
        <f>Data!A537</f>
        <v>0</v>
      </c>
      <c r="B536" s="182">
        <f>Data!B537</f>
        <v>0</v>
      </c>
      <c r="C536" s="174">
        <f>Data!C537</f>
        <v>0</v>
      </c>
      <c r="D536" s="176">
        <f t="shared" si="38"/>
        <v>10</v>
      </c>
      <c r="E536" s="172" t="str">
        <f>IF(Data!E537="","",Data!E537)</f>
        <v/>
      </c>
      <c r="F536" s="130" t="str">
        <f t="shared" ca="1" si="39"/>
        <v>Retard</v>
      </c>
      <c r="G536" s="173" t="str">
        <f t="shared" ca="1" si="40"/>
        <v>Retard</v>
      </c>
      <c r="H536" s="148"/>
    </row>
    <row r="537" spans="1:8" ht="15.6" x14ac:dyDescent="0.3">
      <c r="A537" s="175">
        <f>Data!A538</f>
        <v>0</v>
      </c>
      <c r="B537" s="182">
        <f>Data!B538</f>
        <v>0</v>
      </c>
      <c r="C537" s="174">
        <f>Data!C538</f>
        <v>0</v>
      </c>
      <c r="D537" s="176">
        <f t="shared" si="38"/>
        <v>10</v>
      </c>
      <c r="E537" s="172" t="str">
        <f>IF(Data!E538="","",Data!E538)</f>
        <v/>
      </c>
      <c r="F537" s="130" t="str">
        <f t="shared" ca="1" si="39"/>
        <v>Retard</v>
      </c>
      <c r="G537" s="173" t="str">
        <f t="shared" ca="1" si="40"/>
        <v>Retard</v>
      </c>
      <c r="H537" s="148"/>
    </row>
    <row r="538" spans="1:8" ht="15.6" x14ac:dyDescent="0.3">
      <c r="A538" s="175">
        <f>Data!A539</f>
        <v>0</v>
      </c>
      <c r="B538" s="182">
        <f>Data!B539</f>
        <v>0</v>
      </c>
      <c r="C538" s="174">
        <f>Data!C539</f>
        <v>0</v>
      </c>
      <c r="D538" s="176">
        <f t="shared" si="38"/>
        <v>10</v>
      </c>
      <c r="E538" s="172" t="str">
        <f>IF(Data!E539="","",Data!E539)</f>
        <v/>
      </c>
      <c r="F538" s="130" t="str">
        <f t="shared" ca="1" si="39"/>
        <v>Retard</v>
      </c>
      <c r="G538" s="173" t="str">
        <f t="shared" ca="1" si="40"/>
        <v>Retard</v>
      </c>
      <c r="H538" s="148"/>
    </row>
    <row r="539" spans="1:8" ht="15.6" x14ac:dyDescent="0.3">
      <c r="A539" s="175">
        <f>Data!A540</f>
        <v>0</v>
      </c>
      <c r="B539" s="182">
        <f>Data!B540</f>
        <v>0</v>
      </c>
      <c r="C539" s="174">
        <f>Data!C540</f>
        <v>0</v>
      </c>
      <c r="D539" s="176">
        <f t="shared" si="38"/>
        <v>10</v>
      </c>
      <c r="E539" s="172" t="str">
        <f>IF(Data!E540="","",Data!E540)</f>
        <v/>
      </c>
      <c r="F539" s="130" t="str">
        <f t="shared" ca="1" si="39"/>
        <v>Retard</v>
      </c>
      <c r="G539" s="173" t="str">
        <f t="shared" ca="1" si="40"/>
        <v>Retard</v>
      </c>
      <c r="H539" s="148"/>
    </row>
    <row r="540" spans="1:8" ht="15.6" x14ac:dyDescent="0.3">
      <c r="A540" s="175">
        <f>Data!A541</f>
        <v>0</v>
      </c>
      <c r="B540" s="182">
        <f>Data!B541</f>
        <v>0</v>
      </c>
      <c r="C540" s="174">
        <f>Data!C541</f>
        <v>0</v>
      </c>
      <c r="D540" s="176">
        <f t="shared" si="38"/>
        <v>10</v>
      </c>
      <c r="E540" s="172" t="str">
        <f>IF(Data!E541="","",Data!E541)</f>
        <v/>
      </c>
      <c r="F540" s="130" t="str">
        <f t="shared" ca="1" si="39"/>
        <v>Retard</v>
      </c>
      <c r="G540" s="173" t="str">
        <f t="shared" ca="1" si="40"/>
        <v>Retard</v>
      </c>
      <c r="H540" s="148"/>
    </row>
    <row r="541" spans="1:8" ht="15.6" x14ac:dyDescent="0.3">
      <c r="A541" s="175">
        <f>Data!A542</f>
        <v>0</v>
      </c>
      <c r="B541" s="182">
        <f>Data!B542</f>
        <v>0</v>
      </c>
      <c r="C541" s="174">
        <f>Data!C542</f>
        <v>0</v>
      </c>
      <c r="D541" s="176">
        <f t="shared" si="38"/>
        <v>10</v>
      </c>
      <c r="E541" s="172" t="str">
        <f>IF(Data!E542="","",Data!E542)</f>
        <v/>
      </c>
      <c r="F541" s="130" t="str">
        <f t="shared" ca="1" si="39"/>
        <v>Retard</v>
      </c>
      <c r="G541" s="173" t="str">
        <f t="shared" ca="1" si="40"/>
        <v>Retard</v>
      </c>
      <c r="H541" s="148"/>
    </row>
    <row r="542" spans="1:8" ht="15.6" x14ac:dyDescent="0.3">
      <c r="A542" s="175">
        <f>Data!A543</f>
        <v>0</v>
      </c>
      <c r="B542" s="182">
        <f>Data!B543</f>
        <v>0</v>
      </c>
      <c r="C542" s="174">
        <f>Data!C543</f>
        <v>0</v>
      </c>
      <c r="D542" s="176">
        <f t="shared" si="38"/>
        <v>10</v>
      </c>
      <c r="E542" s="172" t="str">
        <f>IF(Data!E543="","",Data!E543)</f>
        <v/>
      </c>
      <c r="F542" s="130" t="str">
        <f t="shared" ca="1" si="39"/>
        <v>Retard</v>
      </c>
      <c r="G542" s="173" t="str">
        <f t="shared" ca="1" si="40"/>
        <v>Retard</v>
      </c>
      <c r="H542" s="148"/>
    </row>
    <row r="543" spans="1:8" ht="15.6" x14ac:dyDescent="0.3">
      <c r="A543" s="175">
        <f>Data!A544</f>
        <v>0</v>
      </c>
      <c r="B543" s="182">
        <f>Data!B544</f>
        <v>0</v>
      </c>
      <c r="C543" s="174">
        <f>Data!C544</f>
        <v>0</v>
      </c>
      <c r="D543" s="176">
        <f t="shared" si="38"/>
        <v>10</v>
      </c>
      <c r="E543" s="172" t="str">
        <f>IF(Data!E544="","",Data!E544)</f>
        <v/>
      </c>
      <c r="F543" s="130" t="str">
        <f t="shared" ca="1" si="39"/>
        <v>Retard</v>
      </c>
      <c r="G543" s="173" t="str">
        <f t="shared" ca="1" si="40"/>
        <v>Retard</v>
      </c>
      <c r="H543" s="148"/>
    </row>
    <row r="544" spans="1:8" ht="15.6" x14ac:dyDescent="0.3">
      <c r="A544" s="175">
        <f>Data!A545</f>
        <v>0</v>
      </c>
      <c r="B544" s="182">
        <f>Data!B545</f>
        <v>0</v>
      </c>
      <c r="C544" s="174">
        <f>Data!C545</f>
        <v>0</v>
      </c>
      <c r="D544" s="176">
        <f t="shared" si="38"/>
        <v>10</v>
      </c>
      <c r="E544" s="172" t="str">
        <f>IF(Data!E545="","",Data!E545)</f>
        <v/>
      </c>
      <c r="F544" s="130" t="str">
        <f t="shared" ca="1" si="39"/>
        <v>Retard</v>
      </c>
      <c r="G544" s="173" t="str">
        <f t="shared" ca="1" si="40"/>
        <v>Retard</v>
      </c>
      <c r="H544" s="148"/>
    </row>
    <row r="545" spans="1:8" ht="15.6" x14ac:dyDescent="0.3">
      <c r="A545" s="175">
        <f>Data!A546</f>
        <v>0</v>
      </c>
      <c r="B545" s="182">
        <f>Data!B546</f>
        <v>0</v>
      </c>
      <c r="C545" s="174">
        <f>Data!C546</f>
        <v>0</v>
      </c>
      <c r="D545" s="176">
        <f t="shared" si="38"/>
        <v>10</v>
      </c>
      <c r="E545" s="172" t="str">
        <f>IF(Data!E546="","",Data!E546)</f>
        <v/>
      </c>
      <c r="F545" s="130" t="str">
        <f t="shared" ca="1" si="39"/>
        <v>Retard</v>
      </c>
      <c r="G545" s="173" t="str">
        <f t="shared" ca="1" si="40"/>
        <v>Retard</v>
      </c>
      <c r="H545" s="148"/>
    </row>
    <row r="546" spans="1:8" ht="15.6" x14ac:dyDescent="0.3">
      <c r="A546" s="175">
        <f>Data!A547</f>
        <v>0</v>
      </c>
      <c r="B546" s="182">
        <f>Data!B547</f>
        <v>0</v>
      </c>
      <c r="C546" s="174">
        <f>Data!C547</f>
        <v>0</v>
      </c>
      <c r="D546" s="176">
        <f t="shared" si="38"/>
        <v>10</v>
      </c>
      <c r="E546" s="172" t="str">
        <f>IF(Data!E547="","",Data!E547)</f>
        <v/>
      </c>
      <c r="F546" s="130" t="str">
        <f t="shared" ca="1" si="39"/>
        <v>Retard</v>
      </c>
      <c r="G546" s="173" t="str">
        <f t="shared" ca="1" si="40"/>
        <v>Retard</v>
      </c>
      <c r="H546" s="148"/>
    </row>
    <row r="547" spans="1:8" ht="15.6" x14ac:dyDescent="0.3">
      <c r="A547" s="175">
        <f>Data!A548</f>
        <v>0</v>
      </c>
      <c r="B547" s="182">
        <f>Data!B548</f>
        <v>0</v>
      </c>
      <c r="C547" s="174">
        <f>Data!C548</f>
        <v>0</v>
      </c>
      <c r="D547" s="176">
        <f t="shared" si="38"/>
        <v>10</v>
      </c>
      <c r="E547" s="172" t="str">
        <f>IF(Data!E548="","",Data!E548)</f>
        <v/>
      </c>
      <c r="F547" s="130" t="str">
        <f t="shared" ca="1" si="39"/>
        <v>Retard</v>
      </c>
      <c r="G547" s="173" t="str">
        <f t="shared" ca="1" si="40"/>
        <v>Retard</v>
      </c>
      <c r="H547" s="148"/>
    </row>
    <row r="548" spans="1:8" ht="15.6" x14ac:dyDescent="0.3">
      <c r="A548" s="175">
        <f>Data!A549</f>
        <v>0</v>
      </c>
      <c r="B548" s="182">
        <f>Data!B549</f>
        <v>0</v>
      </c>
      <c r="C548" s="174">
        <f>Data!C549</f>
        <v>0</v>
      </c>
      <c r="D548" s="176">
        <f t="shared" si="38"/>
        <v>10</v>
      </c>
      <c r="E548" s="172" t="str">
        <f>IF(Data!E549="","",Data!E549)</f>
        <v/>
      </c>
      <c r="F548" s="130" t="str">
        <f t="shared" ca="1" si="39"/>
        <v>Retard</v>
      </c>
      <c r="G548" s="173" t="str">
        <f t="shared" ca="1" si="40"/>
        <v>Retard</v>
      </c>
      <c r="H548" s="148"/>
    </row>
    <row r="549" spans="1:8" ht="15.6" x14ac:dyDescent="0.3">
      <c r="A549" s="175">
        <f>Data!A550</f>
        <v>0</v>
      </c>
      <c r="B549" s="182">
        <f>Data!B550</f>
        <v>0</v>
      </c>
      <c r="C549" s="174">
        <f>Data!C550</f>
        <v>0</v>
      </c>
      <c r="D549" s="176">
        <f t="shared" si="38"/>
        <v>10</v>
      </c>
      <c r="E549" s="172" t="str">
        <f>IF(Data!E550="","",Data!E550)</f>
        <v/>
      </c>
      <c r="F549" s="130" t="str">
        <f t="shared" ca="1" si="39"/>
        <v>Retard</v>
      </c>
      <c r="G549" s="173" t="str">
        <f t="shared" ca="1" si="40"/>
        <v>Retard</v>
      </c>
      <c r="H549" s="148"/>
    </row>
    <row r="550" spans="1:8" ht="15.6" x14ac:dyDescent="0.3">
      <c r="A550" s="175">
        <f>Data!A551</f>
        <v>0</v>
      </c>
      <c r="B550" s="182">
        <f>Data!B551</f>
        <v>0</v>
      </c>
      <c r="C550" s="174">
        <f>Data!C551</f>
        <v>0</v>
      </c>
      <c r="D550" s="176">
        <f t="shared" si="38"/>
        <v>10</v>
      </c>
      <c r="E550" s="172" t="str">
        <f>IF(Data!E551="","",Data!E551)</f>
        <v/>
      </c>
      <c r="F550" s="130" t="str">
        <f t="shared" ca="1" si="39"/>
        <v>Retard</v>
      </c>
      <c r="G550" s="173" t="str">
        <f t="shared" ca="1" si="40"/>
        <v>Retard</v>
      </c>
      <c r="H550" s="148"/>
    </row>
    <row r="551" spans="1:8" ht="15.6" x14ac:dyDescent="0.3">
      <c r="A551" s="175">
        <f>Data!A552</f>
        <v>0</v>
      </c>
      <c r="B551" s="182">
        <f>Data!B552</f>
        <v>0</v>
      </c>
      <c r="C551" s="174">
        <f>Data!C552</f>
        <v>0</v>
      </c>
      <c r="D551" s="176">
        <f t="shared" si="38"/>
        <v>10</v>
      </c>
      <c r="E551" s="172" t="str">
        <f>IF(Data!E552="","",Data!E552)</f>
        <v/>
      </c>
      <c r="F551" s="130" t="str">
        <f t="shared" ca="1" si="39"/>
        <v>Retard</v>
      </c>
      <c r="G551" s="173" t="str">
        <f t="shared" ca="1" si="40"/>
        <v>Retard</v>
      </c>
      <c r="H551" s="148"/>
    </row>
    <row r="552" spans="1:8" ht="15.6" x14ac:dyDescent="0.3">
      <c r="A552" s="175">
        <f>Data!A553</f>
        <v>0</v>
      </c>
      <c r="B552" s="182">
        <f>Data!B553</f>
        <v>0</v>
      </c>
      <c r="C552" s="174">
        <f>Data!C553</f>
        <v>0</v>
      </c>
      <c r="D552" s="176">
        <f t="shared" si="38"/>
        <v>10</v>
      </c>
      <c r="E552" s="172" t="str">
        <f>IF(Data!E553="","",Data!E553)</f>
        <v/>
      </c>
      <c r="F552" s="130" t="str">
        <f t="shared" ca="1" si="39"/>
        <v>Retard</v>
      </c>
      <c r="G552" s="173" t="str">
        <f t="shared" ca="1" si="40"/>
        <v>Retard</v>
      </c>
      <c r="H552" s="148"/>
    </row>
    <row r="553" spans="1:8" ht="15.6" x14ac:dyDescent="0.3">
      <c r="A553" s="175">
        <f>Data!A554</f>
        <v>0</v>
      </c>
      <c r="B553" s="182">
        <f>Data!B554</f>
        <v>0</v>
      </c>
      <c r="C553" s="174">
        <f>Data!C554</f>
        <v>0</v>
      </c>
      <c r="D553" s="176">
        <f t="shared" si="38"/>
        <v>10</v>
      </c>
      <c r="E553" s="172" t="str">
        <f>IF(Data!E554="","",Data!E554)</f>
        <v/>
      </c>
      <c r="F553" s="130" t="str">
        <f t="shared" ca="1" si="39"/>
        <v>Retard</v>
      </c>
      <c r="G553" s="173" t="str">
        <f t="shared" ca="1" si="40"/>
        <v>Retard</v>
      </c>
      <c r="H553" s="148"/>
    </row>
    <row r="554" spans="1:8" ht="15.6" x14ac:dyDescent="0.3">
      <c r="A554" s="175">
        <f>Data!A555</f>
        <v>0</v>
      </c>
      <c r="B554" s="182">
        <f>Data!B555</f>
        <v>0</v>
      </c>
      <c r="C554" s="174">
        <f>Data!C555</f>
        <v>0</v>
      </c>
      <c r="D554" s="176">
        <f t="shared" si="38"/>
        <v>10</v>
      </c>
      <c r="E554" s="172" t="str">
        <f>IF(Data!E555="","",Data!E555)</f>
        <v/>
      </c>
      <c r="F554" s="130" t="str">
        <f t="shared" ca="1" si="39"/>
        <v>Retard</v>
      </c>
      <c r="G554" s="173" t="str">
        <f t="shared" ca="1" si="40"/>
        <v>Retard</v>
      </c>
      <c r="H554" s="148"/>
    </row>
    <row r="555" spans="1:8" ht="15.6" x14ac:dyDescent="0.3">
      <c r="A555" s="175">
        <f>Data!A556</f>
        <v>0</v>
      </c>
      <c r="B555" s="182">
        <f>Data!B556</f>
        <v>0</v>
      </c>
      <c r="C555" s="174">
        <f>Data!C556</f>
        <v>0</v>
      </c>
      <c r="D555" s="176">
        <f t="shared" si="38"/>
        <v>10</v>
      </c>
      <c r="E555" s="172" t="str">
        <f>IF(Data!E556="","",Data!E556)</f>
        <v/>
      </c>
      <c r="F555" s="130" t="str">
        <f t="shared" ca="1" si="39"/>
        <v>Retard</v>
      </c>
      <c r="G555" s="173" t="str">
        <f t="shared" ca="1" si="40"/>
        <v>Retard</v>
      </c>
      <c r="H555" s="148"/>
    </row>
    <row r="556" spans="1:8" ht="15.6" x14ac:dyDescent="0.3">
      <c r="A556" s="175">
        <f>Data!A557</f>
        <v>0</v>
      </c>
      <c r="B556" s="182">
        <f>Data!B557</f>
        <v>0</v>
      </c>
      <c r="C556" s="174">
        <f>Data!C557</f>
        <v>0</v>
      </c>
      <c r="D556" s="176">
        <f t="shared" ref="D556:D619" si="41">A556+10</f>
        <v>10</v>
      </c>
      <c r="E556" s="172" t="str">
        <f>IF(Data!E557="","",Data!E557)</f>
        <v/>
      </c>
      <c r="F556" s="130" t="str">
        <f t="shared" ref="F556:F619" ca="1" si="42">IF(E556&lt;&gt;"","",IF(TODAY()&gt;D556,"Retard",""))</f>
        <v>Retard</v>
      </c>
      <c r="G556" s="173" t="str">
        <f t="shared" ref="G556:G619" ca="1" si="43">IF(E556&lt;&gt;"","",IF(TODAY()&gt;D556+2,"Retard",""))</f>
        <v>Retard</v>
      </c>
      <c r="H556" s="148"/>
    </row>
    <row r="557" spans="1:8" ht="15.6" x14ac:dyDescent="0.3">
      <c r="A557" s="175">
        <f>Data!A558</f>
        <v>0</v>
      </c>
      <c r="B557" s="182">
        <f>Data!B558</f>
        <v>0</v>
      </c>
      <c r="C557" s="174">
        <f>Data!C558</f>
        <v>0</v>
      </c>
      <c r="D557" s="176">
        <f t="shared" si="41"/>
        <v>10</v>
      </c>
      <c r="E557" s="172" t="str">
        <f>IF(Data!E558="","",Data!E558)</f>
        <v/>
      </c>
      <c r="F557" s="130" t="str">
        <f t="shared" ca="1" si="42"/>
        <v>Retard</v>
      </c>
      <c r="G557" s="173" t="str">
        <f t="shared" ca="1" si="43"/>
        <v>Retard</v>
      </c>
      <c r="H557" s="148"/>
    </row>
    <row r="558" spans="1:8" ht="15.6" x14ac:dyDescent="0.3">
      <c r="A558" s="175">
        <f>Data!A559</f>
        <v>0</v>
      </c>
      <c r="B558" s="182">
        <f>Data!B559</f>
        <v>0</v>
      </c>
      <c r="C558" s="174">
        <f>Data!C559</f>
        <v>0</v>
      </c>
      <c r="D558" s="176">
        <f t="shared" si="41"/>
        <v>10</v>
      </c>
      <c r="E558" s="172" t="str">
        <f>IF(Data!E559="","",Data!E559)</f>
        <v/>
      </c>
      <c r="F558" s="130" t="str">
        <f t="shared" ca="1" si="42"/>
        <v>Retard</v>
      </c>
      <c r="G558" s="173" t="str">
        <f t="shared" ca="1" si="43"/>
        <v>Retard</v>
      </c>
      <c r="H558" s="148"/>
    </row>
    <row r="559" spans="1:8" ht="15.6" x14ac:dyDescent="0.3">
      <c r="A559" s="175">
        <f>Data!A560</f>
        <v>0</v>
      </c>
      <c r="B559" s="182">
        <f>Data!B560</f>
        <v>0</v>
      </c>
      <c r="C559" s="174">
        <f>Data!C560</f>
        <v>0</v>
      </c>
      <c r="D559" s="176">
        <f t="shared" si="41"/>
        <v>10</v>
      </c>
      <c r="E559" s="172" t="str">
        <f>IF(Data!E560="","",Data!E560)</f>
        <v/>
      </c>
      <c r="F559" s="130" t="str">
        <f t="shared" ca="1" si="42"/>
        <v>Retard</v>
      </c>
      <c r="G559" s="173" t="str">
        <f t="shared" ca="1" si="43"/>
        <v>Retard</v>
      </c>
      <c r="H559" s="148"/>
    </row>
    <row r="560" spans="1:8" ht="15.6" x14ac:dyDescent="0.3">
      <c r="A560" s="175">
        <f>Data!A561</f>
        <v>0</v>
      </c>
      <c r="B560" s="182">
        <f>Data!B561</f>
        <v>0</v>
      </c>
      <c r="C560" s="174">
        <f>Data!C561</f>
        <v>0</v>
      </c>
      <c r="D560" s="176">
        <f t="shared" si="41"/>
        <v>10</v>
      </c>
      <c r="E560" s="172" t="str">
        <f>IF(Data!E561="","",Data!E561)</f>
        <v/>
      </c>
      <c r="F560" s="130" t="str">
        <f t="shared" ca="1" si="42"/>
        <v>Retard</v>
      </c>
      <c r="G560" s="173" t="str">
        <f t="shared" ca="1" si="43"/>
        <v>Retard</v>
      </c>
      <c r="H560" s="148"/>
    </row>
    <row r="561" spans="1:8" ht="15.6" x14ac:dyDescent="0.3">
      <c r="A561" s="175">
        <f>Data!A562</f>
        <v>0</v>
      </c>
      <c r="B561" s="182">
        <f>Data!B562</f>
        <v>0</v>
      </c>
      <c r="C561" s="174">
        <f>Data!C562</f>
        <v>0</v>
      </c>
      <c r="D561" s="176">
        <f t="shared" si="41"/>
        <v>10</v>
      </c>
      <c r="E561" s="172" t="str">
        <f>IF(Data!E562="","",Data!E562)</f>
        <v/>
      </c>
      <c r="F561" s="130" t="str">
        <f t="shared" ca="1" si="42"/>
        <v>Retard</v>
      </c>
      <c r="G561" s="173" t="str">
        <f t="shared" ca="1" si="43"/>
        <v>Retard</v>
      </c>
      <c r="H561" s="148"/>
    </row>
    <row r="562" spans="1:8" ht="15.6" x14ac:dyDescent="0.3">
      <c r="A562" s="175">
        <f>Data!A563</f>
        <v>0</v>
      </c>
      <c r="B562" s="182">
        <f>Data!B563</f>
        <v>0</v>
      </c>
      <c r="C562" s="174">
        <f>Data!C563</f>
        <v>0</v>
      </c>
      <c r="D562" s="176">
        <f t="shared" si="41"/>
        <v>10</v>
      </c>
      <c r="E562" s="172" t="str">
        <f>IF(Data!E563="","",Data!E563)</f>
        <v/>
      </c>
      <c r="F562" s="130" t="str">
        <f t="shared" ca="1" si="42"/>
        <v>Retard</v>
      </c>
      <c r="G562" s="173" t="str">
        <f t="shared" ca="1" si="43"/>
        <v>Retard</v>
      </c>
      <c r="H562" s="148"/>
    </row>
    <row r="563" spans="1:8" ht="15.6" x14ac:dyDescent="0.3">
      <c r="A563" s="175">
        <f>Data!A564</f>
        <v>0</v>
      </c>
      <c r="B563" s="182">
        <f>Data!B564</f>
        <v>0</v>
      </c>
      <c r="C563" s="174">
        <f>Data!C564</f>
        <v>0</v>
      </c>
      <c r="D563" s="176">
        <f t="shared" si="41"/>
        <v>10</v>
      </c>
      <c r="E563" s="172" t="str">
        <f>IF(Data!E564="","",Data!E564)</f>
        <v/>
      </c>
      <c r="F563" s="130" t="str">
        <f t="shared" ca="1" si="42"/>
        <v>Retard</v>
      </c>
      <c r="G563" s="173" t="str">
        <f t="shared" ca="1" si="43"/>
        <v>Retard</v>
      </c>
      <c r="H563" s="148"/>
    </row>
    <row r="564" spans="1:8" ht="15.6" x14ac:dyDescent="0.3">
      <c r="A564" s="175">
        <f>Data!A565</f>
        <v>0</v>
      </c>
      <c r="B564" s="182">
        <f>Data!B565</f>
        <v>0</v>
      </c>
      <c r="C564" s="174">
        <f>Data!C565</f>
        <v>0</v>
      </c>
      <c r="D564" s="176">
        <f t="shared" si="41"/>
        <v>10</v>
      </c>
      <c r="E564" s="172" t="str">
        <f>IF(Data!E565="","",Data!E565)</f>
        <v/>
      </c>
      <c r="F564" s="130" t="str">
        <f t="shared" ca="1" si="42"/>
        <v>Retard</v>
      </c>
      <c r="G564" s="173" t="str">
        <f t="shared" ca="1" si="43"/>
        <v>Retard</v>
      </c>
      <c r="H564" s="148"/>
    </row>
    <row r="565" spans="1:8" ht="15.6" x14ac:dyDescent="0.3">
      <c r="A565" s="175">
        <f>Data!A566</f>
        <v>0</v>
      </c>
      <c r="B565" s="182">
        <f>Data!B566</f>
        <v>0</v>
      </c>
      <c r="C565" s="174">
        <f>Data!C566</f>
        <v>0</v>
      </c>
      <c r="D565" s="176">
        <f t="shared" si="41"/>
        <v>10</v>
      </c>
      <c r="E565" s="172" t="str">
        <f>IF(Data!E566="","",Data!E566)</f>
        <v/>
      </c>
      <c r="F565" s="130" t="str">
        <f t="shared" ca="1" si="42"/>
        <v>Retard</v>
      </c>
      <c r="G565" s="173" t="str">
        <f t="shared" ca="1" si="43"/>
        <v>Retard</v>
      </c>
      <c r="H565" s="148"/>
    </row>
    <row r="566" spans="1:8" ht="15.6" x14ac:dyDescent="0.3">
      <c r="A566" s="175">
        <f>Data!A567</f>
        <v>0</v>
      </c>
      <c r="B566" s="182">
        <f>Data!B567</f>
        <v>0</v>
      </c>
      <c r="C566" s="174">
        <f>Data!C567</f>
        <v>0</v>
      </c>
      <c r="D566" s="176">
        <f t="shared" si="41"/>
        <v>10</v>
      </c>
      <c r="E566" s="172" t="str">
        <f>IF(Data!E567="","",Data!E567)</f>
        <v/>
      </c>
      <c r="F566" s="130" t="str">
        <f t="shared" ca="1" si="42"/>
        <v>Retard</v>
      </c>
      <c r="G566" s="173" t="str">
        <f t="shared" ca="1" si="43"/>
        <v>Retard</v>
      </c>
      <c r="H566" s="148"/>
    </row>
    <row r="567" spans="1:8" ht="15.6" x14ac:dyDescent="0.3">
      <c r="A567" s="175">
        <f>Data!A568</f>
        <v>0</v>
      </c>
      <c r="B567" s="182">
        <f>Data!B568</f>
        <v>0</v>
      </c>
      <c r="C567" s="174">
        <f>Data!C568</f>
        <v>0</v>
      </c>
      <c r="D567" s="176">
        <f t="shared" si="41"/>
        <v>10</v>
      </c>
      <c r="E567" s="172" t="str">
        <f>IF(Data!E568="","",Data!E568)</f>
        <v/>
      </c>
      <c r="F567" s="130" t="str">
        <f t="shared" ca="1" si="42"/>
        <v>Retard</v>
      </c>
      <c r="G567" s="173" t="str">
        <f t="shared" ca="1" si="43"/>
        <v>Retard</v>
      </c>
      <c r="H567" s="148"/>
    </row>
    <row r="568" spans="1:8" ht="15.6" x14ac:dyDescent="0.3">
      <c r="A568" s="175">
        <f>Data!A569</f>
        <v>0</v>
      </c>
      <c r="B568" s="182">
        <f>Data!B569</f>
        <v>0</v>
      </c>
      <c r="C568" s="174">
        <f>Data!C569</f>
        <v>0</v>
      </c>
      <c r="D568" s="176">
        <f t="shared" si="41"/>
        <v>10</v>
      </c>
      <c r="E568" s="172" t="str">
        <f>IF(Data!E569="","",Data!E569)</f>
        <v/>
      </c>
      <c r="F568" s="130" t="str">
        <f t="shared" ca="1" si="42"/>
        <v>Retard</v>
      </c>
      <c r="G568" s="173" t="str">
        <f t="shared" ca="1" si="43"/>
        <v>Retard</v>
      </c>
      <c r="H568" s="148"/>
    </row>
    <row r="569" spans="1:8" ht="15.6" x14ac:dyDescent="0.3">
      <c r="A569" s="175">
        <f>Data!A570</f>
        <v>0</v>
      </c>
      <c r="B569" s="182">
        <f>Data!B570</f>
        <v>0</v>
      </c>
      <c r="C569" s="174">
        <f>Data!C570</f>
        <v>0</v>
      </c>
      <c r="D569" s="176">
        <f t="shared" si="41"/>
        <v>10</v>
      </c>
      <c r="E569" s="172" t="str">
        <f>IF(Data!E570="","",Data!E570)</f>
        <v/>
      </c>
      <c r="F569" s="130" t="str">
        <f t="shared" ca="1" si="42"/>
        <v>Retard</v>
      </c>
      <c r="G569" s="173" t="str">
        <f t="shared" ca="1" si="43"/>
        <v>Retard</v>
      </c>
      <c r="H569" s="148"/>
    </row>
    <row r="570" spans="1:8" ht="15.6" x14ac:dyDescent="0.3">
      <c r="A570" s="175">
        <f>Data!A571</f>
        <v>0</v>
      </c>
      <c r="B570" s="182">
        <f>Data!B571</f>
        <v>0</v>
      </c>
      <c r="C570" s="174">
        <f>Data!C571</f>
        <v>0</v>
      </c>
      <c r="D570" s="176">
        <f t="shared" si="41"/>
        <v>10</v>
      </c>
      <c r="E570" s="172" t="str">
        <f>IF(Data!E571="","",Data!E571)</f>
        <v/>
      </c>
      <c r="F570" s="130" t="str">
        <f t="shared" ca="1" si="42"/>
        <v>Retard</v>
      </c>
      <c r="G570" s="173" t="str">
        <f t="shared" ca="1" si="43"/>
        <v>Retard</v>
      </c>
      <c r="H570" s="148"/>
    </row>
    <row r="571" spans="1:8" ht="15.6" x14ac:dyDescent="0.3">
      <c r="A571" s="175">
        <f>Data!A572</f>
        <v>0</v>
      </c>
      <c r="B571" s="182">
        <f>Data!B572</f>
        <v>0</v>
      </c>
      <c r="C571" s="174">
        <f>Data!C572</f>
        <v>0</v>
      </c>
      <c r="D571" s="176">
        <f t="shared" si="41"/>
        <v>10</v>
      </c>
      <c r="E571" s="172" t="str">
        <f>IF(Data!E572="","",Data!E572)</f>
        <v/>
      </c>
      <c r="F571" s="130" t="str">
        <f t="shared" ca="1" si="42"/>
        <v>Retard</v>
      </c>
      <c r="G571" s="173" t="str">
        <f t="shared" ca="1" si="43"/>
        <v>Retard</v>
      </c>
      <c r="H571" s="148"/>
    </row>
    <row r="572" spans="1:8" ht="15.6" x14ac:dyDescent="0.3">
      <c r="A572" s="175">
        <f>Data!A573</f>
        <v>0</v>
      </c>
      <c r="B572" s="182">
        <f>Data!B573</f>
        <v>0</v>
      </c>
      <c r="C572" s="174">
        <f>Data!C573</f>
        <v>0</v>
      </c>
      <c r="D572" s="176">
        <f t="shared" si="41"/>
        <v>10</v>
      </c>
      <c r="E572" s="172" t="str">
        <f>IF(Data!E573="","",Data!E573)</f>
        <v/>
      </c>
      <c r="F572" s="130" t="str">
        <f t="shared" ca="1" si="42"/>
        <v>Retard</v>
      </c>
      <c r="G572" s="173" t="str">
        <f t="shared" ca="1" si="43"/>
        <v>Retard</v>
      </c>
      <c r="H572" s="148"/>
    </row>
    <row r="573" spans="1:8" ht="15.6" x14ac:dyDescent="0.3">
      <c r="A573" s="175">
        <f>Data!A574</f>
        <v>0</v>
      </c>
      <c r="B573" s="182">
        <f>Data!B574</f>
        <v>0</v>
      </c>
      <c r="C573" s="174">
        <f>Data!C574</f>
        <v>0</v>
      </c>
      <c r="D573" s="176">
        <f t="shared" si="41"/>
        <v>10</v>
      </c>
      <c r="E573" s="172" t="str">
        <f>IF(Data!E574="","",Data!E574)</f>
        <v/>
      </c>
      <c r="F573" s="130" t="str">
        <f t="shared" ca="1" si="42"/>
        <v>Retard</v>
      </c>
      <c r="G573" s="173" t="str">
        <f t="shared" ca="1" si="43"/>
        <v>Retard</v>
      </c>
      <c r="H573" s="148"/>
    </row>
    <row r="574" spans="1:8" ht="15.6" x14ac:dyDescent="0.3">
      <c r="A574" s="175">
        <f>Data!A575</f>
        <v>0</v>
      </c>
      <c r="B574" s="182">
        <f>Data!B575</f>
        <v>0</v>
      </c>
      <c r="C574" s="174">
        <f>Data!C575</f>
        <v>0</v>
      </c>
      <c r="D574" s="176">
        <f t="shared" si="41"/>
        <v>10</v>
      </c>
      <c r="E574" s="172" t="str">
        <f>IF(Data!E575="","",Data!E575)</f>
        <v/>
      </c>
      <c r="F574" s="130" t="str">
        <f t="shared" ca="1" si="42"/>
        <v>Retard</v>
      </c>
      <c r="G574" s="173" t="str">
        <f t="shared" ca="1" si="43"/>
        <v>Retard</v>
      </c>
      <c r="H574" s="148"/>
    </row>
    <row r="575" spans="1:8" ht="15.6" x14ac:dyDescent="0.3">
      <c r="A575" s="175">
        <f>Data!A576</f>
        <v>0</v>
      </c>
      <c r="B575" s="182">
        <f>Data!B576</f>
        <v>0</v>
      </c>
      <c r="C575" s="174">
        <f>Data!C576</f>
        <v>0</v>
      </c>
      <c r="D575" s="176">
        <f t="shared" si="41"/>
        <v>10</v>
      </c>
      <c r="E575" s="172" t="str">
        <f>IF(Data!E576="","",Data!E576)</f>
        <v/>
      </c>
      <c r="F575" s="130" t="str">
        <f t="shared" ca="1" si="42"/>
        <v>Retard</v>
      </c>
      <c r="G575" s="173" t="str">
        <f t="shared" ca="1" si="43"/>
        <v>Retard</v>
      </c>
      <c r="H575" s="148"/>
    </row>
    <row r="576" spans="1:8" ht="15.6" x14ac:dyDescent="0.3">
      <c r="A576" s="175">
        <f>Data!A577</f>
        <v>0</v>
      </c>
      <c r="B576" s="182">
        <f>Data!B577</f>
        <v>0</v>
      </c>
      <c r="C576" s="174">
        <f>Data!C577</f>
        <v>0</v>
      </c>
      <c r="D576" s="176">
        <f t="shared" si="41"/>
        <v>10</v>
      </c>
      <c r="E576" s="172" t="str">
        <f>IF(Data!E577="","",Data!E577)</f>
        <v/>
      </c>
      <c r="F576" s="130" t="str">
        <f t="shared" ca="1" si="42"/>
        <v>Retard</v>
      </c>
      <c r="G576" s="173" t="str">
        <f t="shared" ca="1" si="43"/>
        <v>Retard</v>
      </c>
      <c r="H576" s="148"/>
    </row>
    <row r="577" spans="1:8" ht="15.6" x14ac:dyDescent="0.3">
      <c r="A577" s="175">
        <f>Data!A578</f>
        <v>0</v>
      </c>
      <c r="B577" s="182">
        <f>Data!B578</f>
        <v>0</v>
      </c>
      <c r="C577" s="174">
        <f>Data!C578</f>
        <v>0</v>
      </c>
      <c r="D577" s="176">
        <f t="shared" si="41"/>
        <v>10</v>
      </c>
      <c r="E577" s="172" t="str">
        <f>IF(Data!E578="","",Data!E578)</f>
        <v/>
      </c>
      <c r="F577" s="130" t="str">
        <f t="shared" ca="1" si="42"/>
        <v>Retard</v>
      </c>
      <c r="G577" s="173" t="str">
        <f t="shared" ca="1" si="43"/>
        <v>Retard</v>
      </c>
      <c r="H577" s="148"/>
    </row>
    <row r="578" spans="1:8" ht="15.6" x14ac:dyDescent="0.3">
      <c r="A578" s="175">
        <f>Data!A579</f>
        <v>0</v>
      </c>
      <c r="B578" s="182">
        <f>Data!B579</f>
        <v>0</v>
      </c>
      <c r="C578" s="174">
        <f>Data!C579</f>
        <v>0</v>
      </c>
      <c r="D578" s="176">
        <f t="shared" si="41"/>
        <v>10</v>
      </c>
      <c r="E578" s="172" t="str">
        <f>IF(Data!E579="","",Data!E579)</f>
        <v/>
      </c>
      <c r="F578" s="130" t="str">
        <f t="shared" ca="1" si="42"/>
        <v>Retard</v>
      </c>
      <c r="G578" s="173" t="str">
        <f t="shared" ca="1" si="43"/>
        <v>Retard</v>
      </c>
      <c r="H578" s="148"/>
    </row>
    <row r="579" spans="1:8" ht="15.6" x14ac:dyDescent="0.3">
      <c r="A579" s="175">
        <f>Data!A580</f>
        <v>0</v>
      </c>
      <c r="B579" s="182">
        <f>Data!B580</f>
        <v>0</v>
      </c>
      <c r="C579" s="174">
        <f>Data!C580</f>
        <v>0</v>
      </c>
      <c r="D579" s="176">
        <f t="shared" si="41"/>
        <v>10</v>
      </c>
      <c r="E579" s="172" t="str">
        <f>IF(Data!E580="","",Data!E580)</f>
        <v/>
      </c>
      <c r="F579" s="130" t="str">
        <f t="shared" ca="1" si="42"/>
        <v>Retard</v>
      </c>
      <c r="G579" s="173" t="str">
        <f t="shared" ca="1" si="43"/>
        <v>Retard</v>
      </c>
      <c r="H579" s="148"/>
    </row>
    <row r="580" spans="1:8" ht="15.6" x14ac:dyDescent="0.3">
      <c r="A580" s="175">
        <f>Data!A581</f>
        <v>0</v>
      </c>
      <c r="B580" s="182">
        <f>Data!B581</f>
        <v>0</v>
      </c>
      <c r="C580" s="174">
        <f>Data!C581</f>
        <v>0</v>
      </c>
      <c r="D580" s="176">
        <f t="shared" si="41"/>
        <v>10</v>
      </c>
      <c r="E580" s="172" t="str">
        <f>IF(Data!E581="","",Data!E581)</f>
        <v/>
      </c>
      <c r="F580" s="130" t="str">
        <f t="shared" ca="1" si="42"/>
        <v>Retard</v>
      </c>
      <c r="G580" s="173" t="str">
        <f t="shared" ca="1" si="43"/>
        <v>Retard</v>
      </c>
      <c r="H580" s="148"/>
    </row>
    <row r="581" spans="1:8" ht="15.6" x14ac:dyDescent="0.3">
      <c r="A581" s="175">
        <f>Data!A582</f>
        <v>0</v>
      </c>
      <c r="B581" s="182">
        <f>Data!B582</f>
        <v>0</v>
      </c>
      <c r="C581" s="174">
        <f>Data!C582</f>
        <v>0</v>
      </c>
      <c r="D581" s="176">
        <f t="shared" si="41"/>
        <v>10</v>
      </c>
      <c r="E581" s="172" t="str">
        <f>IF(Data!E582="","",Data!E582)</f>
        <v/>
      </c>
      <c r="F581" s="130" t="str">
        <f t="shared" ca="1" si="42"/>
        <v>Retard</v>
      </c>
      <c r="G581" s="173" t="str">
        <f t="shared" ca="1" si="43"/>
        <v>Retard</v>
      </c>
      <c r="H581" s="148"/>
    </row>
    <row r="582" spans="1:8" ht="15.6" x14ac:dyDescent="0.3">
      <c r="A582" s="175">
        <f>Data!A583</f>
        <v>0</v>
      </c>
      <c r="B582" s="182">
        <f>Data!B583</f>
        <v>0</v>
      </c>
      <c r="C582" s="174">
        <f>Data!C583</f>
        <v>0</v>
      </c>
      <c r="D582" s="176">
        <f t="shared" si="41"/>
        <v>10</v>
      </c>
      <c r="E582" s="172" t="str">
        <f>IF(Data!E583="","",Data!E583)</f>
        <v/>
      </c>
      <c r="F582" s="130" t="str">
        <f t="shared" ca="1" si="42"/>
        <v>Retard</v>
      </c>
      <c r="G582" s="173" t="str">
        <f t="shared" ca="1" si="43"/>
        <v>Retard</v>
      </c>
      <c r="H582" s="148"/>
    </row>
    <row r="583" spans="1:8" ht="15.6" x14ac:dyDescent="0.3">
      <c r="A583" s="175">
        <f>Data!A584</f>
        <v>0</v>
      </c>
      <c r="B583" s="182">
        <f>Data!B584</f>
        <v>0</v>
      </c>
      <c r="C583" s="174">
        <f>Data!C584</f>
        <v>0</v>
      </c>
      <c r="D583" s="176">
        <f t="shared" si="41"/>
        <v>10</v>
      </c>
      <c r="E583" s="172" t="str">
        <f>IF(Data!E584="","",Data!E584)</f>
        <v/>
      </c>
      <c r="F583" s="130" t="str">
        <f t="shared" ca="1" si="42"/>
        <v>Retard</v>
      </c>
      <c r="G583" s="173" t="str">
        <f t="shared" ca="1" si="43"/>
        <v>Retard</v>
      </c>
      <c r="H583" s="148"/>
    </row>
    <row r="584" spans="1:8" ht="15.6" x14ac:dyDescent="0.3">
      <c r="A584" s="175">
        <f>Data!A585</f>
        <v>0</v>
      </c>
      <c r="B584" s="182">
        <f>Data!B585</f>
        <v>0</v>
      </c>
      <c r="C584" s="174">
        <f>Data!C585</f>
        <v>0</v>
      </c>
      <c r="D584" s="176">
        <f t="shared" si="41"/>
        <v>10</v>
      </c>
      <c r="E584" s="172" t="str">
        <f>IF(Data!E585="","",Data!E585)</f>
        <v/>
      </c>
      <c r="F584" s="130" t="str">
        <f t="shared" ca="1" si="42"/>
        <v>Retard</v>
      </c>
      <c r="G584" s="173" t="str">
        <f t="shared" ca="1" si="43"/>
        <v>Retard</v>
      </c>
      <c r="H584" s="148"/>
    </row>
    <row r="585" spans="1:8" ht="15.6" x14ac:dyDescent="0.3">
      <c r="A585" s="175">
        <f>Data!A586</f>
        <v>0</v>
      </c>
      <c r="B585" s="182">
        <f>Data!B586</f>
        <v>0</v>
      </c>
      <c r="C585" s="174">
        <f>Data!C586</f>
        <v>0</v>
      </c>
      <c r="D585" s="176">
        <f t="shared" si="41"/>
        <v>10</v>
      </c>
      <c r="E585" s="172" t="str">
        <f>IF(Data!E586="","",Data!E586)</f>
        <v/>
      </c>
      <c r="F585" s="130" t="str">
        <f t="shared" ca="1" si="42"/>
        <v>Retard</v>
      </c>
      <c r="G585" s="173" t="str">
        <f t="shared" ca="1" si="43"/>
        <v>Retard</v>
      </c>
      <c r="H585" s="148"/>
    </row>
    <row r="586" spans="1:8" ht="15.6" x14ac:dyDescent="0.3">
      <c r="A586" s="175">
        <f>Data!A587</f>
        <v>0</v>
      </c>
      <c r="B586" s="182">
        <f>Data!B587</f>
        <v>0</v>
      </c>
      <c r="C586" s="174">
        <f>Data!C587</f>
        <v>0</v>
      </c>
      <c r="D586" s="176">
        <f t="shared" si="41"/>
        <v>10</v>
      </c>
      <c r="E586" s="172" t="str">
        <f>IF(Data!E587="","",Data!E587)</f>
        <v/>
      </c>
      <c r="F586" s="130" t="str">
        <f t="shared" ca="1" si="42"/>
        <v>Retard</v>
      </c>
      <c r="G586" s="173" t="str">
        <f t="shared" ca="1" si="43"/>
        <v>Retard</v>
      </c>
      <c r="H586" s="148"/>
    </row>
    <row r="587" spans="1:8" ht="15.6" x14ac:dyDescent="0.3">
      <c r="A587" s="175">
        <f>Data!A588</f>
        <v>0</v>
      </c>
      <c r="B587" s="182">
        <f>Data!B588</f>
        <v>0</v>
      </c>
      <c r="C587" s="174">
        <f>Data!C588</f>
        <v>0</v>
      </c>
      <c r="D587" s="176">
        <f t="shared" si="41"/>
        <v>10</v>
      </c>
      <c r="E587" s="172" t="str">
        <f>IF(Data!E588="","",Data!E588)</f>
        <v/>
      </c>
      <c r="F587" s="130" t="str">
        <f t="shared" ca="1" si="42"/>
        <v>Retard</v>
      </c>
      <c r="G587" s="173" t="str">
        <f t="shared" ca="1" si="43"/>
        <v>Retard</v>
      </c>
      <c r="H587" s="148"/>
    </row>
    <row r="588" spans="1:8" ht="15.6" x14ac:dyDescent="0.3">
      <c r="A588" s="175">
        <f>Data!A589</f>
        <v>0</v>
      </c>
      <c r="B588" s="182">
        <f>Data!B589</f>
        <v>0</v>
      </c>
      <c r="C588" s="174">
        <f>Data!C589</f>
        <v>0</v>
      </c>
      <c r="D588" s="176">
        <f t="shared" si="41"/>
        <v>10</v>
      </c>
      <c r="E588" s="172" t="str">
        <f>IF(Data!E589="","",Data!E589)</f>
        <v/>
      </c>
      <c r="F588" s="130" t="str">
        <f t="shared" ca="1" si="42"/>
        <v>Retard</v>
      </c>
      <c r="G588" s="173" t="str">
        <f t="shared" ca="1" si="43"/>
        <v>Retard</v>
      </c>
      <c r="H588" s="148"/>
    </row>
    <row r="589" spans="1:8" ht="15.6" x14ac:dyDescent="0.3">
      <c r="A589" s="175">
        <f>Data!A590</f>
        <v>0</v>
      </c>
      <c r="B589" s="182">
        <f>Data!B590</f>
        <v>0</v>
      </c>
      <c r="C589" s="174">
        <f>Data!C590</f>
        <v>0</v>
      </c>
      <c r="D589" s="176">
        <f t="shared" si="41"/>
        <v>10</v>
      </c>
      <c r="E589" s="172" t="str">
        <f>IF(Data!E590="","",Data!E590)</f>
        <v/>
      </c>
      <c r="F589" s="130" t="str">
        <f t="shared" ca="1" si="42"/>
        <v>Retard</v>
      </c>
      <c r="G589" s="173" t="str">
        <f t="shared" ca="1" si="43"/>
        <v>Retard</v>
      </c>
      <c r="H589" s="148"/>
    </row>
    <row r="590" spans="1:8" ht="15.6" x14ac:dyDescent="0.3">
      <c r="A590" s="175">
        <f>Data!A591</f>
        <v>0</v>
      </c>
      <c r="B590" s="182">
        <f>Data!B591</f>
        <v>0</v>
      </c>
      <c r="C590" s="174">
        <f>Data!C591</f>
        <v>0</v>
      </c>
      <c r="D590" s="176">
        <f t="shared" si="41"/>
        <v>10</v>
      </c>
      <c r="E590" s="172" t="str">
        <f>IF(Data!E591="","",Data!E591)</f>
        <v/>
      </c>
      <c r="F590" s="130" t="str">
        <f t="shared" ca="1" si="42"/>
        <v>Retard</v>
      </c>
      <c r="G590" s="173" t="str">
        <f t="shared" ca="1" si="43"/>
        <v>Retard</v>
      </c>
      <c r="H590" s="148"/>
    </row>
    <row r="591" spans="1:8" ht="15.6" x14ac:dyDescent="0.3">
      <c r="A591" s="175">
        <f>Data!A592</f>
        <v>0</v>
      </c>
      <c r="B591" s="182">
        <f>Data!B592</f>
        <v>0</v>
      </c>
      <c r="C591" s="174">
        <f>Data!C592</f>
        <v>0</v>
      </c>
      <c r="D591" s="176">
        <f t="shared" si="41"/>
        <v>10</v>
      </c>
      <c r="E591" s="172" t="str">
        <f>IF(Data!E592="","",Data!E592)</f>
        <v/>
      </c>
      <c r="F591" s="130" t="str">
        <f t="shared" ca="1" si="42"/>
        <v>Retard</v>
      </c>
      <c r="G591" s="173" t="str">
        <f t="shared" ca="1" si="43"/>
        <v>Retard</v>
      </c>
      <c r="H591" s="148"/>
    </row>
    <row r="592" spans="1:8" ht="15.6" x14ac:dyDescent="0.3">
      <c r="A592" s="175">
        <f>Data!A593</f>
        <v>0</v>
      </c>
      <c r="B592" s="182">
        <f>Data!B593</f>
        <v>0</v>
      </c>
      <c r="C592" s="174">
        <f>Data!C593</f>
        <v>0</v>
      </c>
      <c r="D592" s="176">
        <f t="shared" si="41"/>
        <v>10</v>
      </c>
      <c r="E592" s="172" t="str">
        <f>IF(Data!E593="","",Data!E593)</f>
        <v/>
      </c>
      <c r="F592" s="130" t="str">
        <f t="shared" ca="1" si="42"/>
        <v>Retard</v>
      </c>
      <c r="G592" s="173" t="str">
        <f t="shared" ca="1" si="43"/>
        <v>Retard</v>
      </c>
      <c r="H592" s="148"/>
    </row>
    <row r="593" spans="1:8" ht="15.6" x14ac:dyDescent="0.3">
      <c r="A593" s="175">
        <f>Data!A594</f>
        <v>0</v>
      </c>
      <c r="B593" s="182">
        <f>Data!B594</f>
        <v>0</v>
      </c>
      <c r="C593" s="174">
        <f>Data!C594</f>
        <v>0</v>
      </c>
      <c r="D593" s="176">
        <f t="shared" si="41"/>
        <v>10</v>
      </c>
      <c r="E593" s="172" t="str">
        <f>IF(Data!E594="","",Data!E594)</f>
        <v/>
      </c>
      <c r="F593" s="130" t="str">
        <f t="shared" ca="1" si="42"/>
        <v>Retard</v>
      </c>
      <c r="G593" s="173" t="str">
        <f t="shared" ca="1" si="43"/>
        <v>Retard</v>
      </c>
      <c r="H593" s="148"/>
    </row>
    <row r="594" spans="1:8" ht="15.6" x14ac:dyDescent="0.3">
      <c r="A594" s="175">
        <f>Data!A595</f>
        <v>0</v>
      </c>
      <c r="B594" s="182">
        <f>Data!B595</f>
        <v>0</v>
      </c>
      <c r="C594" s="174">
        <f>Data!C595</f>
        <v>0</v>
      </c>
      <c r="D594" s="176">
        <f t="shared" si="41"/>
        <v>10</v>
      </c>
      <c r="E594" s="172" t="str">
        <f>IF(Data!E595="","",Data!E595)</f>
        <v/>
      </c>
      <c r="F594" s="130" t="str">
        <f t="shared" ca="1" si="42"/>
        <v>Retard</v>
      </c>
      <c r="G594" s="173" t="str">
        <f t="shared" ca="1" si="43"/>
        <v>Retard</v>
      </c>
      <c r="H594" s="148"/>
    </row>
    <row r="595" spans="1:8" ht="15.6" x14ac:dyDescent="0.3">
      <c r="A595" s="175">
        <f>Data!A596</f>
        <v>0</v>
      </c>
      <c r="B595" s="182">
        <f>Data!B596</f>
        <v>0</v>
      </c>
      <c r="C595" s="174">
        <f>Data!C596</f>
        <v>0</v>
      </c>
      <c r="D595" s="176">
        <f t="shared" si="41"/>
        <v>10</v>
      </c>
      <c r="E595" s="172" t="str">
        <f>IF(Data!E596="","",Data!E596)</f>
        <v/>
      </c>
      <c r="F595" s="130" t="str">
        <f t="shared" ca="1" si="42"/>
        <v>Retard</v>
      </c>
      <c r="G595" s="173" t="str">
        <f t="shared" ca="1" si="43"/>
        <v>Retard</v>
      </c>
      <c r="H595" s="148"/>
    </row>
    <row r="596" spans="1:8" ht="15.6" x14ac:dyDescent="0.3">
      <c r="A596" s="175">
        <f>Data!A597</f>
        <v>0</v>
      </c>
      <c r="B596" s="182">
        <f>Data!B597</f>
        <v>0</v>
      </c>
      <c r="C596" s="174">
        <f>Data!C597</f>
        <v>0</v>
      </c>
      <c r="D596" s="176">
        <f t="shared" si="41"/>
        <v>10</v>
      </c>
      <c r="E596" s="172" t="str">
        <f>IF(Data!E597="","",Data!E597)</f>
        <v/>
      </c>
      <c r="F596" s="130" t="str">
        <f t="shared" ca="1" si="42"/>
        <v>Retard</v>
      </c>
      <c r="G596" s="173" t="str">
        <f t="shared" ca="1" si="43"/>
        <v>Retard</v>
      </c>
      <c r="H596" s="148"/>
    </row>
    <row r="597" spans="1:8" ht="15.6" x14ac:dyDescent="0.3">
      <c r="A597" s="175">
        <f>Data!A598</f>
        <v>0</v>
      </c>
      <c r="B597" s="182">
        <f>Data!B598</f>
        <v>0</v>
      </c>
      <c r="C597" s="174">
        <f>Data!C598</f>
        <v>0</v>
      </c>
      <c r="D597" s="176">
        <f t="shared" si="41"/>
        <v>10</v>
      </c>
      <c r="E597" s="172" t="str">
        <f>IF(Data!E598="","",Data!E598)</f>
        <v/>
      </c>
      <c r="F597" s="130" t="str">
        <f t="shared" ca="1" si="42"/>
        <v>Retard</v>
      </c>
      <c r="G597" s="173" t="str">
        <f t="shared" ca="1" si="43"/>
        <v>Retard</v>
      </c>
      <c r="H597" s="148"/>
    </row>
    <row r="598" spans="1:8" ht="15.6" x14ac:dyDescent="0.3">
      <c r="A598" s="175">
        <f>Data!A599</f>
        <v>0</v>
      </c>
      <c r="B598" s="182">
        <f>Data!B599</f>
        <v>0</v>
      </c>
      <c r="C598" s="174">
        <f>Data!C599</f>
        <v>0</v>
      </c>
      <c r="D598" s="176">
        <f t="shared" si="41"/>
        <v>10</v>
      </c>
      <c r="E598" s="172" t="str">
        <f>IF(Data!E599="","",Data!E599)</f>
        <v/>
      </c>
      <c r="F598" s="130" t="str">
        <f t="shared" ca="1" si="42"/>
        <v>Retard</v>
      </c>
      <c r="G598" s="173" t="str">
        <f t="shared" ca="1" si="43"/>
        <v>Retard</v>
      </c>
      <c r="H598" s="148"/>
    </row>
    <row r="599" spans="1:8" ht="15.6" x14ac:dyDescent="0.3">
      <c r="A599" s="175">
        <f>Data!A600</f>
        <v>0</v>
      </c>
      <c r="B599" s="182">
        <f>Data!B600</f>
        <v>0</v>
      </c>
      <c r="C599" s="174">
        <f>Data!C600</f>
        <v>0</v>
      </c>
      <c r="D599" s="176">
        <f t="shared" si="41"/>
        <v>10</v>
      </c>
      <c r="E599" s="172" t="str">
        <f>IF(Data!E600="","",Data!E600)</f>
        <v/>
      </c>
      <c r="F599" s="130" t="str">
        <f t="shared" ca="1" si="42"/>
        <v>Retard</v>
      </c>
      <c r="G599" s="173" t="str">
        <f t="shared" ca="1" si="43"/>
        <v>Retard</v>
      </c>
      <c r="H599" s="148"/>
    </row>
    <row r="600" spans="1:8" ht="15.6" x14ac:dyDescent="0.3">
      <c r="A600" s="175">
        <f>Data!A601</f>
        <v>0</v>
      </c>
      <c r="B600" s="182">
        <f>Data!B601</f>
        <v>0</v>
      </c>
      <c r="C600" s="174">
        <f>Data!C601</f>
        <v>0</v>
      </c>
      <c r="D600" s="176">
        <f t="shared" si="41"/>
        <v>10</v>
      </c>
      <c r="E600" s="172" t="str">
        <f>IF(Data!E601="","",Data!E601)</f>
        <v/>
      </c>
      <c r="F600" s="130" t="str">
        <f t="shared" ca="1" si="42"/>
        <v>Retard</v>
      </c>
      <c r="G600" s="173" t="str">
        <f t="shared" ca="1" si="43"/>
        <v>Retard</v>
      </c>
      <c r="H600" s="148"/>
    </row>
    <row r="601" spans="1:8" ht="15.6" x14ac:dyDescent="0.3">
      <c r="A601" s="175">
        <f>Data!A602</f>
        <v>0</v>
      </c>
      <c r="B601" s="182">
        <f>Data!B602</f>
        <v>0</v>
      </c>
      <c r="C601" s="174">
        <f>Data!C602</f>
        <v>0</v>
      </c>
      <c r="D601" s="176">
        <f t="shared" si="41"/>
        <v>10</v>
      </c>
      <c r="E601" s="172" t="str">
        <f>IF(Data!E602="","",Data!E602)</f>
        <v/>
      </c>
      <c r="F601" s="130" t="str">
        <f t="shared" ca="1" si="42"/>
        <v>Retard</v>
      </c>
      <c r="G601" s="173" t="str">
        <f t="shared" ca="1" si="43"/>
        <v>Retard</v>
      </c>
      <c r="H601" s="148"/>
    </row>
    <row r="602" spans="1:8" ht="15.6" x14ac:dyDescent="0.3">
      <c r="A602" s="175">
        <f>Data!A603</f>
        <v>0</v>
      </c>
      <c r="B602" s="182">
        <f>Data!B603</f>
        <v>0</v>
      </c>
      <c r="C602" s="174">
        <f>Data!C603</f>
        <v>0</v>
      </c>
      <c r="D602" s="176">
        <f t="shared" si="41"/>
        <v>10</v>
      </c>
      <c r="E602" s="172" t="str">
        <f>IF(Data!E603="","",Data!E603)</f>
        <v/>
      </c>
      <c r="F602" s="130" t="str">
        <f t="shared" ca="1" si="42"/>
        <v>Retard</v>
      </c>
      <c r="G602" s="173" t="str">
        <f t="shared" ca="1" si="43"/>
        <v>Retard</v>
      </c>
      <c r="H602" s="148"/>
    </row>
    <row r="603" spans="1:8" ht="15.6" x14ac:dyDescent="0.3">
      <c r="A603" s="175">
        <f>Data!A604</f>
        <v>0</v>
      </c>
      <c r="B603" s="182">
        <f>Data!B604</f>
        <v>0</v>
      </c>
      <c r="C603" s="174">
        <f>Data!C604</f>
        <v>0</v>
      </c>
      <c r="D603" s="176">
        <f t="shared" si="41"/>
        <v>10</v>
      </c>
      <c r="E603" s="172" t="str">
        <f>IF(Data!E604="","",Data!E604)</f>
        <v/>
      </c>
      <c r="F603" s="130" t="str">
        <f t="shared" ca="1" si="42"/>
        <v>Retard</v>
      </c>
      <c r="G603" s="173" t="str">
        <f t="shared" ca="1" si="43"/>
        <v>Retard</v>
      </c>
      <c r="H603" s="148"/>
    </row>
    <row r="604" spans="1:8" ht="15.6" x14ac:dyDescent="0.3">
      <c r="A604" s="175">
        <f>Data!A605</f>
        <v>0</v>
      </c>
      <c r="B604" s="182">
        <f>Data!B605</f>
        <v>0</v>
      </c>
      <c r="C604" s="174">
        <f>Data!C605</f>
        <v>0</v>
      </c>
      <c r="D604" s="176">
        <f t="shared" si="41"/>
        <v>10</v>
      </c>
      <c r="E604" s="172" t="str">
        <f>IF(Data!E605="","",Data!E605)</f>
        <v/>
      </c>
      <c r="F604" s="130" t="str">
        <f t="shared" ca="1" si="42"/>
        <v>Retard</v>
      </c>
      <c r="G604" s="173" t="str">
        <f t="shared" ca="1" si="43"/>
        <v>Retard</v>
      </c>
      <c r="H604" s="148"/>
    </row>
    <row r="605" spans="1:8" ht="15.6" x14ac:dyDescent="0.3">
      <c r="A605" s="175">
        <f>Data!A606</f>
        <v>0</v>
      </c>
      <c r="B605" s="182">
        <f>Data!B606</f>
        <v>0</v>
      </c>
      <c r="C605" s="174">
        <f>Data!C606</f>
        <v>0</v>
      </c>
      <c r="D605" s="176">
        <f t="shared" si="41"/>
        <v>10</v>
      </c>
      <c r="E605" s="172" t="str">
        <f>IF(Data!E606="","",Data!E606)</f>
        <v/>
      </c>
      <c r="F605" s="130" t="str">
        <f t="shared" ca="1" si="42"/>
        <v>Retard</v>
      </c>
      <c r="G605" s="173" t="str">
        <f t="shared" ca="1" si="43"/>
        <v>Retard</v>
      </c>
      <c r="H605" s="148"/>
    </row>
    <row r="606" spans="1:8" ht="15.6" x14ac:dyDescent="0.3">
      <c r="A606" s="175">
        <f>Data!A607</f>
        <v>0</v>
      </c>
      <c r="B606" s="182">
        <f>Data!B607</f>
        <v>0</v>
      </c>
      <c r="C606" s="174">
        <f>Data!C607</f>
        <v>0</v>
      </c>
      <c r="D606" s="176">
        <f t="shared" si="41"/>
        <v>10</v>
      </c>
      <c r="E606" s="172" t="str">
        <f>IF(Data!E607="","",Data!E607)</f>
        <v/>
      </c>
      <c r="F606" s="130" t="str">
        <f t="shared" ca="1" si="42"/>
        <v>Retard</v>
      </c>
      <c r="G606" s="173" t="str">
        <f t="shared" ca="1" si="43"/>
        <v>Retard</v>
      </c>
      <c r="H606" s="148"/>
    </row>
    <row r="607" spans="1:8" ht="15.6" x14ac:dyDescent="0.3">
      <c r="A607" s="175">
        <f>Data!A608</f>
        <v>0</v>
      </c>
      <c r="B607" s="182">
        <f>Data!B608</f>
        <v>0</v>
      </c>
      <c r="C607" s="174">
        <f>Data!C608</f>
        <v>0</v>
      </c>
      <c r="D607" s="176">
        <f t="shared" si="41"/>
        <v>10</v>
      </c>
      <c r="E607" s="172" t="str">
        <f>IF(Data!E608="","",Data!E608)</f>
        <v/>
      </c>
      <c r="F607" s="130" t="str">
        <f t="shared" ca="1" si="42"/>
        <v>Retard</v>
      </c>
      <c r="G607" s="173" t="str">
        <f t="shared" ca="1" si="43"/>
        <v>Retard</v>
      </c>
      <c r="H607" s="148"/>
    </row>
    <row r="608" spans="1:8" ht="15.6" x14ac:dyDescent="0.3">
      <c r="A608" s="175">
        <f>Data!A609</f>
        <v>0</v>
      </c>
      <c r="B608" s="182">
        <f>Data!B609</f>
        <v>0</v>
      </c>
      <c r="C608" s="174">
        <f>Data!C609</f>
        <v>0</v>
      </c>
      <c r="D608" s="176">
        <f t="shared" si="41"/>
        <v>10</v>
      </c>
      <c r="E608" s="172" t="str">
        <f>IF(Data!E609="","",Data!E609)</f>
        <v/>
      </c>
      <c r="F608" s="130" t="str">
        <f t="shared" ca="1" si="42"/>
        <v>Retard</v>
      </c>
      <c r="G608" s="173" t="str">
        <f t="shared" ca="1" si="43"/>
        <v>Retard</v>
      </c>
      <c r="H608" s="148"/>
    </row>
    <row r="609" spans="1:8" ht="15.6" x14ac:dyDescent="0.3">
      <c r="A609" s="175">
        <f>Data!A610</f>
        <v>0</v>
      </c>
      <c r="B609" s="182">
        <f>Data!B610</f>
        <v>0</v>
      </c>
      <c r="C609" s="174">
        <f>Data!C610</f>
        <v>0</v>
      </c>
      <c r="D609" s="176">
        <f t="shared" si="41"/>
        <v>10</v>
      </c>
      <c r="E609" s="172" t="str">
        <f>IF(Data!E610="","",Data!E610)</f>
        <v/>
      </c>
      <c r="F609" s="130" t="str">
        <f t="shared" ca="1" si="42"/>
        <v>Retard</v>
      </c>
      <c r="G609" s="173" t="str">
        <f t="shared" ca="1" si="43"/>
        <v>Retard</v>
      </c>
      <c r="H609" s="148"/>
    </row>
    <row r="610" spans="1:8" ht="15.6" x14ac:dyDescent="0.3">
      <c r="A610" s="175">
        <f>Data!A611</f>
        <v>0</v>
      </c>
      <c r="B610" s="182">
        <f>Data!B611</f>
        <v>0</v>
      </c>
      <c r="C610" s="174">
        <f>Data!C611</f>
        <v>0</v>
      </c>
      <c r="D610" s="176">
        <f t="shared" si="41"/>
        <v>10</v>
      </c>
      <c r="E610" s="172" t="str">
        <f>IF(Data!E611="","",Data!E611)</f>
        <v/>
      </c>
      <c r="F610" s="130" t="str">
        <f t="shared" ca="1" si="42"/>
        <v>Retard</v>
      </c>
      <c r="G610" s="173" t="str">
        <f t="shared" ca="1" si="43"/>
        <v>Retard</v>
      </c>
      <c r="H610" s="148"/>
    </row>
    <row r="611" spans="1:8" ht="15.6" x14ac:dyDescent="0.3">
      <c r="A611" s="175">
        <f>Data!A612</f>
        <v>0</v>
      </c>
      <c r="B611" s="182">
        <f>Data!B612</f>
        <v>0</v>
      </c>
      <c r="C611" s="174">
        <f>Data!C612</f>
        <v>0</v>
      </c>
      <c r="D611" s="176">
        <f t="shared" si="41"/>
        <v>10</v>
      </c>
      <c r="E611" s="172" t="str">
        <f>IF(Data!E612="","",Data!E612)</f>
        <v/>
      </c>
      <c r="F611" s="130" t="str">
        <f t="shared" ca="1" si="42"/>
        <v>Retard</v>
      </c>
      <c r="G611" s="173" t="str">
        <f t="shared" ca="1" si="43"/>
        <v>Retard</v>
      </c>
      <c r="H611" s="148"/>
    </row>
    <row r="612" spans="1:8" ht="15.6" x14ac:dyDescent="0.3">
      <c r="A612" s="175">
        <f>Data!A613</f>
        <v>0</v>
      </c>
      <c r="B612" s="182">
        <f>Data!B613</f>
        <v>0</v>
      </c>
      <c r="C612" s="174">
        <f>Data!C613</f>
        <v>0</v>
      </c>
      <c r="D612" s="176">
        <f t="shared" si="41"/>
        <v>10</v>
      </c>
      <c r="E612" s="172" t="str">
        <f>IF(Data!E613="","",Data!E613)</f>
        <v/>
      </c>
      <c r="F612" s="130" t="str">
        <f t="shared" ca="1" si="42"/>
        <v>Retard</v>
      </c>
      <c r="G612" s="173" t="str">
        <f t="shared" ca="1" si="43"/>
        <v>Retard</v>
      </c>
      <c r="H612" s="148"/>
    </row>
    <row r="613" spans="1:8" ht="15.6" x14ac:dyDescent="0.3">
      <c r="A613" s="175">
        <f>Data!A614</f>
        <v>0</v>
      </c>
      <c r="B613" s="182">
        <f>Data!B614</f>
        <v>0</v>
      </c>
      <c r="C613" s="174">
        <f>Data!C614</f>
        <v>0</v>
      </c>
      <c r="D613" s="176">
        <f t="shared" si="41"/>
        <v>10</v>
      </c>
      <c r="E613" s="172" t="str">
        <f>IF(Data!E614="","",Data!E614)</f>
        <v/>
      </c>
      <c r="F613" s="130" t="str">
        <f t="shared" ca="1" si="42"/>
        <v>Retard</v>
      </c>
      <c r="G613" s="173" t="str">
        <f t="shared" ca="1" si="43"/>
        <v>Retard</v>
      </c>
      <c r="H613" s="148"/>
    </row>
    <row r="614" spans="1:8" ht="15.6" x14ac:dyDescent="0.3">
      <c r="A614" s="175">
        <f>Data!A615</f>
        <v>0</v>
      </c>
      <c r="B614" s="182">
        <f>Data!B615</f>
        <v>0</v>
      </c>
      <c r="C614" s="174">
        <f>Data!C615</f>
        <v>0</v>
      </c>
      <c r="D614" s="176">
        <f t="shared" si="41"/>
        <v>10</v>
      </c>
      <c r="E614" s="172" t="str">
        <f>IF(Data!E615="","",Data!E615)</f>
        <v/>
      </c>
      <c r="F614" s="130" t="str">
        <f t="shared" ca="1" si="42"/>
        <v>Retard</v>
      </c>
      <c r="G614" s="173" t="str">
        <f t="shared" ca="1" si="43"/>
        <v>Retard</v>
      </c>
      <c r="H614" s="148"/>
    </row>
    <row r="615" spans="1:8" ht="15.6" x14ac:dyDescent="0.3">
      <c r="A615" s="175">
        <f>Data!A616</f>
        <v>0</v>
      </c>
      <c r="B615" s="182">
        <f>Data!B616</f>
        <v>0</v>
      </c>
      <c r="C615" s="174">
        <f>Data!C616</f>
        <v>0</v>
      </c>
      <c r="D615" s="176">
        <f t="shared" si="41"/>
        <v>10</v>
      </c>
      <c r="E615" s="172" t="str">
        <f>IF(Data!E616="","",Data!E616)</f>
        <v/>
      </c>
      <c r="F615" s="130" t="str">
        <f t="shared" ca="1" si="42"/>
        <v>Retard</v>
      </c>
      <c r="G615" s="173" t="str">
        <f t="shared" ca="1" si="43"/>
        <v>Retard</v>
      </c>
      <c r="H615" s="148"/>
    </row>
    <row r="616" spans="1:8" ht="15.6" x14ac:dyDescent="0.3">
      <c r="A616" s="175">
        <f>Data!A617</f>
        <v>0</v>
      </c>
      <c r="B616" s="182">
        <f>Data!B617</f>
        <v>0</v>
      </c>
      <c r="C616" s="174">
        <f>Data!C617</f>
        <v>0</v>
      </c>
      <c r="D616" s="176">
        <f t="shared" si="41"/>
        <v>10</v>
      </c>
      <c r="E616" s="172" t="str">
        <f>IF(Data!E617="","",Data!E617)</f>
        <v/>
      </c>
      <c r="F616" s="130" t="str">
        <f t="shared" ca="1" si="42"/>
        <v>Retard</v>
      </c>
      <c r="G616" s="173" t="str">
        <f t="shared" ca="1" si="43"/>
        <v>Retard</v>
      </c>
      <c r="H616" s="148"/>
    </row>
    <row r="617" spans="1:8" ht="15.6" x14ac:dyDescent="0.3">
      <c r="A617" s="175">
        <f>Data!A618</f>
        <v>0</v>
      </c>
      <c r="B617" s="182">
        <f>Data!B618</f>
        <v>0</v>
      </c>
      <c r="C617" s="174">
        <f>Data!C618</f>
        <v>0</v>
      </c>
      <c r="D617" s="176">
        <f t="shared" si="41"/>
        <v>10</v>
      </c>
      <c r="E617" s="172" t="str">
        <f>IF(Data!E618="","",Data!E618)</f>
        <v/>
      </c>
      <c r="F617" s="130" t="str">
        <f t="shared" ca="1" si="42"/>
        <v>Retard</v>
      </c>
      <c r="G617" s="173" t="str">
        <f t="shared" ca="1" si="43"/>
        <v>Retard</v>
      </c>
      <c r="H617" s="148"/>
    </row>
    <row r="618" spans="1:8" ht="15.6" x14ac:dyDescent="0.3">
      <c r="A618" s="175">
        <f>Data!A619</f>
        <v>0</v>
      </c>
      <c r="B618" s="182">
        <f>Data!B619</f>
        <v>0</v>
      </c>
      <c r="C618" s="174">
        <f>Data!C619</f>
        <v>0</v>
      </c>
      <c r="D618" s="176">
        <f t="shared" si="41"/>
        <v>10</v>
      </c>
      <c r="E618" s="172" t="str">
        <f>IF(Data!E619="","",Data!E619)</f>
        <v/>
      </c>
      <c r="F618" s="130" t="str">
        <f t="shared" ca="1" si="42"/>
        <v>Retard</v>
      </c>
      <c r="G618" s="173" t="str">
        <f t="shared" ca="1" si="43"/>
        <v>Retard</v>
      </c>
      <c r="H618" s="148"/>
    </row>
    <row r="619" spans="1:8" ht="15.6" x14ac:dyDescent="0.3">
      <c r="A619" s="175">
        <f>Data!A620</f>
        <v>0</v>
      </c>
      <c r="B619" s="182">
        <f>Data!B620</f>
        <v>0</v>
      </c>
      <c r="C619" s="174">
        <f>Data!C620</f>
        <v>0</v>
      </c>
      <c r="D619" s="176">
        <f t="shared" si="41"/>
        <v>10</v>
      </c>
      <c r="E619" s="172" t="str">
        <f>IF(Data!E620="","",Data!E620)</f>
        <v/>
      </c>
      <c r="F619" s="130" t="str">
        <f t="shared" ca="1" si="42"/>
        <v>Retard</v>
      </c>
      <c r="G619" s="173" t="str">
        <f t="shared" ca="1" si="43"/>
        <v>Retard</v>
      </c>
      <c r="H619" s="148"/>
    </row>
    <row r="620" spans="1:8" ht="15.6" x14ac:dyDescent="0.3">
      <c r="A620" s="175">
        <f>Data!A621</f>
        <v>0</v>
      </c>
      <c r="B620" s="182">
        <f>Data!B621</f>
        <v>0</v>
      </c>
      <c r="C620" s="174">
        <f>Data!C621</f>
        <v>0</v>
      </c>
      <c r="D620" s="176">
        <f t="shared" ref="D620:D683" si="44">A620+10</f>
        <v>10</v>
      </c>
      <c r="E620" s="172" t="str">
        <f>IF(Data!E621="","",Data!E621)</f>
        <v/>
      </c>
      <c r="F620" s="130" t="str">
        <f t="shared" ref="F620:F683" ca="1" si="45">IF(E620&lt;&gt;"","",IF(TODAY()&gt;D620,"Retard",""))</f>
        <v>Retard</v>
      </c>
      <c r="G620" s="173" t="str">
        <f t="shared" ref="G620:G683" ca="1" si="46">IF(E620&lt;&gt;"","",IF(TODAY()&gt;D620+2,"Retard",""))</f>
        <v>Retard</v>
      </c>
      <c r="H620" s="148"/>
    </row>
    <row r="621" spans="1:8" ht="15.6" x14ac:dyDescent="0.3">
      <c r="A621" s="175">
        <f>Data!A622</f>
        <v>0</v>
      </c>
      <c r="B621" s="182">
        <f>Data!B622</f>
        <v>0</v>
      </c>
      <c r="C621" s="174">
        <f>Data!C622</f>
        <v>0</v>
      </c>
      <c r="D621" s="176">
        <f t="shared" si="44"/>
        <v>10</v>
      </c>
      <c r="E621" s="172" t="str">
        <f>IF(Data!E622="","",Data!E622)</f>
        <v/>
      </c>
      <c r="F621" s="130" t="str">
        <f t="shared" ca="1" si="45"/>
        <v>Retard</v>
      </c>
      <c r="G621" s="173" t="str">
        <f t="shared" ca="1" si="46"/>
        <v>Retard</v>
      </c>
      <c r="H621" s="148"/>
    </row>
    <row r="622" spans="1:8" ht="15.6" x14ac:dyDescent="0.3">
      <c r="A622" s="175">
        <f>Data!A623</f>
        <v>0</v>
      </c>
      <c r="B622" s="182">
        <f>Data!B623</f>
        <v>0</v>
      </c>
      <c r="C622" s="174">
        <f>Data!C623</f>
        <v>0</v>
      </c>
      <c r="D622" s="176">
        <f t="shared" si="44"/>
        <v>10</v>
      </c>
      <c r="E622" s="172" t="str">
        <f>IF(Data!E623="","",Data!E623)</f>
        <v/>
      </c>
      <c r="F622" s="130" t="str">
        <f t="shared" ca="1" si="45"/>
        <v>Retard</v>
      </c>
      <c r="G622" s="173" t="str">
        <f t="shared" ca="1" si="46"/>
        <v>Retard</v>
      </c>
      <c r="H622" s="148"/>
    </row>
    <row r="623" spans="1:8" ht="15.6" x14ac:dyDescent="0.3">
      <c r="A623" s="175">
        <f>Data!A624</f>
        <v>0</v>
      </c>
      <c r="B623" s="182">
        <f>Data!B624</f>
        <v>0</v>
      </c>
      <c r="C623" s="174">
        <f>Data!C624</f>
        <v>0</v>
      </c>
      <c r="D623" s="176">
        <f t="shared" si="44"/>
        <v>10</v>
      </c>
      <c r="E623" s="172" t="str">
        <f>IF(Data!E624="","",Data!E624)</f>
        <v/>
      </c>
      <c r="F623" s="130" t="str">
        <f t="shared" ca="1" si="45"/>
        <v>Retard</v>
      </c>
      <c r="G623" s="173" t="str">
        <f t="shared" ca="1" si="46"/>
        <v>Retard</v>
      </c>
      <c r="H623" s="148"/>
    </row>
    <row r="624" spans="1:8" ht="15.6" x14ac:dyDescent="0.3">
      <c r="A624" s="175">
        <f>Data!A625</f>
        <v>0</v>
      </c>
      <c r="B624" s="182">
        <f>Data!B625</f>
        <v>0</v>
      </c>
      <c r="C624" s="174">
        <f>Data!C625</f>
        <v>0</v>
      </c>
      <c r="D624" s="176">
        <f t="shared" si="44"/>
        <v>10</v>
      </c>
      <c r="E624" s="172" t="str">
        <f>IF(Data!E625="","",Data!E625)</f>
        <v/>
      </c>
      <c r="F624" s="130" t="str">
        <f t="shared" ca="1" si="45"/>
        <v>Retard</v>
      </c>
      <c r="G624" s="173" t="str">
        <f t="shared" ca="1" si="46"/>
        <v>Retard</v>
      </c>
      <c r="H624" s="148"/>
    </row>
    <row r="625" spans="1:8" ht="15.6" x14ac:dyDescent="0.3">
      <c r="A625" s="175">
        <f>Data!A626</f>
        <v>0</v>
      </c>
      <c r="B625" s="182">
        <f>Data!B626</f>
        <v>0</v>
      </c>
      <c r="C625" s="174">
        <f>Data!C626</f>
        <v>0</v>
      </c>
      <c r="D625" s="176">
        <f t="shared" si="44"/>
        <v>10</v>
      </c>
      <c r="E625" s="172" t="str">
        <f>IF(Data!E626="","",Data!E626)</f>
        <v/>
      </c>
      <c r="F625" s="130" t="str">
        <f t="shared" ca="1" si="45"/>
        <v>Retard</v>
      </c>
      <c r="G625" s="173" t="str">
        <f t="shared" ca="1" si="46"/>
        <v>Retard</v>
      </c>
      <c r="H625" s="148"/>
    </row>
    <row r="626" spans="1:8" ht="15.6" x14ac:dyDescent="0.3">
      <c r="A626" s="175">
        <f>Data!A627</f>
        <v>0</v>
      </c>
      <c r="B626" s="182">
        <f>Data!B627</f>
        <v>0</v>
      </c>
      <c r="C626" s="174">
        <f>Data!C627</f>
        <v>0</v>
      </c>
      <c r="D626" s="176">
        <f t="shared" si="44"/>
        <v>10</v>
      </c>
      <c r="E626" s="172" t="str">
        <f>IF(Data!E627="","",Data!E627)</f>
        <v/>
      </c>
      <c r="F626" s="130" t="str">
        <f t="shared" ca="1" si="45"/>
        <v>Retard</v>
      </c>
      <c r="G626" s="173" t="str">
        <f t="shared" ca="1" si="46"/>
        <v>Retard</v>
      </c>
      <c r="H626" s="148"/>
    </row>
    <row r="627" spans="1:8" ht="15.6" x14ac:dyDescent="0.3">
      <c r="A627" s="175">
        <f>Data!A628</f>
        <v>0</v>
      </c>
      <c r="B627" s="182">
        <f>Data!B628</f>
        <v>0</v>
      </c>
      <c r="C627" s="174">
        <f>Data!C628</f>
        <v>0</v>
      </c>
      <c r="D627" s="176">
        <f t="shared" si="44"/>
        <v>10</v>
      </c>
      <c r="E627" s="172" t="str">
        <f>IF(Data!E628="","",Data!E628)</f>
        <v/>
      </c>
      <c r="F627" s="130" t="str">
        <f t="shared" ca="1" si="45"/>
        <v>Retard</v>
      </c>
      <c r="G627" s="173" t="str">
        <f t="shared" ca="1" si="46"/>
        <v>Retard</v>
      </c>
      <c r="H627" s="148"/>
    </row>
    <row r="628" spans="1:8" ht="15.6" x14ac:dyDescent="0.3">
      <c r="A628" s="175">
        <f>Data!A629</f>
        <v>0</v>
      </c>
      <c r="B628" s="182">
        <f>Data!B629</f>
        <v>0</v>
      </c>
      <c r="C628" s="174">
        <f>Data!C629</f>
        <v>0</v>
      </c>
      <c r="D628" s="176">
        <f t="shared" si="44"/>
        <v>10</v>
      </c>
      <c r="E628" s="172" t="str">
        <f>IF(Data!E629="","",Data!E629)</f>
        <v/>
      </c>
      <c r="F628" s="130" t="str">
        <f t="shared" ca="1" si="45"/>
        <v>Retard</v>
      </c>
      <c r="G628" s="173" t="str">
        <f t="shared" ca="1" si="46"/>
        <v>Retard</v>
      </c>
      <c r="H628" s="148"/>
    </row>
    <row r="629" spans="1:8" ht="15.6" x14ac:dyDescent="0.3">
      <c r="A629" s="175">
        <f>Data!A630</f>
        <v>0</v>
      </c>
      <c r="B629" s="182">
        <f>Data!B630</f>
        <v>0</v>
      </c>
      <c r="C629" s="174">
        <f>Data!C630</f>
        <v>0</v>
      </c>
      <c r="D629" s="176">
        <f t="shared" si="44"/>
        <v>10</v>
      </c>
      <c r="E629" s="172" t="str">
        <f>IF(Data!E630="","",Data!E630)</f>
        <v/>
      </c>
      <c r="F629" s="130" t="str">
        <f t="shared" ca="1" si="45"/>
        <v>Retard</v>
      </c>
      <c r="G629" s="173" t="str">
        <f t="shared" ca="1" si="46"/>
        <v>Retard</v>
      </c>
      <c r="H629" s="148"/>
    </row>
    <row r="630" spans="1:8" ht="15.6" x14ac:dyDescent="0.3">
      <c r="A630" s="175">
        <f>Data!A631</f>
        <v>0</v>
      </c>
      <c r="B630" s="182">
        <f>Data!B631</f>
        <v>0</v>
      </c>
      <c r="C630" s="174">
        <f>Data!C631</f>
        <v>0</v>
      </c>
      <c r="D630" s="176">
        <f t="shared" si="44"/>
        <v>10</v>
      </c>
      <c r="E630" s="172" t="str">
        <f>IF(Data!E631="","",Data!E631)</f>
        <v/>
      </c>
      <c r="F630" s="130" t="str">
        <f t="shared" ca="1" si="45"/>
        <v>Retard</v>
      </c>
      <c r="G630" s="173" t="str">
        <f t="shared" ca="1" si="46"/>
        <v>Retard</v>
      </c>
      <c r="H630" s="148"/>
    </row>
    <row r="631" spans="1:8" ht="15.6" x14ac:dyDescent="0.3">
      <c r="A631" s="175">
        <f>Data!A632</f>
        <v>0</v>
      </c>
      <c r="B631" s="182">
        <f>Data!B632</f>
        <v>0</v>
      </c>
      <c r="C631" s="174">
        <f>Data!C632</f>
        <v>0</v>
      </c>
      <c r="D631" s="176">
        <f t="shared" si="44"/>
        <v>10</v>
      </c>
      <c r="E631" s="172" t="str">
        <f>IF(Data!E632="","",Data!E632)</f>
        <v/>
      </c>
      <c r="F631" s="130" t="str">
        <f t="shared" ca="1" si="45"/>
        <v>Retard</v>
      </c>
      <c r="G631" s="173" t="str">
        <f t="shared" ca="1" si="46"/>
        <v>Retard</v>
      </c>
      <c r="H631" s="148"/>
    </row>
    <row r="632" spans="1:8" ht="15.6" x14ac:dyDescent="0.3">
      <c r="A632" s="175">
        <f>Data!A633</f>
        <v>0</v>
      </c>
      <c r="B632" s="182">
        <f>Data!B633</f>
        <v>0</v>
      </c>
      <c r="C632" s="174">
        <f>Data!C633</f>
        <v>0</v>
      </c>
      <c r="D632" s="176">
        <f t="shared" si="44"/>
        <v>10</v>
      </c>
      <c r="E632" s="172" t="str">
        <f>IF(Data!E633="","",Data!E633)</f>
        <v/>
      </c>
      <c r="F632" s="130" t="str">
        <f t="shared" ca="1" si="45"/>
        <v>Retard</v>
      </c>
      <c r="G632" s="173" t="str">
        <f t="shared" ca="1" si="46"/>
        <v>Retard</v>
      </c>
      <c r="H632" s="148"/>
    </row>
    <row r="633" spans="1:8" ht="15.6" x14ac:dyDescent="0.3">
      <c r="A633" s="175">
        <f>Data!A634</f>
        <v>0</v>
      </c>
      <c r="B633" s="182">
        <f>Data!B634</f>
        <v>0</v>
      </c>
      <c r="C633" s="174">
        <f>Data!C634</f>
        <v>0</v>
      </c>
      <c r="D633" s="176">
        <f t="shared" si="44"/>
        <v>10</v>
      </c>
      <c r="E633" s="172" t="str">
        <f>IF(Data!E634="","",Data!E634)</f>
        <v/>
      </c>
      <c r="F633" s="130" t="str">
        <f t="shared" ca="1" si="45"/>
        <v>Retard</v>
      </c>
      <c r="G633" s="173" t="str">
        <f t="shared" ca="1" si="46"/>
        <v>Retard</v>
      </c>
      <c r="H633" s="148"/>
    </row>
    <row r="634" spans="1:8" ht="15.6" x14ac:dyDescent="0.3">
      <c r="A634" s="175">
        <f>Data!A635</f>
        <v>0</v>
      </c>
      <c r="B634" s="182">
        <f>Data!B635</f>
        <v>0</v>
      </c>
      <c r="C634" s="174">
        <f>Data!C635</f>
        <v>0</v>
      </c>
      <c r="D634" s="176">
        <f t="shared" si="44"/>
        <v>10</v>
      </c>
      <c r="E634" s="172" t="str">
        <f>IF(Data!E635="","",Data!E635)</f>
        <v/>
      </c>
      <c r="F634" s="130" t="str">
        <f t="shared" ca="1" si="45"/>
        <v>Retard</v>
      </c>
      <c r="G634" s="173" t="str">
        <f t="shared" ca="1" si="46"/>
        <v>Retard</v>
      </c>
      <c r="H634" s="148"/>
    </row>
    <row r="635" spans="1:8" ht="15.6" x14ac:dyDescent="0.3">
      <c r="A635" s="175">
        <f>Data!A636</f>
        <v>0</v>
      </c>
      <c r="B635" s="182">
        <f>Data!B636</f>
        <v>0</v>
      </c>
      <c r="C635" s="174">
        <f>Data!C636</f>
        <v>0</v>
      </c>
      <c r="D635" s="176">
        <f t="shared" si="44"/>
        <v>10</v>
      </c>
      <c r="E635" s="172" t="str">
        <f>IF(Data!E636="","",Data!E636)</f>
        <v/>
      </c>
      <c r="F635" s="130" t="str">
        <f t="shared" ca="1" si="45"/>
        <v>Retard</v>
      </c>
      <c r="G635" s="173" t="str">
        <f t="shared" ca="1" si="46"/>
        <v>Retard</v>
      </c>
      <c r="H635" s="148"/>
    </row>
    <row r="636" spans="1:8" ht="15.6" x14ac:dyDescent="0.3">
      <c r="A636" s="175">
        <f>Data!A637</f>
        <v>0</v>
      </c>
      <c r="B636" s="182">
        <f>Data!B637</f>
        <v>0</v>
      </c>
      <c r="C636" s="174">
        <f>Data!C637</f>
        <v>0</v>
      </c>
      <c r="D636" s="176">
        <f t="shared" si="44"/>
        <v>10</v>
      </c>
      <c r="E636" s="172" t="str">
        <f>IF(Data!E637="","",Data!E637)</f>
        <v/>
      </c>
      <c r="F636" s="130" t="str">
        <f t="shared" ca="1" si="45"/>
        <v>Retard</v>
      </c>
      <c r="G636" s="173" t="str">
        <f t="shared" ca="1" si="46"/>
        <v>Retard</v>
      </c>
      <c r="H636" s="148"/>
    </row>
    <row r="637" spans="1:8" ht="15.6" x14ac:dyDescent="0.3">
      <c r="A637" s="175">
        <f>Data!A638</f>
        <v>0</v>
      </c>
      <c r="B637" s="182">
        <f>Data!B638</f>
        <v>0</v>
      </c>
      <c r="C637" s="174">
        <f>Data!C638</f>
        <v>0</v>
      </c>
      <c r="D637" s="176">
        <f t="shared" si="44"/>
        <v>10</v>
      </c>
      <c r="E637" s="172" t="str">
        <f>IF(Data!E638="","",Data!E638)</f>
        <v/>
      </c>
      <c r="F637" s="130" t="str">
        <f t="shared" ca="1" si="45"/>
        <v>Retard</v>
      </c>
      <c r="G637" s="173" t="str">
        <f t="shared" ca="1" si="46"/>
        <v>Retard</v>
      </c>
      <c r="H637" s="148"/>
    </row>
    <row r="638" spans="1:8" ht="15.6" x14ac:dyDescent="0.3">
      <c r="A638" s="175">
        <f>Data!A639</f>
        <v>0</v>
      </c>
      <c r="B638" s="182">
        <f>Data!B639</f>
        <v>0</v>
      </c>
      <c r="C638" s="174">
        <f>Data!C639</f>
        <v>0</v>
      </c>
      <c r="D638" s="176">
        <f t="shared" si="44"/>
        <v>10</v>
      </c>
      <c r="E638" s="172" t="str">
        <f>IF(Data!E639="","",Data!E639)</f>
        <v/>
      </c>
      <c r="F638" s="130" t="str">
        <f t="shared" ca="1" si="45"/>
        <v>Retard</v>
      </c>
      <c r="G638" s="173" t="str">
        <f t="shared" ca="1" si="46"/>
        <v>Retard</v>
      </c>
      <c r="H638" s="148"/>
    </row>
    <row r="639" spans="1:8" ht="15.6" x14ac:dyDescent="0.3">
      <c r="A639" s="175">
        <f>Data!A640</f>
        <v>0</v>
      </c>
      <c r="B639" s="182">
        <f>Data!B640</f>
        <v>0</v>
      </c>
      <c r="C639" s="174">
        <f>Data!C640</f>
        <v>0</v>
      </c>
      <c r="D639" s="176">
        <f t="shared" si="44"/>
        <v>10</v>
      </c>
      <c r="E639" s="172" t="str">
        <f>IF(Data!E640="","",Data!E640)</f>
        <v/>
      </c>
      <c r="F639" s="130" t="str">
        <f t="shared" ca="1" si="45"/>
        <v>Retard</v>
      </c>
      <c r="G639" s="173" t="str">
        <f t="shared" ca="1" si="46"/>
        <v>Retard</v>
      </c>
      <c r="H639" s="148"/>
    </row>
    <row r="640" spans="1:8" ht="15.6" x14ac:dyDescent="0.3">
      <c r="A640" s="175">
        <f>Data!A641</f>
        <v>0</v>
      </c>
      <c r="B640" s="182">
        <f>Data!B641</f>
        <v>0</v>
      </c>
      <c r="C640" s="174">
        <f>Data!C641</f>
        <v>0</v>
      </c>
      <c r="D640" s="176">
        <f t="shared" si="44"/>
        <v>10</v>
      </c>
      <c r="E640" s="172" t="str">
        <f>IF(Data!E641="","",Data!E641)</f>
        <v/>
      </c>
      <c r="F640" s="130" t="str">
        <f t="shared" ca="1" si="45"/>
        <v>Retard</v>
      </c>
      <c r="G640" s="173" t="str">
        <f t="shared" ca="1" si="46"/>
        <v>Retard</v>
      </c>
      <c r="H640" s="148"/>
    </row>
    <row r="641" spans="1:8" ht="15.6" x14ac:dyDescent="0.3">
      <c r="A641" s="175">
        <f>Data!A642</f>
        <v>0</v>
      </c>
      <c r="B641" s="182">
        <f>Data!B642</f>
        <v>0</v>
      </c>
      <c r="C641" s="174">
        <f>Data!C642</f>
        <v>0</v>
      </c>
      <c r="D641" s="176">
        <f t="shared" si="44"/>
        <v>10</v>
      </c>
      <c r="E641" s="172" t="str">
        <f>IF(Data!E642="","",Data!E642)</f>
        <v/>
      </c>
      <c r="F641" s="130" t="str">
        <f t="shared" ca="1" si="45"/>
        <v>Retard</v>
      </c>
      <c r="G641" s="173" t="str">
        <f t="shared" ca="1" si="46"/>
        <v>Retard</v>
      </c>
      <c r="H641" s="148"/>
    </row>
    <row r="642" spans="1:8" ht="15.6" x14ac:dyDescent="0.3">
      <c r="A642" s="175">
        <f>Data!A643</f>
        <v>0</v>
      </c>
      <c r="B642" s="182">
        <f>Data!B643</f>
        <v>0</v>
      </c>
      <c r="C642" s="174">
        <f>Data!C643</f>
        <v>0</v>
      </c>
      <c r="D642" s="176">
        <f t="shared" si="44"/>
        <v>10</v>
      </c>
      <c r="E642" s="172" t="str">
        <f>IF(Data!E643="","",Data!E643)</f>
        <v/>
      </c>
      <c r="F642" s="130" t="str">
        <f t="shared" ca="1" si="45"/>
        <v>Retard</v>
      </c>
      <c r="G642" s="173" t="str">
        <f t="shared" ca="1" si="46"/>
        <v>Retard</v>
      </c>
      <c r="H642" s="148"/>
    </row>
    <row r="643" spans="1:8" ht="15.6" x14ac:dyDescent="0.3">
      <c r="A643" s="175">
        <f>Data!A644</f>
        <v>0</v>
      </c>
      <c r="B643" s="182">
        <f>Data!B644</f>
        <v>0</v>
      </c>
      <c r="C643" s="174">
        <f>Data!C644</f>
        <v>0</v>
      </c>
      <c r="D643" s="176">
        <f t="shared" si="44"/>
        <v>10</v>
      </c>
      <c r="E643" s="172" t="str">
        <f>IF(Data!E644="","",Data!E644)</f>
        <v/>
      </c>
      <c r="F643" s="130" t="str">
        <f t="shared" ca="1" si="45"/>
        <v>Retard</v>
      </c>
      <c r="G643" s="173" t="str">
        <f t="shared" ca="1" si="46"/>
        <v>Retard</v>
      </c>
      <c r="H643" s="148"/>
    </row>
    <row r="644" spans="1:8" ht="15.6" x14ac:dyDescent="0.3">
      <c r="A644" s="175">
        <f>Data!A645</f>
        <v>0</v>
      </c>
      <c r="B644" s="182">
        <f>Data!B645</f>
        <v>0</v>
      </c>
      <c r="C644" s="174">
        <f>Data!C645</f>
        <v>0</v>
      </c>
      <c r="D644" s="176">
        <f t="shared" si="44"/>
        <v>10</v>
      </c>
      <c r="E644" s="172" t="str">
        <f>IF(Data!E645="","",Data!E645)</f>
        <v/>
      </c>
      <c r="F644" s="130" t="str">
        <f t="shared" ca="1" si="45"/>
        <v>Retard</v>
      </c>
      <c r="G644" s="173" t="str">
        <f t="shared" ca="1" si="46"/>
        <v>Retard</v>
      </c>
      <c r="H644" s="148"/>
    </row>
    <row r="645" spans="1:8" ht="15.6" x14ac:dyDescent="0.3">
      <c r="A645" s="175">
        <f>Data!A646</f>
        <v>0</v>
      </c>
      <c r="B645" s="182">
        <f>Data!B646</f>
        <v>0</v>
      </c>
      <c r="C645" s="174">
        <f>Data!C646</f>
        <v>0</v>
      </c>
      <c r="D645" s="176">
        <f t="shared" si="44"/>
        <v>10</v>
      </c>
      <c r="E645" s="172" t="str">
        <f>IF(Data!E646="","",Data!E646)</f>
        <v/>
      </c>
      <c r="F645" s="130" t="str">
        <f t="shared" ca="1" si="45"/>
        <v>Retard</v>
      </c>
      <c r="G645" s="173" t="str">
        <f t="shared" ca="1" si="46"/>
        <v>Retard</v>
      </c>
      <c r="H645" s="148"/>
    </row>
    <row r="646" spans="1:8" ht="15.6" x14ac:dyDescent="0.3">
      <c r="A646" s="175">
        <f>Data!A647</f>
        <v>0</v>
      </c>
      <c r="B646" s="182">
        <f>Data!B647</f>
        <v>0</v>
      </c>
      <c r="C646" s="174">
        <f>Data!C647</f>
        <v>0</v>
      </c>
      <c r="D646" s="176">
        <f t="shared" si="44"/>
        <v>10</v>
      </c>
      <c r="E646" s="172" t="str">
        <f>IF(Data!E647="","",Data!E647)</f>
        <v/>
      </c>
      <c r="F646" s="130" t="str">
        <f t="shared" ca="1" si="45"/>
        <v>Retard</v>
      </c>
      <c r="G646" s="173" t="str">
        <f t="shared" ca="1" si="46"/>
        <v>Retard</v>
      </c>
      <c r="H646" s="148"/>
    </row>
    <row r="647" spans="1:8" ht="15.6" x14ac:dyDescent="0.3">
      <c r="A647" s="175">
        <f>Data!A648</f>
        <v>0</v>
      </c>
      <c r="B647" s="182">
        <f>Data!B648</f>
        <v>0</v>
      </c>
      <c r="C647" s="174">
        <f>Data!C648</f>
        <v>0</v>
      </c>
      <c r="D647" s="176">
        <f t="shared" si="44"/>
        <v>10</v>
      </c>
      <c r="E647" s="172" t="str">
        <f>IF(Data!E648="","",Data!E648)</f>
        <v/>
      </c>
      <c r="F647" s="130" t="str">
        <f t="shared" ca="1" si="45"/>
        <v>Retard</v>
      </c>
      <c r="G647" s="173" t="str">
        <f t="shared" ca="1" si="46"/>
        <v>Retard</v>
      </c>
      <c r="H647" s="148"/>
    </row>
    <row r="648" spans="1:8" ht="15.6" x14ac:dyDescent="0.3">
      <c r="A648" s="175">
        <f>Data!A649</f>
        <v>0</v>
      </c>
      <c r="B648" s="182">
        <f>Data!B649</f>
        <v>0</v>
      </c>
      <c r="C648" s="174">
        <f>Data!C649</f>
        <v>0</v>
      </c>
      <c r="D648" s="176">
        <f t="shared" si="44"/>
        <v>10</v>
      </c>
      <c r="E648" s="172" t="str">
        <f>IF(Data!E649="","",Data!E649)</f>
        <v/>
      </c>
      <c r="F648" s="130" t="str">
        <f t="shared" ca="1" si="45"/>
        <v>Retard</v>
      </c>
      <c r="G648" s="173" t="str">
        <f t="shared" ca="1" si="46"/>
        <v>Retard</v>
      </c>
      <c r="H648" s="148"/>
    </row>
    <row r="649" spans="1:8" ht="15.6" x14ac:dyDescent="0.3">
      <c r="A649" s="175">
        <f>Data!A650</f>
        <v>0</v>
      </c>
      <c r="B649" s="182">
        <f>Data!B650</f>
        <v>0</v>
      </c>
      <c r="C649" s="174">
        <f>Data!C650</f>
        <v>0</v>
      </c>
      <c r="D649" s="176">
        <f t="shared" si="44"/>
        <v>10</v>
      </c>
      <c r="E649" s="172" t="str">
        <f>IF(Data!E650="","",Data!E650)</f>
        <v/>
      </c>
      <c r="F649" s="130" t="str">
        <f t="shared" ca="1" si="45"/>
        <v>Retard</v>
      </c>
      <c r="G649" s="173" t="str">
        <f t="shared" ca="1" si="46"/>
        <v>Retard</v>
      </c>
      <c r="H649" s="148"/>
    </row>
    <row r="650" spans="1:8" ht="15.6" x14ac:dyDescent="0.3">
      <c r="A650" s="175">
        <f>Data!A651</f>
        <v>0</v>
      </c>
      <c r="B650" s="182">
        <f>Data!B651</f>
        <v>0</v>
      </c>
      <c r="C650" s="174">
        <f>Data!C651</f>
        <v>0</v>
      </c>
      <c r="D650" s="176">
        <f t="shared" si="44"/>
        <v>10</v>
      </c>
      <c r="E650" s="172" t="str">
        <f>IF(Data!E651="","",Data!E651)</f>
        <v/>
      </c>
      <c r="F650" s="130" t="str">
        <f t="shared" ca="1" si="45"/>
        <v>Retard</v>
      </c>
      <c r="G650" s="173" t="str">
        <f t="shared" ca="1" si="46"/>
        <v>Retard</v>
      </c>
      <c r="H650" s="148"/>
    </row>
    <row r="651" spans="1:8" ht="15.6" x14ac:dyDescent="0.3">
      <c r="A651" s="175">
        <f>Data!A652</f>
        <v>0</v>
      </c>
      <c r="B651" s="182">
        <f>Data!B652</f>
        <v>0</v>
      </c>
      <c r="C651" s="174">
        <f>Data!C652</f>
        <v>0</v>
      </c>
      <c r="D651" s="176">
        <f t="shared" si="44"/>
        <v>10</v>
      </c>
      <c r="E651" s="172" t="str">
        <f>IF(Data!E652="","",Data!E652)</f>
        <v/>
      </c>
      <c r="F651" s="130" t="str">
        <f t="shared" ca="1" si="45"/>
        <v>Retard</v>
      </c>
      <c r="G651" s="173" t="str">
        <f t="shared" ca="1" si="46"/>
        <v>Retard</v>
      </c>
      <c r="H651" s="148"/>
    </row>
    <row r="652" spans="1:8" ht="15.6" x14ac:dyDescent="0.3">
      <c r="A652" s="175">
        <f>Data!A653</f>
        <v>0</v>
      </c>
      <c r="B652" s="182">
        <f>Data!B653</f>
        <v>0</v>
      </c>
      <c r="C652" s="174">
        <f>Data!C653</f>
        <v>0</v>
      </c>
      <c r="D652" s="176">
        <f t="shared" si="44"/>
        <v>10</v>
      </c>
      <c r="E652" s="172" t="str">
        <f>IF(Data!E653="","",Data!E653)</f>
        <v/>
      </c>
      <c r="F652" s="130" t="str">
        <f t="shared" ca="1" si="45"/>
        <v>Retard</v>
      </c>
      <c r="G652" s="173" t="str">
        <f t="shared" ca="1" si="46"/>
        <v>Retard</v>
      </c>
      <c r="H652" s="148"/>
    </row>
    <row r="653" spans="1:8" ht="15.6" x14ac:dyDescent="0.3">
      <c r="A653" s="175">
        <f>Data!A654</f>
        <v>0</v>
      </c>
      <c r="B653" s="182">
        <f>Data!B654</f>
        <v>0</v>
      </c>
      <c r="C653" s="174">
        <f>Data!C654</f>
        <v>0</v>
      </c>
      <c r="D653" s="176">
        <f t="shared" si="44"/>
        <v>10</v>
      </c>
      <c r="E653" s="172" t="str">
        <f>IF(Data!E654="","",Data!E654)</f>
        <v/>
      </c>
      <c r="F653" s="130" t="str">
        <f t="shared" ca="1" si="45"/>
        <v>Retard</v>
      </c>
      <c r="G653" s="173" t="str">
        <f t="shared" ca="1" si="46"/>
        <v>Retard</v>
      </c>
      <c r="H653" s="148"/>
    </row>
    <row r="654" spans="1:8" ht="15.6" x14ac:dyDescent="0.3">
      <c r="A654" s="175">
        <f>Data!A655</f>
        <v>0</v>
      </c>
      <c r="B654" s="182">
        <f>Data!B655</f>
        <v>0</v>
      </c>
      <c r="C654" s="174">
        <f>Data!C655</f>
        <v>0</v>
      </c>
      <c r="D654" s="176">
        <f t="shared" si="44"/>
        <v>10</v>
      </c>
      <c r="E654" s="172" t="str">
        <f>IF(Data!E655="","",Data!E655)</f>
        <v/>
      </c>
      <c r="F654" s="130" t="str">
        <f t="shared" ca="1" si="45"/>
        <v>Retard</v>
      </c>
      <c r="G654" s="173" t="str">
        <f t="shared" ca="1" si="46"/>
        <v>Retard</v>
      </c>
      <c r="H654" s="148"/>
    </row>
    <row r="655" spans="1:8" ht="15.6" x14ac:dyDescent="0.3">
      <c r="A655" s="175">
        <f>Data!A656</f>
        <v>0</v>
      </c>
      <c r="B655" s="182">
        <f>Data!B656</f>
        <v>0</v>
      </c>
      <c r="C655" s="174">
        <f>Data!C656</f>
        <v>0</v>
      </c>
      <c r="D655" s="176">
        <f t="shared" si="44"/>
        <v>10</v>
      </c>
      <c r="E655" s="172" t="str">
        <f>IF(Data!E656="","",Data!E656)</f>
        <v/>
      </c>
      <c r="F655" s="130" t="str">
        <f t="shared" ca="1" si="45"/>
        <v>Retard</v>
      </c>
      <c r="G655" s="173" t="str">
        <f t="shared" ca="1" si="46"/>
        <v>Retard</v>
      </c>
      <c r="H655" s="148"/>
    </row>
    <row r="656" spans="1:8" ht="15.6" x14ac:dyDescent="0.3">
      <c r="A656" s="175">
        <f>Data!A657</f>
        <v>0</v>
      </c>
      <c r="B656" s="182">
        <f>Data!B657</f>
        <v>0</v>
      </c>
      <c r="C656" s="174">
        <f>Data!C657</f>
        <v>0</v>
      </c>
      <c r="D656" s="176">
        <f t="shared" si="44"/>
        <v>10</v>
      </c>
      <c r="E656" s="172" t="str">
        <f>IF(Data!E657="","",Data!E657)</f>
        <v/>
      </c>
      <c r="F656" s="130" t="str">
        <f t="shared" ca="1" si="45"/>
        <v>Retard</v>
      </c>
      <c r="G656" s="173" t="str">
        <f t="shared" ca="1" si="46"/>
        <v>Retard</v>
      </c>
      <c r="H656" s="148"/>
    </row>
    <row r="657" spans="1:8" ht="15.6" x14ac:dyDescent="0.3">
      <c r="A657" s="175">
        <f>Data!A658</f>
        <v>0</v>
      </c>
      <c r="B657" s="182">
        <f>Data!B658</f>
        <v>0</v>
      </c>
      <c r="C657" s="174">
        <f>Data!C658</f>
        <v>0</v>
      </c>
      <c r="D657" s="176">
        <f t="shared" si="44"/>
        <v>10</v>
      </c>
      <c r="E657" s="172" t="str">
        <f>IF(Data!E658="","",Data!E658)</f>
        <v/>
      </c>
      <c r="F657" s="130" t="str">
        <f t="shared" ca="1" si="45"/>
        <v>Retard</v>
      </c>
      <c r="G657" s="173" t="str">
        <f t="shared" ca="1" si="46"/>
        <v>Retard</v>
      </c>
      <c r="H657" s="148"/>
    </row>
    <row r="658" spans="1:8" ht="15.6" x14ac:dyDescent="0.3">
      <c r="A658" s="175">
        <f>Data!A659</f>
        <v>0</v>
      </c>
      <c r="B658" s="182">
        <f>Data!B659</f>
        <v>0</v>
      </c>
      <c r="C658" s="174">
        <f>Data!C659</f>
        <v>0</v>
      </c>
      <c r="D658" s="176">
        <f t="shared" si="44"/>
        <v>10</v>
      </c>
      <c r="E658" s="172" t="str">
        <f>IF(Data!E659="","",Data!E659)</f>
        <v/>
      </c>
      <c r="F658" s="130" t="str">
        <f t="shared" ca="1" si="45"/>
        <v>Retard</v>
      </c>
      <c r="G658" s="173" t="str">
        <f t="shared" ca="1" si="46"/>
        <v>Retard</v>
      </c>
      <c r="H658" s="148"/>
    </row>
    <row r="659" spans="1:8" ht="15.6" x14ac:dyDescent="0.3">
      <c r="A659" s="175">
        <f>Data!A660</f>
        <v>0</v>
      </c>
      <c r="B659" s="182">
        <f>Data!B660</f>
        <v>0</v>
      </c>
      <c r="C659" s="174">
        <f>Data!C660</f>
        <v>0</v>
      </c>
      <c r="D659" s="176">
        <f t="shared" si="44"/>
        <v>10</v>
      </c>
      <c r="E659" s="172" t="str">
        <f>IF(Data!E660="","",Data!E660)</f>
        <v/>
      </c>
      <c r="F659" s="130" t="str">
        <f t="shared" ca="1" si="45"/>
        <v>Retard</v>
      </c>
      <c r="G659" s="173" t="str">
        <f t="shared" ca="1" si="46"/>
        <v>Retard</v>
      </c>
      <c r="H659" s="148"/>
    </row>
    <row r="660" spans="1:8" ht="15.6" x14ac:dyDescent="0.3">
      <c r="A660" s="175">
        <f>Data!A661</f>
        <v>0</v>
      </c>
      <c r="B660" s="182">
        <f>Data!B661</f>
        <v>0</v>
      </c>
      <c r="C660" s="174">
        <f>Data!C661</f>
        <v>0</v>
      </c>
      <c r="D660" s="176">
        <f t="shared" si="44"/>
        <v>10</v>
      </c>
      <c r="E660" s="172" t="str">
        <f>IF(Data!E661="","",Data!E661)</f>
        <v/>
      </c>
      <c r="F660" s="130" t="str">
        <f t="shared" ca="1" si="45"/>
        <v>Retard</v>
      </c>
      <c r="G660" s="173" t="str">
        <f t="shared" ca="1" si="46"/>
        <v>Retard</v>
      </c>
      <c r="H660" s="148"/>
    </row>
    <row r="661" spans="1:8" ht="15.6" x14ac:dyDescent="0.3">
      <c r="A661" s="175">
        <f>Data!A662</f>
        <v>0</v>
      </c>
      <c r="B661" s="182">
        <f>Data!B662</f>
        <v>0</v>
      </c>
      <c r="C661" s="174">
        <f>Data!C662</f>
        <v>0</v>
      </c>
      <c r="D661" s="176">
        <f t="shared" si="44"/>
        <v>10</v>
      </c>
      <c r="E661" s="172" t="str">
        <f>IF(Data!E662="","",Data!E662)</f>
        <v/>
      </c>
      <c r="F661" s="130" t="str">
        <f t="shared" ca="1" si="45"/>
        <v>Retard</v>
      </c>
      <c r="G661" s="173" t="str">
        <f t="shared" ca="1" si="46"/>
        <v>Retard</v>
      </c>
      <c r="H661" s="148"/>
    </row>
    <row r="662" spans="1:8" ht="15.6" x14ac:dyDescent="0.3">
      <c r="A662" s="175">
        <f>Data!A663</f>
        <v>0</v>
      </c>
      <c r="B662" s="182">
        <f>Data!B663</f>
        <v>0</v>
      </c>
      <c r="C662" s="174">
        <f>Data!C663</f>
        <v>0</v>
      </c>
      <c r="D662" s="176">
        <f t="shared" si="44"/>
        <v>10</v>
      </c>
      <c r="E662" s="172" t="str">
        <f>IF(Data!E663="","",Data!E663)</f>
        <v/>
      </c>
      <c r="F662" s="130" t="str">
        <f t="shared" ca="1" si="45"/>
        <v>Retard</v>
      </c>
      <c r="G662" s="173" t="str">
        <f t="shared" ca="1" si="46"/>
        <v>Retard</v>
      </c>
      <c r="H662" s="148"/>
    </row>
    <row r="663" spans="1:8" ht="15.6" x14ac:dyDescent="0.3">
      <c r="A663" s="175">
        <f>Data!A664</f>
        <v>0</v>
      </c>
      <c r="B663" s="182">
        <f>Data!B664</f>
        <v>0</v>
      </c>
      <c r="C663" s="174">
        <f>Data!C664</f>
        <v>0</v>
      </c>
      <c r="D663" s="176">
        <f t="shared" si="44"/>
        <v>10</v>
      </c>
      <c r="E663" s="172" t="str">
        <f>IF(Data!E664="","",Data!E664)</f>
        <v/>
      </c>
      <c r="F663" s="130" t="str">
        <f t="shared" ca="1" si="45"/>
        <v>Retard</v>
      </c>
      <c r="G663" s="173" t="str">
        <f t="shared" ca="1" si="46"/>
        <v>Retard</v>
      </c>
      <c r="H663" s="148"/>
    </row>
    <row r="664" spans="1:8" ht="15.6" x14ac:dyDescent="0.3">
      <c r="A664" s="175">
        <f>Data!A665</f>
        <v>0</v>
      </c>
      <c r="B664" s="182">
        <f>Data!B665</f>
        <v>0</v>
      </c>
      <c r="C664" s="174">
        <f>Data!C665</f>
        <v>0</v>
      </c>
      <c r="D664" s="176">
        <f t="shared" si="44"/>
        <v>10</v>
      </c>
      <c r="E664" s="172" t="str">
        <f>IF(Data!E665="","",Data!E665)</f>
        <v/>
      </c>
      <c r="F664" s="130" t="str">
        <f t="shared" ca="1" si="45"/>
        <v>Retard</v>
      </c>
      <c r="G664" s="173" t="str">
        <f t="shared" ca="1" si="46"/>
        <v>Retard</v>
      </c>
      <c r="H664" s="148"/>
    </row>
    <row r="665" spans="1:8" ht="15.6" x14ac:dyDescent="0.3">
      <c r="A665" s="175">
        <f>Data!A666</f>
        <v>0</v>
      </c>
      <c r="B665" s="182">
        <f>Data!B666</f>
        <v>0</v>
      </c>
      <c r="C665" s="174">
        <f>Data!C666</f>
        <v>0</v>
      </c>
      <c r="D665" s="176">
        <f t="shared" si="44"/>
        <v>10</v>
      </c>
      <c r="E665" s="172" t="str">
        <f>IF(Data!E666="","",Data!E666)</f>
        <v/>
      </c>
      <c r="F665" s="130" t="str">
        <f t="shared" ca="1" si="45"/>
        <v>Retard</v>
      </c>
      <c r="G665" s="173" t="str">
        <f t="shared" ca="1" si="46"/>
        <v>Retard</v>
      </c>
      <c r="H665" s="148"/>
    </row>
    <row r="666" spans="1:8" ht="15.6" x14ac:dyDescent="0.3">
      <c r="A666" s="175">
        <f>Data!A667</f>
        <v>0</v>
      </c>
      <c r="B666" s="182">
        <f>Data!B667</f>
        <v>0</v>
      </c>
      <c r="C666" s="174">
        <f>Data!C667</f>
        <v>0</v>
      </c>
      <c r="D666" s="176">
        <f t="shared" si="44"/>
        <v>10</v>
      </c>
      <c r="E666" s="172" t="str">
        <f>IF(Data!E667="","",Data!E667)</f>
        <v/>
      </c>
      <c r="F666" s="130" t="str">
        <f t="shared" ca="1" si="45"/>
        <v>Retard</v>
      </c>
      <c r="G666" s="173" t="str">
        <f t="shared" ca="1" si="46"/>
        <v>Retard</v>
      </c>
      <c r="H666" s="148"/>
    </row>
    <row r="667" spans="1:8" ht="15.6" x14ac:dyDescent="0.3">
      <c r="A667" s="175">
        <f>Data!A668</f>
        <v>0</v>
      </c>
      <c r="B667" s="182">
        <f>Data!B668</f>
        <v>0</v>
      </c>
      <c r="C667" s="174">
        <f>Data!C668</f>
        <v>0</v>
      </c>
      <c r="D667" s="176">
        <f t="shared" si="44"/>
        <v>10</v>
      </c>
      <c r="E667" s="172" t="str">
        <f>IF(Data!E668="","",Data!E668)</f>
        <v/>
      </c>
      <c r="F667" s="130" t="str">
        <f t="shared" ca="1" si="45"/>
        <v>Retard</v>
      </c>
      <c r="G667" s="173" t="str">
        <f t="shared" ca="1" si="46"/>
        <v>Retard</v>
      </c>
      <c r="H667" s="148"/>
    </row>
    <row r="668" spans="1:8" ht="15.6" x14ac:dyDescent="0.3">
      <c r="A668" s="175">
        <f>Data!A669</f>
        <v>0</v>
      </c>
      <c r="B668" s="182">
        <f>Data!B669</f>
        <v>0</v>
      </c>
      <c r="C668" s="174">
        <f>Data!C669</f>
        <v>0</v>
      </c>
      <c r="D668" s="176">
        <f t="shared" si="44"/>
        <v>10</v>
      </c>
      <c r="E668" s="172" t="str">
        <f>IF(Data!E669="","",Data!E669)</f>
        <v/>
      </c>
      <c r="F668" s="130" t="str">
        <f t="shared" ca="1" si="45"/>
        <v>Retard</v>
      </c>
      <c r="G668" s="173" t="str">
        <f t="shared" ca="1" si="46"/>
        <v>Retard</v>
      </c>
      <c r="H668" s="148"/>
    </row>
    <row r="669" spans="1:8" ht="15.6" x14ac:dyDescent="0.3">
      <c r="A669" s="175">
        <f>Data!A670</f>
        <v>0</v>
      </c>
      <c r="B669" s="182">
        <f>Data!B670</f>
        <v>0</v>
      </c>
      <c r="C669" s="174">
        <f>Data!C670</f>
        <v>0</v>
      </c>
      <c r="D669" s="176">
        <f t="shared" si="44"/>
        <v>10</v>
      </c>
      <c r="E669" s="172" t="str">
        <f>IF(Data!E670="","",Data!E670)</f>
        <v/>
      </c>
      <c r="F669" s="130" t="str">
        <f t="shared" ca="1" si="45"/>
        <v>Retard</v>
      </c>
      <c r="G669" s="173" t="str">
        <f t="shared" ca="1" si="46"/>
        <v>Retard</v>
      </c>
      <c r="H669" s="148"/>
    </row>
    <row r="670" spans="1:8" ht="15.6" x14ac:dyDescent="0.3">
      <c r="A670" s="175">
        <f>Data!A671</f>
        <v>0</v>
      </c>
      <c r="B670" s="182">
        <f>Data!B671</f>
        <v>0</v>
      </c>
      <c r="C670" s="174">
        <f>Data!C671</f>
        <v>0</v>
      </c>
      <c r="D670" s="176">
        <f t="shared" si="44"/>
        <v>10</v>
      </c>
      <c r="E670" s="172" t="str">
        <f>IF(Data!E671="","",Data!E671)</f>
        <v/>
      </c>
      <c r="F670" s="130" t="str">
        <f t="shared" ca="1" si="45"/>
        <v>Retard</v>
      </c>
      <c r="G670" s="173" t="str">
        <f t="shared" ca="1" si="46"/>
        <v>Retard</v>
      </c>
      <c r="H670" s="148"/>
    </row>
    <row r="671" spans="1:8" ht="15.6" x14ac:dyDescent="0.3">
      <c r="A671" s="175">
        <f>Data!A672</f>
        <v>0</v>
      </c>
      <c r="B671" s="182">
        <f>Data!B672</f>
        <v>0</v>
      </c>
      <c r="C671" s="174">
        <f>Data!C672</f>
        <v>0</v>
      </c>
      <c r="D671" s="176">
        <f t="shared" si="44"/>
        <v>10</v>
      </c>
      <c r="E671" s="172" t="str">
        <f>IF(Data!E672="","",Data!E672)</f>
        <v/>
      </c>
      <c r="F671" s="130" t="str">
        <f t="shared" ca="1" si="45"/>
        <v>Retard</v>
      </c>
      <c r="G671" s="173" t="str">
        <f t="shared" ca="1" si="46"/>
        <v>Retard</v>
      </c>
      <c r="H671" s="148"/>
    </row>
    <row r="672" spans="1:8" ht="15.6" x14ac:dyDescent="0.3">
      <c r="A672" s="175">
        <f>Data!A673</f>
        <v>0</v>
      </c>
      <c r="B672" s="182">
        <f>Data!B673</f>
        <v>0</v>
      </c>
      <c r="C672" s="174">
        <f>Data!C673</f>
        <v>0</v>
      </c>
      <c r="D672" s="176">
        <f t="shared" si="44"/>
        <v>10</v>
      </c>
      <c r="E672" s="172" t="str">
        <f>IF(Data!E673="","",Data!E673)</f>
        <v/>
      </c>
      <c r="F672" s="130" t="str">
        <f t="shared" ca="1" si="45"/>
        <v>Retard</v>
      </c>
      <c r="G672" s="173" t="str">
        <f t="shared" ca="1" si="46"/>
        <v>Retard</v>
      </c>
      <c r="H672" s="148"/>
    </row>
    <row r="673" spans="1:8" ht="15.6" x14ac:dyDescent="0.3">
      <c r="A673" s="175">
        <f>Data!A674</f>
        <v>0</v>
      </c>
      <c r="B673" s="182">
        <f>Data!B674</f>
        <v>0</v>
      </c>
      <c r="C673" s="174">
        <f>Data!C674</f>
        <v>0</v>
      </c>
      <c r="D673" s="176">
        <f t="shared" si="44"/>
        <v>10</v>
      </c>
      <c r="E673" s="172" t="str">
        <f>IF(Data!E674="","",Data!E674)</f>
        <v/>
      </c>
      <c r="F673" s="130" t="str">
        <f t="shared" ca="1" si="45"/>
        <v>Retard</v>
      </c>
      <c r="G673" s="173" t="str">
        <f t="shared" ca="1" si="46"/>
        <v>Retard</v>
      </c>
      <c r="H673" s="148"/>
    </row>
    <row r="674" spans="1:8" ht="15.6" x14ac:dyDescent="0.3">
      <c r="A674" s="175">
        <f>Data!A675</f>
        <v>0</v>
      </c>
      <c r="B674" s="182">
        <f>Data!B675</f>
        <v>0</v>
      </c>
      <c r="C674" s="174">
        <f>Data!C675</f>
        <v>0</v>
      </c>
      <c r="D674" s="176">
        <f t="shared" si="44"/>
        <v>10</v>
      </c>
      <c r="E674" s="172" t="str">
        <f>IF(Data!E675="","",Data!E675)</f>
        <v/>
      </c>
      <c r="F674" s="130" t="str">
        <f t="shared" ca="1" si="45"/>
        <v>Retard</v>
      </c>
      <c r="G674" s="173" t="str">
        <f t="shared" ca="1" si="46"/>
        <v>Retard</v>
      </c>
      <c r="H674" s="148"/>
    </row>
    <row r="675" spans="1:8" ht="15.6" x14ac:dyDescent="0.3">
      <c r="A675" s="175">
        <f>Data!A676</f>
        <v>0</v>
      </c>
      <c r="B675" s="182">
        <f>Data!B676</f>
        <v>0</v>
      </c>
      <c r="C675" s="174">
        <f>Data!C676</f>
        <v>0</v>
      </c>
      <c r="D675" s="176">
        <f t="shared" si="44"/>
        <v>10</v>
      </c>
      <c r="E675" s="172" t="str">
        <f>IF(Data!E676="","",Data!E676)</f>
        <v/>
      </c>
      <c r="F675" s="130" t="str">
        <f t="shared" ca="1" si="45"/>
        <v>Retard</v>
      </c>
      <c r="G675" s="173" t="str">
        <f t="shared" ca="1" si="46"/>
        <v>Retard</v>
      </c>
      <c r="H675" s="148"/>
    </row>
    <row r="676" spans="1:8" ht="15.6" x14ac:dyDescent="0.3">
      <c r="A676" s="175">
        <f>Data!A677</f>
        <v>0</v>
      </c>
      <c r="B676" s="182">
        <f>Data!B677</f>
        <v>0</v>
      </c>
      <c r="C676" s="174">
        <f>Data!C677</f>
        <v>0</v>
      </c>
      <c r="D676" s="176">
        <f t="shared" si="44"/>
        <v>10</v>
      </c>
      <c r="E676" s="172" t="str">
        <f>IF(Data!E677="","",Data!E677)</f>
        <v/>
      </c>
      <c r="F676" s="130" t="str">
        <f t="shared" ca="1" si="45"/>
        <v>Retard</v>
      </c>
      <c r="G676" s="173" t="str">
        <f t="shared" ca="1" si="46"/>
        <v>Retard</v>
      </c>
      <c r="H676" s="148"/>
    </row>
    <row r="677" spans="1:8" ht="15.6" x14ac:dyDescent="0.3">
      <c r="A677" s="175">
        <f>Data!A678</f>
        <v>0</v>
      </c>
      <c r="B677" s="182">
        <f>Data!B678</f>
        <v>0</v>
      </c>
      <c r="C677" s="174">
        <f>Data!C678</f>
        <v>0</v>
      </c>
      <c r="D677" s="176">
        <f t="shared" si="44"/>
        <v>10</v>
      </c>
      <c r="E677" s="172" t="str">
        <f>IF(Data!E678="","",Data!E678)</f>
        <v/>
      </c>
      <c r="F677" s="130" t="str">
        <f t="shared" ca="1" si="45"/>
        <v>Retard</v>
      </c>
      <c r="G677" s="173" t="str">
        <f t="shared" ca="1" si="46"/>
        <v>Retard</v>
      </c>
      <c r="H677" s="148"/>
    </row>
    <row r="678" spans="1:8" ht="15.6" x14ac:dyDescent="0.3">
      <c r="A678" s="175">
        <f>Data!A679</f>
        <v>0</v>
      </c>
      <c r="B678" s="182">
        <f>Data!B679</f>
        <v>0</v>
      </c>
      <c r="C678" s="174">
        <f>Data!C679</f>
        <v>0</v>
      </c>
      <c r="D678" s="176">
        <f t="shared" si="44"/>
        <v>10</v>
      </c>
      <c r="E678" s="172" t="str">
        <f>IF(Data!E679="","",Data!E679)</f>
        <v/>
      </c>
      <c r="F678" s="130" t="str">
        <f t="shared" ca="1" si="45"/>
        <v>Retard</v>
      </c>
      <c r="G678" s="173" t="str">
        <f t="shared" ca="1" si="46"/>
        <v>Retard</v>
      </c>
      <c r="H678" s="148"/>
    </row>
    <row r="679" spans="1:8" ht="15.6" x14ac:dyDescent="0.3">
      <c r="A679" s="175">
        <f>Data!A680</f>
        <v>0</v>
      </c>
      <c r="B679" s="182">
        <f>Data!B680</f>
        <v>0</v>
      </c>
      <c r="C679" s="174">
        <f>Data!C680</f>
        <v>0</v>
      </c>
      <c r="D679" s="176">
        <f t="shared" si="44"/>
        <v>10</v>
      </c>
      <c r="E679" s="172" t="str">
        <f>IF(Data!E680="","",Data!E680)</f>
        <v/>
      </c>
      <c r="F679" s="130" t="str">
        <f t="shared" ca="1" si="45"/>
        <v>Retard</v>
      </c>
      <c r="G679" s="173" t="str">
        <f t="shared" ca="1" si="46"/>
        <v>Retard</v>
      </c>
      <c r="H679" s="148"/>
    </row>
    <row r="680" spans="1:8" ht="15.6" x14ac:dyDescent="0.3">
      <c r="A680" s="175">
        <f>Data!A681</f>
        <v>0</v>
      </c>
      <c r="B680" s="182">
        <f>Data!B681</f>
        <v>0</v>
      </c>
      <c r="C680" s="174">
        <f>Data!C681</f>
        <v>0</v>
      </c>
      <c r="D680" s="176">
        <f t="shared" si="44"/>
        <v>10</v>
      </c>
      <c r="E680" s="172" t="str">
        <f>IF(Data!E681="","",Data!E681)</f>
        <v/>
      </c>
      <c r="F680" s="130" t="str">
        <f t="shared" ca="1" si="45"/>
        <v>Retard</v>
      </c>
      <c r="G680" s="173" t="str">
        <f t="shared" ca="1" si="46"/>
        <v>Retard</v>
      </c>
      <c r="H680" s="148"/>
    </row>
    <row r="681" spans="1:8" ht="15.6" x14ac:dyDescent="0.3">
      <c r="A681" s="175">
        <f>Data!A682</f>
        <v>0</v>
      </c>
      <c r="B681" s="182">
        <f>Data!B682</f>
        <v>0</v>
      </c>
      <c r="C681" s="174">
        <f>Data!C682</f>
        <v>0</v>
      </c>
      <c r="D681" s="176">
        <f t="shared" si="44"/>
        <v>10</v>
      </c>
      <c r="E681" s="172" t="str">
        <f>IF(Data!E682="","",Data!E682)</f>
        <v/>
      </c>
      <c r="F681" s="130" t="str">
        <f t="shared" ca="1" si="45"/>
        <v>Retard</v>
      </c>
      <c r="G681" s="173" t="str">
        <f t="shared" ca="1" si="46"/>
        <v>Retard</v>
      </c>
      <c r="H681" s="148"/>
    </row>
    <row r="682" spans="1:8" ht="15.6" x14ac:dyDescent="0.3">
      <c r="A682" s="175">
        <f>Data!A683</f>
        <v>0</v>
      </c>
      <c r="B682" s="182">
        <f>Data!B683</f>
        <v>0</v>
      </c>
      <c r="C682" s="174">
        <f>Data!C683</f>
        <v>0</v>
      </c>
      <c r="D682" s="176">
        <f t="shared" si="44"/>
        <v>10</v>
      </c>
      <c r="E682" s="172" t="str">
        <f>IF(Data!E683="","",Data!E683)</f>
        <v/>
      </c>
      <c r="F682" s="130" t="str">
        <f t="shared" ca="1" si="45"/>
        <v>Retard</v>
      </c>
      <c r="G682" s="173" t="str">
        <f t="shared" ca="1" si="46"/>
        <v>Retard</v>
      </c>
      <c r="H682" s="148"/>
    </row>
    <row r="683" spans="1:8" ht="15.6" x14ac:dyDescent="0.3">
      <c r="A683" s="175">
        <f>Data!A684</f>
        <v>0</v>
      </c>
      <c r="B683" s="182">
        <f>Data!B684</f>
        <v>0</v>
      </c>
      <c r="C683" s="174">
        <f>Data!C684</f>
        <v>0</v>
      </c>
      <c r="D683" s="176">
        <f t="shared" si="44"/>
        <v>10</v>
      </c>
      <c r="E683" s="172" t="str">
        <f>IF(Data!E684="","",Data!E684)</f>
        <v/>
      </c>
      <c r="F683" s="130" t="str">
        <f t="shared" ca="1" si="45"/>
        <v>Retard</v>
      </c>
      <c r="G683" s="173" t="str">
        <f t="shared" ca="1" si="46"/>
        <v>Retard</v>
      </c>
      <c r="H683" s="148"/>
    </row>
    <row r="684" spans="1:8" ht="15.6" x14ac:dyDescent="0.3">
      <c r="A684" s="175">
        <f>Data!A685</f>
        <v>0</v>
      </c>
      <c r="B684" s="182">
        <f>Data!B685</f>
        <v>0</v>
      </c>
      <c r="C684" s="174">
        <f>Data!C685</f>
        <v>0</v>
      </c>
      <c r="D684" s="176">
        <f t="shared" ref="D684:D700" si="47">A684+10</f>
        <v>10</v>
      </c>
      <c r="E684" s="172" t="str">
        <f>IF(Data!E685="","",Data!E685)</f>
        <v/>
      </c>
      <c r="F684" s="130" t="str">
        <f t="shared" ref="F684:F700" ca="1" si="48">IF(E684&lt;&gt;"","",IF(TODAY()&gt;D684,"Retard",""))</f>
        <v>Retard</v>
      </c>
      <c r="G684" s="173" t="str">
        <f t="shared" ref="G684:G700" ca="1" si="49">IF(E684&lt;&gt;"","",IF(TODAY()&gt;D684+2,"Retard",""))</f>
        <v>Retard</v>
      </c>
      <c r="H684" s="148"/>
    </row>
    <row r="685" spans="1:8" ht="15.6" x14ac:dyDescent="0.3">
      <c r="A685" s="175">
        <f>Data!A686</f>
        <v>0</v>
      </c>
      <c r="B685" s="182">
        <f>Data!B686</f>
        <v>0</v>
      </c>
      <c r="C685" s="174">
        <f>Data!C686</f>
        <v>0</v>
      </c>
      <c r="D685" s="176">
        <f t="shared" si="47"/>
        <v>10</v>
      </c>
      <c r="E685" s="172" t="str">
        <f>IF(Data!E686="","",Data!E686)</f>
        <v/>
      </c>
      <c r="F685" s="130" t="str">
        <f t="shared" ca="1" si="48"/>
        <v>Retard</v>
      </c>
      <c r="G685" s="173" t="str">
        <f t="shared" ca="1" si="49"/>
        <v>Retard</v>
      </c>
      <c r="H685" s="148"/>
    </row>
    <row r="686" spans="1:8" ht="15.6" x14ac:dyDescent="0.3">
      <c r="A686" s="175">
        <f>Data!A687</f>
        <v>0</v>
      </c>
      <c r="B686" s="182">
        <f>Data!B687</f>
        <v>0</v>
      </c>
      <c r="C686" s="174">
        <f>Data!C687</f>
        <v>0</v>
      </c>
      <c r="D686" s="176">
        <f t="shared" si="47"/>
        <v>10</v>
      </c>
      <c r="E686" s="172" t="str">
        <f>IF(Data!E687="","",Data!E687)</f>
        <v/>
      </c>
      <c r="F686" s="130" t="str">
        <f t="shared" ca="1" si="48"/>
        <v>Retard</v>
      </c>
      <c r="G686" s="173" t="str">
        <f t="shared" ca="1" si="49"/>
        <v>Retard</v>
      </c>
      <c r="H686" s="148"/>
    </row>
    <row r="687" spans="1:8" ht="15.6" x14ac:dyDescent="0.3">
      <c r="A687" s="175">
        <f>Data!A688</f>
        <v>0</v>
      </c>
      <c r="B687" s="182">
        <f>Data!B688</f>
        <v>0</v>
      </c>
      <c r="C687" s="174">
        <f>Data!C688</f>
        <v>0</v>
      </c>
      <c r="D687" s="176">
        <f t="shared" si="47"/>
        <v>10</v>
      </c>
      <c r="E687" s="172" t="str">
        <f>IF(Data!E688="","",Data!E688)</f>
        <v/>
      </c>
      <c r="F687" s="130" t="str">
        <f t="shared" ca="1" si="48"/>
        <v>Retard</v>
      </c>
      <c r="G687" s="173" t="str">
        <f t="shared" ca="1" si="49"/>
        <v>Retard</v>
      </c>
      <c r="H687" s="148"/>
    </row>
    <row r="688" spans="1:8" ht="15.6" x14ac:dyDescent="0.3">
      <c r="A688" s="175">
        <f>Data!A689</f>
        <v>0</v>
      </c>
      <c r="B688" s="182">
        <f>Data!B689</f>
        <v>0</v>
      </c>
      <c r="C688" s="174">
        <f>Data!C689</f>
        <v>0</v>
      </c>
      <c r="D688" s="176">
        <f t="shared" si="47"/>
        <v>10</v>
      </c>
      <c r="E688" s="172" t="str">
        <f>IF(Data!E689="","",Data!E689)</f>
        <v/>
      </c>
      <c r="F688" s="130" t="str">
        <f t="shared" ca="1" si="48"/>
        <v>Retard</v>
      </c>
      <c r="G688" s="173" t="str">
        <f t="shared" ca="1" si="49"/>
        <v>Retard</v>
      </c>
      <c r="H688" s="148"/>
    </row>
    <row r="689" spans="1:8" ht="15.6" x14ac:dyDescent="0.3">
      <c r="A689" s="175">
        <f>Data!A690</f>
        <v>0</v>
      </c>
      <c r="B689" s="182">
        <f>Data!B690</f>
        <v>0</v>
      </c>
      <c r="C689" s="174">
        <f>Data!C690</f>
        <v>0</v>
      </c>
      <c r="D689" s="176">
        <f t="shared" si="47"/>
        <v>10</v>
      </c>
      <c r="E689" s="172" t="str">
        <f>IF(Data!E690="","",Data!E690)</f>
        <v/>
      </c>
      <c r="F689" s="130" t="str">
        <f t="shared" ca="1" si="48"/>
        <v>Retard</v>
      </c>
      <c r="G689" s="173" t="str">
        <f t="shared" ca="1" si="49"/>
        <v>Retard</v>
      </c>
      <c r="H689" s="148"/>
    </row>
    <row r="690" spans="1:8" ht="15.6" x14ac:dyDescent="0.3">
      <c r="A690" s="175">
        <f>Data!A691</f>
        <v>0</v>
      </c>
      <c r="B690" s="182">
        <f>Data!B691</f>
        <v>0</v>
      </c>
      <c r="C690" s="174">
        <f>Data!C691</f>
        <v>0</v>
      </c>
      <c r="D690" s="176">
        <f t="shared" si="47"/>
        <v>10</v>
      </c>
      <c r="E690" s="172" t="str">
        <f>IF(Data!E691="","",Data!E691)</f>
        <v/>
      </c>
      <c r="F690" s="130" t="str">
        <f t="shared" ca="1" si="48"/>
        <v>Retard</v>
      </c>
      <c r="G690" s="173" t="str">
        <f t="shared" ca="1" si="49"/>
        <v>Retard</v>
      </c>
      <c r="H690" s="148"/>
    </row>
    <row r="691" spans="1:8" ht="15.6" x14ac:dyDescent="0.3">
      <c r="A691" s="175">
        <f>Data!A692</f>
        <v>0</v>
      </c>
      <c r="B691" s="182">
        <f>Data!B692</f>
        <v>0</v>
      </c>
      <c r="C691" s="174">
        <f>Data!C692</f>
        <v>0</v>
      </c>
      <c r="D691" s="176">
        <f t="shared" si="47"/>
        <v>10</v>
      </c>
      <c r="E691" s="172" t="str">
        <f>IF(Data!E692="","",Data!E692)</f>
        <v/>
      </c>
      <c r="F691" s="130" t="str">
        <f t="shared" ca="1" si="48"/>
        <v>Retard</v>
      </c>
      <c r="G691" s="173" t="str">
        <f t="shared" ca="1" si="49"/>
        <v>Retard</v>
      </c>
      <c r="H691" s="148"/>
    </row>
    <row r="692" spans="1:8" ht="15.6" x14ac:dyDescent="0.3">
      <c r="A692" s="175">
        <f>Data!A693</f>
        <v>0</v>
      </c>
      <c r="B692" s="182">
        <f>Data!B693</f>
        <v>0</v>
      </c>
      <c r="C692" s="174">
        <f>Data!C693</f>
        <v>0</v>
      </c>
      <c r="D692" s="176">
        <f t="shared" si="47"/>
        <v>10</v>
      </c>
      <c r="E692" s="172" t="str">
        <f>IF(Data!E693="","",Data!E693)</f>
        <v/>
      </c>
      <c r="F692" s="130" t="str">
        <f t="shared" ca="1" si="48"/>
        <v>Retard</v>
      </c>
      <c r="G692" s="173" t="str">
        <f t="shared" ca="1" si="49"/>
        <v>Retard</v>
      </c>
      <c r="H692" s="148"/>
    </row>
    <row r="693" spans="1:8" ht="15.6" x14ac:dyDescent="0.3">
      <c r="A693" s="175">
        <f>Data!A694</f>
        <v>0</v>
      </c>
      <c r="B693" s="182">
        <f>Data!B694</f>
        <v>0</v>
      </c>
      <c r="C693" s="174">
        <f>Data!C694</f>
        <v>0</v>
      </c>
      <c r="D693" s="176">
        <f t="shared" si="47"/>
        <v>10</v>
      </c>
      <c r="E693" s="172" t="str">
        <f>IF(Data!E694="","",Data!E694)</f>
        <v/>
      </c>
      <c r="F693" s="130" t="str">
        <f t="shared" ca="1" si="48"/>
        <v>Retard</v>
      </c>
      <c r="G693" s="173" t="str">
        <f t="shared" ca="1" si="49"/>
        <v>Retard</v>
      </c>
      <c r="H693" s="148"/>
    </row>
    <row r="694" spans="1:8" ht="15.6" x14ac:dyDescent="0.3">
      <c r="A694" s="175">
        <f>Data!A695</f>
        <v>0</v>
      </c>
      <c r="B694" s="182">
        <f>Data!B695</f>
        <v>0</v>
      </c>
      <c r="C694" s="174">
        <f>Data!C695</f>
        <v>0</v>
      </c>
      <c r="D694" s="176">
        <f t="shared" si="47"/>
        <v>10</v>
      </c>
      <c r="E694" s="172" t="str">
        <f>IF(Data!E695="","",Data!E695)</f>
        <v/>
      </c>
      <c r="F694" s="130" t="str">
        <f t="shared" ca="1" si="48"/>
        <v>Retard</v>
      </c>
      <c r="G694" s="173" t="str">
        <f t="shared" ca="1" si="49"/>
        <v>Retard</v>
      </c>
      <c r="H694" s="148"/>
    </row>
    <row r="695" spans="1:8" ht="15.6" x14ac:dyDescent="0.3">
      <c r="A695" s="175">
        <f>Data!A696</f>
        <v>0</v>
      </c>
      <c r="B695" s="182">
        <f>Data!B696</f>
        <v>0</v>
      </c>
      <c r="C695" s="174">
        <f>Data!C696</f>
        <v>0</v>
      </c>
      <c r="D695" s="176">
        <f t="shared" si="47"/>
        <v>10</v>
      </c>
      <c r="E695" s="172" t="str">
        <f>IF(Data!E696="","",Data!E696)</f>
        <v/>
      </c>
      <c r="F695" s="130" t="str">
        <f t="shared" ca="1" si="48"/>
        <v>Retard</v>
      </c>
      <c r="G695" s="173" t="str">
        <f t="shared" ca="1" si="49"/>
        <v>Retard</v>
      </c>
      <c r="H695" s="148"/>
    </row>
    <row r="696" spans="1:8" ht="15.6" x14ac:dyDescent="0.3">
      <c r="A696" s="175">
        <f>Data!A697</f>
        <v>0</v>
      </c>
      <c r="B696" s="182">
        <f>Data!B697</f>
        <v>0</v>
      </c>
      <c r="C696" s="174">
        <f>Data!C697</f>
        <v>0</v>
      </c>
      <c r="D696" s="176">
        <f t="shared" si="47"/>
        <v>10</v>
      </c>
      <c r="E696" s="172" t="str">
        <f>IF(Data!E697="","",Data!E697)</f>
        <v/>
      </c>
      <c r="F696" s="130" t="str">
        <f t="shared" ca="1" si="48"/>
        <v>Retard</v>
      </c>
      <c r="G696" s="173" t="str">
        <f t="shared" ca="1" si="49"/>
        <v>Retard</v>
      </c>
      <c r="H696" s="148"/>
    </row>
    <row r="697" spans="1:8" ht="15.6" x14ac:dyDescent="0.3">
      <c r="A697" s="175">
        <f>Data!A698</f>
        <v>0</v>
      </c>
      <c r="B697" s="182">
        <f>Data!B698</f>
        <v>0</v>
      </c>
      <c r="C697" s="174">
        <f>Data!C698</f>
        <v>0</v>
      </c>
      <c r="D697" s="176">
        <f t="shared" si="47"/>
        <v>10</v>
      </c>
      <c r="E697" s="172" t="str">
        <f>IF(Data!E698="","",Data!E698)</f>
        <v/>
      </c>
      <c r="F697" s="130" t="str">
        <f t="shared" ca="1" si="48"/>
        <v>Retard</v>
      </c>
      <c r="G697" s="173" t="str">
        <f t="shared" ca="1" si="49"/>
        <v>Retard</v>
      </c>
      <c r="H697" s="148"/>
    </row>
    <row r="698" spans="1:8" ht="15.6" x14ac:dyDescent="0.3">
      <c r="A698" s="175">
        <f>Data!A699</f>
        <v>0</v>
      </c>
      <c r="B698" s="182">
        <f>Data!B699</f>
        <v>0</v>
      </c>
      <c r="C698" s="174">
        <f>Data!C699</f>
        <v>0</v>
      </c>
      <c r="D698" s="176">
        <f t="shared" si="47"/>
        <v>10</v>
      </c>
      <c r="E698" s="172" t="str">
        <f>IF(Data!E699="","",Data!E699)</f>
        <v/>
      </c>
      <c r="F698" s="130" t="str">
        <f t="shared" ca="1" si="48"/>
        <v>Retard</v>
      </c>
      <c r="G698" s="173" t="str">
        <f t="shared" ca="1" si="49"/>
        <v>Retard</v>
      </c>
      <c r="H698" s="148"/>
    </row>
    <row r="699" spans="1:8" ht="15.6" x14ac:dyDescent="0.3">
      <c r="A699" s="175">
        <f>Data!A700</f>
        <v>0</v>
      </c>
      <c r="B699" s="182">
        <f>Data!B700</f>
        <v>0</v>
      </c>
      <c r="C699" s="174">
        <f>Data!C700</f>
        <v>0</v>
      </c>
      <c r="D699" s="176">
        <f t="shared" si="47"/>
        <v>10</v>
      </c>
      <c r="E699" s="172" t="str">
        <f>IF(Data!E700="","",Data!E700)</f>
        <v/>
      </c>
      <c r="F699" s="130" t="str">
        <f t="shared" ca="1" si="48"/>
        <v>Retard</v>
      </c>
      <c r="G699" s="173" t="str">
        <f t="shared" ca="1" si="49"/>
        <v>Retard</v>
      </c>
      <c r="H699" s="148"/>
    </row>
    <row r="700" spans="1:8" ht="15.6" x14ac:dyDescent="0.3">
      <c r="A700" s="175">
        <f>Data!A701</f>
        <v>0</v>
      </c>
      <c r="B700" s="182">
        <f>Data!B701</f>
        <v>0</v>
      </c>
      <c r="C700" s="174">
        <f>Data!C701</f>
        <v>0</v>
      </c>
      <c r="D700" s="176">
        <f t="shared" si="47"/>
        <v>10</v>
      </c>
      <c r="E700" s="172" t="str">
        <f>IF(Data!E701="","",Data!E701)</f>
        <v/>
      </c>
      <c r="F700" s="130" t="str">
        <f t="shared" ca="1" si="48"/>
        <v>Retard</v>
      </c>
      <c r="G700" s="173" t="str">
        <f t="shared" ca="1" si="49"/>
        <v>Retard</v>
      </c>
      <c r="H700" s="148"/>
    </row>
  </sheetData>
  <mergeCells count="1">
    <mergeCell ref="C1:D1"/>
  </mergeCells>
  <conditionalFormatting sqref="F3:F700">
    <cfRule type="expression" dxfId="151" priority="1">
      <formula>AND(A3=0)</formula>
    </cfRule>
    <cfRule type="containsText" dxfId="150" priority="7" operator="containsText" text="Retard">
      <formula>NOT(ISERROR(SEARCH("Retard",F3)))</formula>
    </cfRule>
  </conditionalFormatting>
  <conditionalFormatting sqref="G3:G700">
    <cfRule type="containsText" dxfId="149" priority="5" operator="containsText" text="Alerte">
      <formula>NOT(ISERROR(SEARCH("Alerte",G3)))</formula>
    </cfRule>
  </conditionalFormatting>
  <conditionalFormatting sqref="B3:C700">
    <cfRule type="cellIs" dxfId="148" priority="3" operator="equal">
      <formula>0</formula>
    </cfRule>
  </conditionalFormatting>
  <conditionalFormatting sqref="D3:D700">
    <cfRule type="expression" dxfId="147" priority="2">
      <formula>AND($A3=0)</formula>
    </cfRule>
  </conditionalFormatting>
  <dataValidations count="1">
    <dataValidation type="list" allowBlank="1" showInputMessage="1" showErrorMessage="1" sqref="H3:H700">
      <formula1>relance</formula1>
    </dataValidation>
  </dataValidations>
  <pageMargins left="0.19685039370078741" right="0.19685039370078741" top="0.19685039370078741" bottom="0.19685039370078741" header="0.31496062992125984" footer="0.31496062992125984"/>
  <pageSetup paperSize="9" orientation="landscape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U50"/>
  <sheetViews>
    <sheetView showGridLines="0" workbookViewId="0">
      <selection activeCell="M45" sqref="M45"/>
    </sheetView>
  </sheetViews>
  <sheetFormatPr baseColWidth="10" defaultColWidth="11.44140625" defaultRowHeight="14.4" x14ac:dyDescent="0.3"/>
  <cols>
    <col min="1" max="1" width="5.6640625" style="3" customWidth="1"/>
    <col min="2" max="2" width="6.44140625" style="3" customWidth="1"/>
    <col min="3" max="3" width="5.6640625" style="3" customWidth="1"/>
    <col min="4" max="4" width="6.33203125" style="3" customWidth="1"/>
    <col min="5" max="6" width="5.6640625" style="3" customWidth="1"/>
    <col min="7" max="7" width="6.6640625" style="3" customWidth="1"/>
    <col min="8" max="9" width="5.6640625" style="3" customWidth="1"/>
    <col min="10" max="10" width="8.77734375" style="3" customWidth="1"/>
    <col min="11" max="12" width="5.6640625" style="3" customWidth="1"/>
    <col min="13" max="13" width="6.33203125" style="3" customWidth="1"/>
    <col min="14" max="15" width="5.6640625" style="3" customWidth="1"/>
    <col min="16" max="16" width="7.77734375" style="3" customWidth="1"/>
    <col min="17" max="18" width="5.6640625" style="3" customWidth="1"/>
    <col min="19" max="19" width="5.6640625" style="7" customWidth="1"/>
    <col min="20" max="20" width="37" style="3" customWidth="1"/>
    <col min="21" max="16384" width="11.44140625" style="3"/>
  </cols>
  <sheetData>
    <row r="1" spans="1:16" s="3" customFormat="1" x14ac:dyDescent="0.3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16" s="3" customFormat="1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</row>
    <row r="3" spans="1:16" s="3" customFormat="1" x14ac:dyDescent="0.3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</row>
    <row r="4" spans="1:16" s="3" customFormat="1" x14ac:dyDescent="0.3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</row>
    <row r="5" spans="1:16" s="3" customFormat="1" x14ac:dyDescent="0.3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</row>
    <row r="6" spans="1:16" s="3" customForma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s="3" customFormat="1" ht="18" customHeight="1" x14ac:dyDescent="0.3">
      <c r="A7" s="9"/>
      <c r="B7" s="9"/>
      <c r="C7" s="9"/>
      <c r="D7" s="8"/>
      <c r="E7" s="9"/>
      <c r="F7" s="9"/>
      <c r="G7" s="9"/>
      <c r="H7" s="9"/>
      <c r="I7" s="158"/>
      <c r="J7" s="159" t="str">
        <f>VLOOKUP(C14,Tableau5[[Carte]:[Mail]],2,FALSE)</f>
        <v>Mme</v>
      </c>
      <c r="K7" s="228" t="str">
        <f>VLOOKUP(C14,Tableau5[],13,FALSE)</f>
        <v>Blanche  NOIRE</v>
      </c>
      <c r="L7" s="229"/>
      <c r="M7" s="229"/>
      <c r="N7" s="229"/>
      <c r="O7" s="229"/>
      <c r="P7" s="9"/>
    </row>
    <row r="8" spans="1:16" s="3" customFormat="1" ht="18" customHeight="1" x14ac:dyDescent="0.3">
      <c r="A8" s="9"/>
      <c r="B8" s="9"/>
      <c r="C8" s="9"/>
      <c r="D8" s="9"/>
      <c r="E8" s="9"/>
      <c r="F8" s="9"/>
      <c r="G8" s="9"/>
      <c r="H8" s="9"/>
      <c r="I8" s="235" t="str">
        <f>VLOOKUP(C14,Tableau5[],5,FALSE)</f>
        <v>15 rue des Sonates</v>
      </c>
      <c r="J8" s="235"/>
      <c r="K8" s="235"/>
      <c r="L8" s="235"/>
      <c r="M8" s="235"/>
      <c r="N8" s="235"/>
      <c r="O8" s="235"/>
      <c r="P8" s="9"/>
    </row>
    <row r="9" spans="1:16" s="3" customFormat="1" ht="18" customHeight="1" x14ac:dyDescent="0.3">
      <c r="A9" s="9"/>
      <c r="B9" s="9"/>
      <c r="C9" s="9"/>
      <c r="D9" s="9"/>
      <c r="E9" s="9"/>
      <c r="F9" s="9"/>
      <c r="G9" s="9"/>
      <c r="H9" s="9"/>
      <c r="I9" s="235" t="str">
        <f>VLOOKUP(C14,Tableau5[],6,FALSE)</f>
        <v>Résidence les Musiciens</v>
      </c>
      <c r="J9" s="235"/>
      <c r="K9" s="235"/>
      <c r="L9" s="235"/>
      <c r="M9" s="235"/>
      <c r="N9" s="235"/>
      <c r="O9" s="235"/>
      <c r="P9" s="9"/>
    </row>
    <row r="10" spans="1:16" s="3" customFormat="1" ht="18" customHeight="1" x14ac:dyDescent="0.3">
      <c r="A10" s="59"/>
      <c r="B10" s="59"/>
      <c r="C10" s="9"/>
      <c r="D10" s="9"/>
      <c r="E10" s="9"/>
      <c r="F10" s="9"/>
      <c r="G10" s="9"/>
      <c r="H10" s="59"/>
      <c r="I10" s="230">
        <f>VLOOKUP(C14,Tableau5[],7,FALSE)</f>
        <v>84560</v>
      </c>
      <c r="J10" s="231"/>
      <c r="K10" s="232" t="str">
        <f>VLOOKUP(C14,Tableau5[],8,FALSE)</f>
        <v>AVIGNON</v>
      </c>
      <c r="L10" s="228"/>
      <c r="M10" s="228"/>
      <c r="N10" s="228"/>
      <c r="O10" s="228"/>
      <c r="P10" s="9"/>
    </row>
    <row r="11" spans="1:16" s="3" customFormat="1" ht="18" customHeight="1" x14ac:dyDescent="0.3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</row>
    <row r="12" spans="1:16" s="3" customFormat="1" ht="18" customHeight="1" x14ac:dyDescent="0.3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</row>
    <row r="13" spans="1:16" s="3" customFormat="1" ht="15.6" x14ac:dyDescent="0.3">
      <c r="A13" s="233" t="s">
        <v>31</v>
      </c>
      <c r="B13" s="234"/>
      <c r="C13" s="236" t="s">
        <v>33</v>
      </c>
      <c r="D13" s="237"/>
      <c r="E13" s="237"/>
      <c r="F13" s="237"/>
      <c r="G13" s="237"/>
      <c r="H13" s="238"/>
      <c r="I13" s="239"/>
      <c r="J13" s="9"/>
      <c r="K13" s="9"/>
      <c r="L13" s="9"/>
      <c r="M13" s="9"/>
      <c r="N13" s="9"/>
      <c r="O13" s="9"/>
      <c r="P13" s="9"/>
    </row>
    <row r="14" spans="1:16" s="3" customFormat="1" ht="16.2" x14ac:dyDescent="0.3">
      <c r="A14" s="9"/>
      <c r="B14" s="66" t="s">
        <v>34</v>
      </c>
      <c r="C14" s="85" t="s">
        <v>14</v>
      </c>
      <c r="D14" s="68" t="str">
        <f>J7</f>
        <v>Mme</v>
      </c>
      <c r="E14" s="242" t="str">
        <f>K7</f>
        <v>Blanche  NOIRE</v>
      </c>
      <c r="F14" s="241"/>
      <c r="G14" s="241"/>
      <c r="H14" s="241"/>
      <c r="I14" s="9"/>
      <c r="J14" s="9"/>
      <c r="K14" s="9"/>
      <c r="L14" s="9"/>
      <c r="M14" s="9"/>
      <c r="N14" s="9"/>
      <c r="O14" s="9"/>
      <c r="P14" s="9"/>
    </row>
    <row r="15" spans="1:16" s="3" customFormat="1" ht="18" customHeight="1" x14ac:dyDescent="0.3">
      <c r="A15" s="66"/>
      <c r="B15" s="66"/>
      <c r="C15" s="67"/>
      <c r="D15" s="68"/>
      <c r="E15" s="68"/>
      <c r="F15" s="69"/>
      <c r="G15" s="69"/>
      <c r="H15" s="69"/>
      <c r="I15" s="9"/>
      <c r="J15" s="9"/>
      <c r="K15" s="9"/>
      <c r="L15" s="9"/>
      <c r="M15" s="9"/>
      <c r="N15" s="9"/>
      <c r="O15" s="9"/>
      <c r="P15" s="9"/>
    </row>
    <row r="16" spans="1:16" s="3" customFormat="1" ht="18" customHeight="1" x14ac:dyDescent="0.3">
      <c r="A16" s="66"/>
      <c r="B16" s="66"/>
      <c r="C16" s="67"/>
      <c r="D16" s="68"/>
      <c r="E16" s="68"/>
      <c r="F16" s="69"/>
      <c r="G16" s="69"/>
      <c r="H16" s="69"/>
      <c r="I16" s="245" t="s">
        <v>50</v>
      </c>
      <c r="J16" s="237"/>
      <c r="K16" s="237"/>
      <c r="L16" s="247">
        <f ca="1">TODAY()</f>
        <v>43317</v>
      </c>
      <c r="M16" s="248"/>
      <c r="N16" s="248"/>
      <c r="O16" s="248"/>
      <c r="P16" s="248"/>
    </row>
    <row r="17" spans="1:21" s="18" customFormat="1" ht="18" customHeight="1" x14ac:dyDescent="0.3">
      <c r="A17" s="66"/>
      <c r="B17" s="66"/>
      <c r="C17" s="67"/>
      <c r="D17" s="68"/>
      <c r="E17" s="68"/>
      <c r="F17" s="69"/>
      <c r="G17" s="69"/>
      <c r="H17" s="69"/>
      <c r="I17" s="66"/>
      <c r="J17" s="9"/>
      <c r="K17" s="9"/>
      <c r="L17" s="70"/>
      <c r="M17" s="71"/>
      <c r="N17" s="71"/>
      <c r="O17" s="71"/>
      <c r="P17" s="71"/>
      <c r="S17" s="7"/>
    </row>
    <row r="18" spans="1:21" s="186" customFormat="1" ht="18" customHeight="1" x14ac:dyDescent="0.3">
      <c r="A18" s="187"/>
      <c r="B18" s="187"/>
      <c r="C18" s="67"/>
      <c r="D18" s="68"/>
      <c r="E18" s="68"/>
      <c r="F18" s="188"/>
      <c r="G18" s="188"/>
      <c r="H18" s="188"/>
      <c r="I18" s="187"/>
      <c r="J18" s="9"/>
      <c r="K18" s="9"/>
      <c r="L18" s="70"/>
      <c r="M18" s="71"/>
      <c r="N18" s="71"/>
      <c r="O18" s="71"/>
      <c r="P18" s="71"/>
      <c r="S18" s="185"/>
    </row>
    <row r="19" spans="1:21" s="18" customFormat="1" ht="18" customHeight="1" x14ac:dyDescent="0.3">
      <c r="A19" s="66"/>
      <c r="B19" s="66"/>
      <c r="C19" s="67"/>
      <c r="D19" s="68"/>
      <c r="E19" s="68"/>
      <c r="F19" s="69"/>
      <c r="G19" s="160"/>
      <c r="H19" s="69"/>
      <c r="I19" s="66"/>
      <c r="J19" s="9"/>
      <c r="K19" s="9"/>
      <c r="L19" s="70"/>
      <c r="M19" s="71"/>
      <c r="N19" s="71"/>
      <c r="O19" s="71"/>
      <c r="P19" s="71"/>
      <c r="S19" s="7"/>
    </row>
    <row r="20" spans="1:21" ht="18" customHeight="1" x14ac:dyDescent="0.3">
      <c r="A20" s="66"/>
      <c r="B20" s="66"/>
      <c r="C20" s="67"/>
      <c r="D20" s="68"/>
      <c r="E20" s="68"/>
      <c r="F20" s="69"/>
      <c r="G20" s="69"/>
      <c r="H20" s="69"/>
      <c r="I20" s="9"/>
      <c r="J20" s="66"/>
      <c r="K20" s="9"/>
      <c r="L20" s="70"/>
      <c r="M20" s="71"/>
      <c r="N20" s="71"/>
      <c r="O20" s="71"/>
      <c r="P20" s="71"/>
    </row>
    <row r="21" spans="1:21" ht="18" customHeight="1" x14ac:dyDescent="0.3">
      <c r="A21" s="84" t="s">
        <v>32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</row>
    <row r="22" spans="1:21" s="18" customFormat="1" ht="18" customHeight="1" x14ac:dyDescent="0.3">
      <c r="A22" s="84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S22" s="7"/>
    </row>
    <row r="23" spans="1:21" s="186" customFormat="1" ht="18" customHeight="1" x14ac:dyDescent="0.3">
      <c r="A23" s="84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S23" s="185"/>
    </row>
    <row r="24" spans="1:21" ht="18" customHeight="1" x14ac:dyDescent="0.3">
      <c r="A24" s="84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67"/>
    </row>
    <row r="25" spans="1:21" ht="18" customHeight="1" x14ac:dyDescent="0.3">
      <c r="A25" s="233" t="s">
        <v>51</v>
      </c>
      <c r="B25" s="246"/>
      <c r="C25" s="246"/>
      <c r="D25" s="246"/>
      <c r="E25" s="246"/>
      <c r="F25" s="246"/>
      <c r="G25" s="246"/>
      <c r="H25" s="246"/>
      <c r="I25" s="246"/>
      <c r="J25" s="243">
        <v>43273</v>
      </c>
      <c r="K25" s="244"/>
      <c r="L25" s="244"/>
      <c r="M25" s="244"/>
      <c r="N25" s="244"/>
      <c r="O25" s="72"/>
      <c r="P25" s="9"/>
    </row>
    <row r="26" spans="1:21" s="22" customFormat="1" ht="7.8" customHeight="1" x14ac:dyDescent="0.3">
      <c r="A26" s="66"/>
      <c r="B26" s="73"/>
      <c r="C26" s="73"/>
      <c r="D26" s="73"/>
      <c r="E26" s="73"/>
      <c r="F26" s="73"/>
      <c r="G26" s="73"/>
      <c r="H26" s="73"/>
      <c r="I26" s="73"/>
      <c r="J26" s="74"/>
      <c r="K26" s="75"/>
      <c r="L26" s="75"/>
      <c r="M26" s="75"/>
      <c r="N26" s="76"/>
      <c r="O26" s="72"/>
      <c r="P26" s="9"/>
      <c r="S26" s="7"/>
    </row>
    <row r="27" spans="1:21" ht="18" customHeight="1" x14ac:dyDescent="0.3">
      <c r="A27" s="66"/>
      <c r="B27" s="240" t="s">
        <v>52</v>
      </c>
      <c r="C27" s="249"/>
      <c r="D27" s="249"/>
      <c r="E27" s="250" t="s">
        <v>225</v>
      </c>
      <c r="F27" s="251"/>
      <c r="G27" s="66"/>
      <c r="H27" s="250" t="str">
        <f>VLOOKUP(E27,Tableau2[[Référence]:[Titre]],5,FALSE)</f>
        <v>La vallée des oranges</v>
      </c>
      <c r="I27" s="252"/>
      <c r="J27" s="252"/>
      <c r="K27" s="252"/>
      <c r="L27" s="252"/>
      <c r="M27" s="252"/>
      <c r="N27" s="252"/>
      <c r="O27" s="252"/>
      <c r="P27" s="252"/>
    </row>
    <row r="28" spans="1:21" s="22" customFormat="1" ht="9" customHeight="1" x14ac:dyDescent="0.3">
      <c r="A28" s="66"/>
      <c r="B28" s="77"/>
      <c r="C28" s="77"/>
      <c r="D28" s="77"/>
      <c r="E28" s="78"/>
      <c r="F28" s="78"/>
      <c r="G28" s="66"/>
      <c r="H28" s="79"/>
      <c r="I28" s="79"/>
      <c r="J28" s="80"/>
      <c r="K28" s="80"/>
      <c r="L28" s="80"/>
      <c r="M28" s="80"/>
      <c r="N28" s="80"/>
      <c r="O28" s="80"/>
      <c r="P28" s="9"/>
      <c r="S28" s="7"/>
    </row>
    <row r="29" spans="1:21" s="22" customFormat="1" ht="18" customHeight="1" x14ac:dyDescent="0.3">
      <c r="A29" s="66"/>
      <c r="B29" s="77" t="s">
        <v>53</v>
      </c>
      <c r="C29" s="78"/>
      <c r="D29" s="255" t="str">
        <f>VLOOKUP(E27,Tableau2[[Référence]:[Titre]],4,FALSE)</f>
        <v>Béatrice</v>
      </c>
      <c r="E29" s="229"/>
      <c r="F29" s="229"/>
      <c r="G29" s="256" t="str">
        <f>VLOOKUP(E27,Tableau2[[Référence]:[Titre]],3,FALSE)</f>
        <v>COURTOT</v>
      </c>
      <c r="H29" s="257"/>
      <c r="I29" s="257"/>
      <c r="J29" s="257"/>
      <c r="K29" s="81"/>
      <c r="L29" s="81"/>
      <c r="M29" s="82"/>
      <c r="N29" s="82"/>
      <c r="O29" s="9"/>
      <c r="P29" s="9"/>
      <c r="S29" s="7"/>
    </row>
    <row r="30" spans="1:21" ht="18" customHeight="1" x14ac:dyDescent="0.3">
      <c r="A30" s="84"/>
      <c r="B30" s="9"/>
      <c r="C30" s="9"/>
      <c r="D30" s="9"/>
      <c r="E30" s="83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</row>
    <row r="31" spans="1:21" ht="18" customHeight="1" x14ac:dyDescent="0.3">
      <c r="A31" s="240" t="s">
        <v>55</v>
      </c>
      <c r="B31" s="241"/>
      <c r="C31" s="241"/>
      <c r="D31" s="241"/>
      <c r="E31" s="241"/>
      <c r="F31" s="241"/>
      <c r="G31" s="241"/>
      <c r="H31" s="241"/>
      <c r="I31" s="241"/>
      <c r="J31" s="241"/>
      <c r="K31" s="253">
        <v>43292</v>
      </c>
      <c r="L31" s="254"/>
      <c r="M31" s="254"/>
      <c r="N31" s="254"/>
      <c r="O31" s="254"/>
      <c r="P31" s="9"/>
      <c r="S31" s="16"/>
      <c r="T31" s="17"/>
      <c r="U31" s="17"/>
    </row>
    <row r="32" spans="1:21" ht="18" customHeight="1" x14ac:dyDescent="0.3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S32" s="16"/>
      <c r="T32" s="17"/>
      <c r="U32" s="17"/>
    </row>
    <row r="33" spans="1:21" ht="18" customHeight="1" x14ac:dyDescent="0.3">
      <c r="A33" s="84" t="s">
        <v>56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S33" s="16"/>
      <c r="T33" s="17"/>
      <c r="U33" s="17"/>
    </row>
    <row r="34" spans="1:21" ht="18" customHeight="1" x14ac:dyDescent="0.3">
      <c r="A34" s="84" t="s">
        <v>57</v>
      </c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</row>
    <row r="35" spans="1:21" ht="18" customHeight="1" x14ac:dyDescent="0.3">
      <c r="A35" s="84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S35" s="3"/>
    </row>
    <row r="36" spans="1:21" ht="18" customHeight="1" x14ac:dyDescent="0.3">
      <c r="A36" s="84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S36" s="3"/>
    </row>
    <row r="37" spans="1:21" ht="18" customHeight="1" x14ac:dyDescent="0.3">
      <c r="A37" s="9"/>
      <c r="B37" s="9"/>
      <c r="C37" s="9"/>
      <c r="D37" s="9"/>
      <c r="E37" s="9"/>
      <c r="F37" s="9"/>
      <c r="G37" s="9"/>
      <c r="H37" s="9"/>
      <c r="I37" s="9"/>
      <c r="J37" s="9"/>
      <c r="K37" s="84" t="s">
        <v>40</v>
      </c>
      <c r="L37" s="9"/>
      <c r="M37" s="9"/>
      <c r="N37" s="9"/>
      <c r="O37" s="9"/>
      <c r="P37" s="9"/>
      <c r="S37" s="3"/>
    </row>
    <row r="38" spans="1:21" ht="18" customHeight="1" x14ac:dyDescent="0.3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S38" s="3"/>
    </row>
    <row r="39" spans="1:21" ht="18" customHeight="1" x14ac:dyDescent="0.3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S39" s="3"/>
    </row>
    <row r="40" spans="1:21" ht="18" customHeight="1" x14ac:dyDescent="0.3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S40" s="3"/>
    </row>
    <row r="41" spans="1:21" ht="18" customHeight="1" x14ac:dyDescent="0.3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S41" s="3"/>
    </row>
    <row r="42" spans="1:21" ht="18" customHeight="1" x14ac:dyDescent="0.3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S42" s="3"/>
    </row>
    <row r="43" spans="1:21" ht="18" customHeight="1" x14ac:dyDescent="0.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S43" s="3"/>
    </row>
    <row r="44" spans="1:21" x14ac:dyDescent="0.3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</row>
    <row r="45" spans="1:21" x14ac:dyDescent="0.3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</row>
    <row r="46" spans="1:21" x14ac:dyDescent="0.3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</row>
    <row r="47" spans="1:21" x14ac:dyDescent="0.3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</row>
    <row r="48" spans="1:21" x14ac:dyDescent="0.3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</row>
    <row r="49" spans="1:16" x14ac:dyDescent="0.3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</row>
    <row r="50" spans="1:16" x14ac:dyDescent="0.3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</row>
  </sheetData>
  <mergeCells count="20">
    <mergeCell ref="A31:J31"/>
    <mergeCell ref="E14:H14"/>
    <mergeCell ref="J25:N25"/>
    <mergeCell ref="I16:K16"/>
    <mergeCell ref="A25:I25"/>
    <mergeCell ref="L16:P16"/>
    <mergeCell ref="B27:D27"/>
    <mergeCell ref="E27:F27"/>
    <mergeCell ref="H27:P27"/>
    <mergeCell ref="K31:O31"/>
    <mergeCell ref="D29:F29"/>
    <mergeCell ref="G29:J29"/>
    <mergeCell ref="K7:O7"/>
    <mergeCell ref="I10:J10"/>
    <mergeCell ref="K10:O10"/>
    <mergeCell ref="A13:B13"/>
    <mergeCell ref="I9:O9"/>
    <mergeCell ref="I8:O8"/>
    <mergeCell ref="C13:G13"/>
    <mergeCell ref="H13:I13"/>
  </mergeCells>
  <conditionalFormatting sqref="I9:O9">
    <cfRule type="cellIs" dxfId="136" priority="1" operator="equal">
      <formula>0</formula>
    </cfRule>
  </conditionalFormatting>
  <pageMargins left="0.19685039370078741" right="0.19685039370078741" top="0.19685039370078741" bottom="0.19685039370078741" header="0.31496062992125984" footer="0.31496062992125984"/>
  <pageSetup paperSize="9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L103"/>
  <sheetViews>
    <sheetView showGridLines="0" workbookViewId="0">
      <pane ySplit="3" topLeftCell="A4" activePane="bottomLeft" state="frozen"/>
      <selection pane="bottomLeft" activeCell="F8" sqref="F8"/>
    </sheetView>
  </sheetViews>
  <sheetFormatPr baseColWidth="10" defaultRowHeight="14.4" x14ac:dyDescent="0.3"/>
  <cols>
    <col min="1" max="1" width="18.77734375" style="35" bestFit="1" customWidth="1"/>
    <col min="2" max="2" width="1.88671875" style="35" customWidth="1"/>
    <col min="3" max="3" width="24.5546875" style="35" customWidth="1"/>
    <col min="4" max="4" width="8.77734375" style="35" bestFit="1" customWidth="1"/>
    <col min="5" max="5" width="8.21875" style="35" bestFit="1" customWidth="1"/>
    <col min="6" max="6" width="26.109375" style="39" customWidth="1"/>
    <col min="7" max="7" width="11.21875" style="35" bestFit="1" customWidth="1"/>
    <col min="8" max="8" width="21.109375" style="35" customWidth="1"/>
    <col min="9" max="9" width="9.88671875" style="46" customWidth="1"/>
    <col min="10" max="10" width="8.21875" style="35" bestFit="1" customWidth="1"/>
    <col min="11" max="11" width="16.109375" style="35" bestFit="1" customWidth="1"/>
    <col min="12" max="12" width="10.33203125" style="35" customWidth="1"/>
    <col min="13" max="16384" width="11.5546875" style="35"/>
  </cols>
  <sheetData>
    <row r="1" spans="1:12" ht="31.2" customHeight="1" thickBot="1" x14ac:dyDescent="0.35">
      <c r="C1" s="260" t="s">
        <v>112</v>
      </c>
      <c r="D1" s="260"/>
      <c r="E1" s="260"/>
      <c r="F1" s="260"/>
      <c r="G1" s="260"/>
      <c r="H1" s="260"/>
      <c r="I1" s="260"/>
      <c r="J1" s="260"/>
    </row>
    <row r="2" spans="1:12" ht="21.6" thickTop="1" thickBot="1" x14ac:dyDescent="0.35">
      <c r="C2" s="258" t="s">
        <v>74</v>
      </c>
      <c r="D2" s="259"/>
      <c r="E2" s="259"/>
      <c r="F2" s="64" t="s">
        <v>79</v>
      </c>
      <c r="G2" s="50">
        <v>10</v>
      </c>
      <c r="H2" s="49" t="s">
        <v>77</v>
      </c>
      <c r="I2" s="261">
        <v>43282</v>
      </c>
      <c r="J2" s="262"/>
      <c r="K2" s="89" t="s">
        <v>110</v>
      </c>
      <c r="L2" s="92">
        <f>COUNTIF(E4:E102,"chèque")</f>
        <v>2</v>
      </c>
    </row>
    <row r="3" spans="1:12" s="45" customFormat="1" ht="22.8" customHeight="1" thickBot="1" x14ac:dyDescent="0.35">
      <c r="A3" s="307" t="s">
        <v>75</v>
      </c>
      <c r="B3" s="48"/>
      <c r="C3" s="54" t="s">
        <v>84</v>
      </c>
      <c r="D3" s="55" t="s">
        <v>66</v>
      </c>
      <c r="E3" s="55" t="s">
        <v>64</v>
      </c>
      <c r="F3" s="55" t="s">
        <v>92</v>
      </c>
      <c r="G3" s="55" t="s">
        <v>76</v>
      </c>
      <c r="H3" s="55" t="s">
        <v>65</v>
      </c>
      <c r="I3" s="56" t="s">
        <v>73</v>
      </c>
      <c r="J3" s="57" t="s">
        <v>80</v>
      </c>
      <c r="K3" s="93" t="s">
        <v>111</v>
      </c>
      <c r="L3" s="94">
        <f>SUM(D4:D102)</f>
        <v>50</v>
      </c>
    </row>
    <row r="4" spans="1:12" ht="19.95" customHeight="1" thickTop="1" thickBot="1" x14ac:dyDescent="0.35">
      <c r="A4" s="190" t="str">
        <f>Perso!A1</f>
        <v>001_VERT_Claire</v>
      </c>
      <c r="C4" s="191">
        <v>43281</v>
      </c>
      <c r="D4" s="192">
        <v>10</v>
      </c>
      <c r="E4" s="193" t="s">
        <v>61</v>
      </c>
      <c r="F4" s="193"/>
      <c r="G4" s="194" t="s">
        <v>72</v>
      </c>
      <c r="H4" s="195" t="s">
        <v>69</v>
      </c>
      <c r="I4" s="196" t="str">
        <f ca="1">IF(C4&lt;&gt;"","A jour",IF(TODAY()&gt;$I$2,"Retard",""))</f>
        <v>A jour</v>
      </c>
      <c r="J4" s="197" t="str">
        <f ca="1">IF(C4&lt;&gt;"","",IF(TODAY()&gt;$I$2+10,"Alerte",""))</f>
        <v/>
      </c>
    </row>
    <row r="5" spans="1:12" ht="19.95" customHeight="1" thickBot="1" x14ac:dyDescent="0.35">
      <c r="A5" s="190" t="str">
        <f>Perso!A2</f>
        <v>002_JAUNE_Blanco</v>
      </c>
      <c r="C5" s="198">
        <v>43283</v>
      </c>
      <c r="D5" s="199">
        <v>10</v>
      </c>
      <c r="E5" s="200" t="s">
        <v>62</v>
      </c>
      <c r="F5" s="200"/>
      <c r="G5" s="201"/>
      <c r="H5" s="202"/>
      <c r="I5" s="200" t="str">
        <f t="shared" ref="I5:I68" ca="1" si="0">IF(C5&lt;&gt;"","A jour",IF(TODAY()&gt;$I$2,"Retard",""))</f>
        <v>A jour</v>
      </c>
      <c r="J5" s="197" t="str">
        <f t="shared" ref="J5:J68" ca="1" si="1">IF(C5&lt;&gt;"","",IF(TODAY()&gt;$I$2+10,"Alerte",""))</f>
        <v/>
      </c>
    </row>
    <row r="6" spans="1:12" ht="19.95" customHeight="1" thickBot="1" x14ac:dyDescent="0.35">
      <c r="A6" s="190" t="str">
        <f>Perso!A3</f>
        <v>003_ROUGE_Coco</v>
      </c>
      <c r="C6" s="198">
        <v>43294</v>
      </c>
      <c r="D6" s="199">
        <v>20</v>
      </c>
      <c r="E6" s="200" t="s">
        <v>61</v>
      </c>
      <c r="F6" s="200" t="s">
        <v>256</v>
      </c>
      <c r="G6" s="201" t="s">
        <v>109</v>
      </c>
      <c r="H6" s="202" t="s">
        <v>68</v>
      </c>
      <c r="I6" s="200" t="str">
        <f t="shared" ca="1" si="0"/>
        <v>A jour</v>
      </c>
      <c r="J6" s="197" t="str">
        <f t="shared" ca="1" si="1"/>
        <v/>
      </c>
    </row>
    <row r="7" spans="1:12" ht="19.95" customHeight="1" thickBot="1" x14ac:dyDescent="0.35">
      <c r="A7" s="190" t="str">
        <f>Perso!A4</f>
        <v>004_NOIRE_Blanche</v>
      </c>
      <c r="C7" s="198"/>
      <c r="D7" s="199"/>
      <c r="E7" s="200"/>
      <c r="F7" s="200"/>
      <c r="G7" s="201"/>
      <c r="H7" s="202"/>
      <c r="I7" s="200" t="str">
        <f t="shared" ca="1" si="0"/>
        <v>Retard</v>
      </c>
      <c r="J7" s="197" t="str">
        <f t="shared" ca="1" si="1"/>
        <v>Alerte</v>
      </c>
    </row>
    <row r="8" spans="1:12" ht="19.95" customHeight="1" thickBot="1" x14ac:dyDescent="0.35">
      <c r="A8" s="190" t="str">
        <f>Perso!A5</f>
        <v>005_BLEU_Vif</v>
      </c>
      <c r="C8" s="203">
        <v>43294</v>
      </c>
      <c r="D8" s="204">
        <v>10</v>
      </c>
      <c r="E8" s="205" t="s">
        <v>62</v>
      </c>
      <c r="F8" s="205"/>
      <c r="G8" s="206"/>
      <c r="H8" s="207"/>
      <c r="I8" s="200" t="str">
        <f t="shared" ca="1" si="0"/>
        <v>A jour</v>
      </c>
      <c r="J8" s="197" t="str">
        <f t="shared" ca="1" si="1"/>
        <v/>
      </c>
    </row>
    <row r="9" spans="1:12" ht="19.95" customHeight="1" thickBot="1" x14ac:dyDescent="0.35">
      <c r="A9" s="190" t="str">
        <f>Perso!A6</f>
        <v>006_ROSE_Blanche</v>
      </c>
      <c r="C9" s="203"/>
      <c r="D9" s="204"/>
      <c r="E9" s="205"/>
      <c r="F9" s="205"/>
      <c r="G9" s="206"/>
      <c r="H9" s="207"/>
      <c r="I9" s="200" t="str">
        <f t="shared" ca="1" si="0"/>
        <v>Retard</v>
      </c>
      <c r="J9" s="197" t="str">
        <f t="shared" ca="1" si="1"/>
        <v>Alerte</v>
      </c>
    </row>
    <row r="10" spans="1:12" ht="19.95" customHeight="1" thickBot="1" x14ac:dyDescent="0.35">
      <c r="A10" s="190" t="str">
        <f>Perso!A7</f>
        <v>007_MARRON_Claire</v>
      </c>
      <c r="C10" s="203">
        <v>43294</v>
      </c>
      <c r="D10" s="204">
        <v>0</v>
      </c>
      <c r="E10" s="205" t="s">
        <v>125</v>
      </c>
      <c r="F10" s="205" t="s">
        <v>257</v>
      </c>
      <c r="G10" s="206"/>
      <c r="H10" s="207"/>
      <c r="I10" s="200" t="str">
        <f t="shared" ca="1" si="0"/>
        <v>A jour</v>
      </c>
      <c r="J10" s="197" t="str">
        <f t="shared" ca="1" si="1"/>
        <v/>
      </c>
    </row>
    <row r="11" spans="1:12" ht="19.95" customHeight="1" thickBot="1" x14ac:dyDescent="0.35">
      <c r="A11" s="157">
        <f>Perso!A8</f>
        <v>0</v>
      </c>
      <c r="C11" s="203"/>
      <c r="D11" s="204"/>
      <c r="E11" s="205"/>
      <c r="F11" s="205"/>
      <c r="G11" s="206"/>
      <c r="H11" s="207"/>
      <c r="I11" s="200" t="str">
        <f t="shared" ca="1" si="0"/>
        <v>Retard</v>
      </c>
      <c r="J11" s="197" t="str">
        <f t="shared" ca="1" si="1"/>
        <v>Alerte</v>
      </c>
    </row>
    <row r="12" spans="1:12" ht="19.95" customHeight="1" thickBot="1" x14ac:dyDescent="0.35">
      <c r="A12" s="157">
        <f>Perso!A9</f>
        <v>0</v>
      </c>
      <c r="C12" s="203"/>
      <c r="D12" s="204"/>
      <c r="E12" s="205"/>
      <c r="F12" s="205"/>
      <c r="G12" s="206"/>
      <c r="H12" s="207"/>
      <c r="I12" s="200" t="str">
        <f t="shared" ca="1" si="0"/>
        <v>Retard</v>
      </c>
      <c r="J12" s="197" t="str">
        <f t="shared" ca="1" si="1"/>
        <v>Alerte</v>
      </c>
    </row>
    <row r="13" spans="1:12" ht="19.95" customHeight="1" thickBot="1" x14ac:dyDescent="0.35">
      <c r="A13" s="157">
        <f>Perso!A10</f>
        <v>0</v>
      </c>
      <c r="C13" s="203"/>
      <c r="D13" s="204"/>
      <c r="E13" s="205"/>
      <c r="F13" s="205"/>
      <c r="G13" s="206"/>
      <c r="H13" s="207"/>
      <c r="I13" s="200" t="str">
        <f t="shared" ca="1" si="0"/>
        <v>Retard</v>
      </c>
      <c r="J13" s="197" t="str">
        <f t="shared" ca="1" si="1"/>
        <v>Alerte</v>
      </c>
    </row>
    <row r="14" spans="1:12" ht="19.95" customHeight="1" thickBot="1" x14ac:dyDescent="0.35">
      <c r="A14" s="157">
        <f>Perso!A11</f>
        <v>0</v>
      </c>
      <c r="C14" s="203"/>
      <c r="D14" s="204"/>
      <c r="E14" s="205"/>
      <c r="F14" s="205"/>
      <c r="G14" s="206"/>
      <c r="H14" s="207"/>
      <c r="I14" s="200" t="str">
        <f t="shared" ca="1" si="0"/>
        <v>Retard</v>
      </c>
      <c r="J14" s="197" t="str">
        <f t="shared" ca="1" si="1"/>
        <v>Alerte</v>
      </c>
    </row>
    <row r="15" spans="1:12" ht="19.95" customHeight="1" thickBot="1" x14ac:dyDescent="0.35">
      <c r="A15" s="157">
        <f>Perso!A12</f>
        <v>0</v>
      </c>
      <c r="C15" s="203"/>
      <c r="D15" s="204"/>
      <c r="E15" s="205"/>
      <c r="F15" s="205"/>
      <c r="G15" s="206"/>
      <c r="H15" s="207"/>
      <c r="I15" s="200" t="str">
        <f t="shared" ca="1" si="0"/>
        <v>Retard</v>
      </c>
      <c r="J15" s="197" t="str">
        <f t="shared" ca="1" si="1"/>
        <v>Alerte</v>
      </c>
    </row>
    <row r="16" spans="1:12" ht="19.95" customHeight="1" thickBot="1" x14ac:dyDescent="0.35">
      <c r="A16" s="157">
        <f>Perso!A13</f>
        <v>0</v>
      </c>
      <c r="C16" s="203"/>
      <c r="D16" s="204"/>
      <c r="E16" s="205"/>
      <c r="F16" s="205"/>
      <c r="G16" s="206"/>
      <c r="H16" s="207"/>
      <c r="I16" s="200" t="str">
        <f t="shared" ca="1" si="0"/>
        <v>Retard</v>
      </c>
      <c r="J16" s="197" t="str">
        <f t="shared" ca="1" si="1"/>
        <v>Alerte</v>
      </c>
    </row>
    <row r="17" spans="1:10" ht="19.95" customHeight="1" thickBot="1" x14ac:dyDescent="0.35">
      <c r="A17" s="157">
        <f>Perso!A14</f>
        <v>0</v>
      </c>
      <c r="C17" s="203"/>
      <c r="D17" s="204"/>
      <c r="E17" s="205"/>
      <c r="F17" s="205"/>
      <c r="G17" s="206"/>
      <c r="H17" s="207"/>
      <c r="I17" s="200" t="str">
        <f t="shared" ca="1" si="0"/>
        <v>Retard</v>
      </c>
      <c r="J17" s="197" t="str">
        <f t="shared" ca="1" si="1"/>
        <v>Alerte</v>
      </c>
    </row>
    <row r="18" spans="1:10" ht="19.95" customHeight="1" thickBot="1" x14ac:dyDescent="0.35">
      <c r="A18" s="157">
        <f>Perso!A15</f>
        <v>0</v>
      </c>
      <c r="C18" s="203"/>
      <c r="D18" s="204"/>
      <c r="E18" s="205"/>
      <c r="F18" s="205"/>
      <c r="G18" s="206"/>
      <c r="H18" s="207"/>
      <c r="I18" s="200" t="str">
        <f t="shared" ca="1" si="0"/>
        <v>Retard</v>
      </c>
      <c r="J18" s="197" t="str">
        <f t="shared" ca="1" si="1"/>
        <v>Alerte</v>
      </c>
    </row>
    <row r="19" spans="1:10" ht="19.95" customHeight="1" thickBot="1" x14ac:dyDescent="0.35">
      <c r="A19" s="157">
        <f>Perso!A16</f>
        <v>0</v>
      </c>
      <c r="C19" s="203"/>
      <c r="D19" s="204"/>
      <c r="E19" s="205"/>
      <c r="F19" s="205"/>
      <c r="G19" s="206"/>
      <c r="H19" s="207"/>
      <c r="I19" s="200" t="str">
        <f t="shared" ca="1" si="0"/>
        <v>Retard</v>
      </c>
      <c r="J19" s="197" t="str">
        <f t="shared" ca="1" si="1"/>
        <v>Alerte</v>
      </c>
    </row>
    <row r="20" spans="1:10" ht="19.95" customHeight="1" thickBot="1" x14ac:dyDescent="0.35">
      <c r="A20" s="157">
        <f>Perso!A17</f>
        <v>0</v>
      </c>
      <c r="C20" s="203"/>
      <c r="D20" s="204"/>
      <c r="E20" s="205"/>
      <c r="F20" s="205"/>
      <c r="G20" s="206"/>
      <c r="H20" s="207"/>
      <c r="I20" s="200" t="str">
        <f t="shared" ca="1" si="0"/>
        <v>Retard</v>
      </c>
      <c r="J20" s="197" t="str">
        <f t="shared" ca="1" si="1"/>
        <v>Alerte</v>
      </c>
    </row>
    <row r="21" spans="1:10" ht="19.95" customHeight="1" thickBot="1" x14ac:dyDescent="0.35">
      <c r="A21" s="157">
        <f>Perso!A18</f>
        <v>0</v>
      </c>
      <c r="C21" s="203"/>
      <c r="D21" s="204"/>
      <c r="E21" s="205"/>
      <c r="F21" s="205"/>
      <c r="G21" s="206"/>
      <c r="H21" s="207"/>
      <c r="I21" s="200" t="str">
        <f t="shared" ca="1" si="0"/>
        <v>Retard</v>
      </c>
      <c r="J21" s="197" t="str">
        <f t="shared" ca="1" si="1"/>
        <v>Alerte</v>
      </c>
    </row>
    <row r="22" spans="1:10" ht="19.95" customHeight="1" thickBot="1" x14ac:dyDescent="0.35">
      <c r="A22" s="157">
        <f>Perso!A19</f>
        <v>0</v>
      </c>
      <c r="C22" s="203"/>
      <c r="D22" s="204"/>
      <c r="E22" s="205"/>
      <c r="F22" s="205"/>
      <c r="G22" s="206"/>
      <c r="H22" s="207"/>
      <c r="I22" s="200" t="str">
        <f t="shared" ca="1" si="0"/>
        <v>Retard</v>
      </c>
      <c r="J22" s="197" t="str">
        <f t="shared" ca="1" si="1"/>
        <v>Alerte</v>
      </c>
    </row>
    <row r="23" spans="1:10" ht="19.95" customHeight="1" thickBot="1" x14ac:dyDescent="0.35">
      <c r="A23" s="157">
        <f>Perso!A20</f>
        <v>0</v>
      </c>
      <c r="C23" s="203"/>
      <c r="D23" s="204"/>
      <c r="E23" s="205"/>
      <c r="F23" s="205"/>
      <c r="G23" s="206"/>
      <c r="H23" s="207"/>
      <c r="I23" s="200" t="str">
        <f t="shared" ca="1" si="0"/>
        <v>Retard</v>
      </c>
      <c r="J23" s="197" t="str">
        <f t="shared" ca="1" si="1"/>
        <v>Alerte</v>
      </c>
    </row>
    <row r="24" spans="1:10" ht="19.95" customHeight="1" thickBot="1" x14ac:dyDescent="0.35">
      <c r="A24" s="157">
        <f>Perso!A21</f>
        <v>0</v>
      </c>
      <c r="C24" s="203"/>
      <c r="D24" s="204"/>
      <c r="E24" s="205"/>
      <c r="F24" s="205"/>
      <c r="G24" s="206"/>
      <c r="H24" s="207"/>
      <c r="I24" s="200" t="str">
        <f t="shared" ca="1" si="0"/>
        <v>Retard</v>
      </c>
      <c r="J24" s="197" t="str">
        <f t="shared" ca="1" si="1"/>
        <v>Alerte</v>
      </c>
    </row>
    <row r="25" spans="1:10" ht="19.95" customHeight="1" thickBot="1" x14ac:dyDescent="0.35">
      <c r="A25" s="157">
        <f>Perso!A22</f>
        <v>0</v>
      </c>
      <c r="C25" s="203"/>
      <c r="D25" s="204"/>
      <c r="E25" s="205"/>
      <c r="F25" s="205"/>
      <c r="G25" s="206"/>
      <c r="H25" s="207"/>
      <c r="I25" s="200" t="str">
        <f t="shared" ca="1" si="0"/>
        <v>Retard</v>
      </c>
      <c r="J25" s="197" t="str">
        <f t="shared" ca="1" si="1"/>
        <v>Alerte</v>
      </c>
    </row>
    <row r="26" spans="1:10" ht="19.95" customHeight="1" thickBot="1" x14ac:dyDescent="0.35">
      <c r="A26" s="157">
        <f>Perso!A23</f>
        <v>0</v>
      </c>
      <c r="C26" s="203"/>
      <c r="D26" s="204"/>
      <c r="E26" s="205"/>
      <c r="F26" s="205"/>
      <c r="G26" s="206"/>
      <c r="H26" s="207"/>
      <c r="I26" s="200" t="str">
        <f t="shared" ca="1" si="0"/>
        <v>Retard</v>
      </c>
      <c r="J26" s="197" t="str">
        <f t="shared" ca="1" si="1"/>
        <v>Alerte</v>
      </c>
    </row>
    <row r="27" spans="1:10" ht="19.95" customHeight="1" thickBot="1" x14ac:dyDescent="0.35">
      <c r="A27" s="157">
        <f>Perso!A24</f>
        <v>0</v>
      </c>
      <c r="C27" s="203"/>
      <c r="D27" s="204"/>
      <c r="E27" s="205"/>
      <c r="F27" s="205"/>
      <c r="G27" s="206"/>
      <c r="H27" s="207"/>
      <c r="I27" s="200" t="str">
        <f t="shared" ca="1" si="0"/>
        <v>Retard</v>
      </c>
      <c r="J27" s="197" t="str">
        <f t="shared" ca="1" si="1"/>
        <v>Alerte</v>
      </c>
    </row>
    <row r="28" spans="1:10" ht="19.95" customHeight="1" thickBot="1" x14ac:dyDescent="0.35">
      <c r="A28" s="157">
        <f>Perso!A25</f>
        <v>0</v>
      </c>
      <c r="C28" s="203"/>
      <c r="D28" s="204"/>
      <c r="E28" s="205"/>
      <c r="F28" s="205"/>
      <c r="G28" s="206"/>
      <c r="H28" s="207"/>
      <c r="I28" s="200" t="str">
        <f t="shared" ca="1" si="0"/>
        <v>Retard</v>
      </c>
      <c r="J28" s="197" t="str">
        <f t="shared" ca="1" si="1"/>
        <v>Alerte</v>
      </c>
    </row>
    <row r="29" spans="1:10" ht="19.95" customHeight="1" thickBot="1" x14ac:dyDescent="0.35">
      <c r="A29" s="157">
        <f>Perso!A26</f>
        <v>0</v>
      </c>
      <c r="C29" s="203"/>
      <c r="D29" s="204"/>
      <c r="E29" s="205"/>
      <c r="F29" s="205"/>
      <c r="G29" s="206"/>
      <c r="H29" s="207"/>
      <c r="I29" s="200" t="str">
        <f t="shared" ca="1" si="0"/>
        <v>Retard</v>
      </c>
      <c r="J29" s="197" t="str">
        <f t="shared" ca="1" si="1"/>
        <v>Alerte</v>
      </c>
    </row>
    <row r="30" spans="1:10" ht="19.95" customHeight="1" thickBot="1" x14ac:dyDescent="0.35">
      <c r="A30" s="157">
        <f>Perso!A27</f>
        <v>0</v>
      </c>
      <c r="C30" s="203"/>
      <c r="D30" s="204"/>
      <c r="E30" s="205"/>
      <c r="F30" s="205"/>
      <c r="G30" s="206"/>
      <c r="H30" s="207"/>
      <c r="I30" s="200" t="str">
        <f t="shared" ca="1" si="0"/>
        <v>Retard</v>
      </c>
      <c r="J30" s="197" t="str">
        <f t="shared" ca="1" si="1"/>
        <v>Alerte</v>
      </c>
    </row>
    <row r="31" spans="1:10" ht="19.95" customHeight="1" thickBot="1" x14ac:dyDescent="0.35">
      <c r="A31" s="157">
        <f>Perso!A28</f>
        <v>0</v>
      </c>
      <c r="C31" s="203"/>
      <c r="D31" s="204"/>
      <c r="E31" s="205"/>
      <c r="F31" s="205"/>
      <c r="G31" s="206"/>
      <c r="H31" s="207"/>
      <c r="I31" s="200" t="str">
        <f t="shared" ca="1" si="0"/>
        <v>Retard</v>
      </c>
      <c r="J31" s="197" t="str">
        <f t="shared" ca="1" si="1"/>
        <v>Alerte</v>
      </c>
    </row>
    <row r="32" spans="1:10" ht="19.95" customHeight="1" thickBot="1" x14ac:dyDescent="0.35">
      <c r="A32" s="157">
        <f>Perso!A29</f>
        <v>0</v>
      </c>
      <c r="C32" s="203"/>
      <c r="D32" s="204"/>
      <c r="E32" s="205"/>
      <c r="F32" s="205"/>
      <c r="G32" s="206"/>
      <c r="H32" s="207"/>
      <c r="I32" s="200" t="str">
        <f t="shared" ca="1" si="0"/>
        <v>Retard</v>
      </c>
      <c r="J32" s="197" t="str">
        <f t="shared" ca="1" si="1"/>
        <v>Alerte</v>
      </c>
    </row>
    <row r="33" spans="1:10" ht="19.95" customHeight="1" thickBot="1" x14ac:dyDescent="0.35">
      <c r="A33" s="157">
        <f>Perso!A30</f>
        <v>0</v>
      </c>
      <c r="C33" s="203"/>
      <c r="D33" s="204"/>
      <c r="E33" s="205"/>
      <c r="F33" s="205"/>
      <c r="G33" s="206"/>
      <c r="H33" s="205"/>
      <c r="I33" s="200" t="str">
        <f t="shared" ca="1" si="0"/>
        <v>Retard</v>
      </c>
      <c r="J33" s="197" t="str">
        <f t="shared" ca="1" si="1"/>
        <v>Alerte</v>
      </c>
    </row>
    <row r="34" spans="1:10" ht="19.95" customHeight="1" thickBot="1" x14ac:dyDescent="0.35">
      <c r="A34" s="157">
        <f>Perso!A31</f>
        <v>0</v>
      </c>
      <c r="C34" s="203"/>
      <c r="D34" s="204"/>
      <c r="E34" s="205"/>
      <c r="F34" s="205"/>
      <c r="G34" s="206"/>
      <c r="H34" s="207"/>
      <c r="I34" s="200" t="str">
        <f t="shared" ca="1" si="0"/>
        <v>Retard</v>
      </c>
      <c r="J34" s="197" t="str">
        <f t="shared" ca="1" si="1"/>
        <v>Alerte</v>
      </c>
    </row>
    <row r="35" spans="1:10" ht="19.95" customHeight="1" thickBot="1" x14ac:dyDescent="0.35">
      <c r="A35" s="157">
        <f>Perso!A32</f>
        <v>0</v>
      </c>
      <c r="C35" s="203"/>
      <c r="D35" s="204"/>
      <c r="E35" s="205"/>
      <c r="F35" s="205"/>
      <c r="G35" s="206"/>
      <c r="H35" s="207"/>
      <c r="I35" s="200" t="str">
        <f t="shared" ca="1" si="0"/>
        <v>Retard</v>
      </c>
      <c r="J35" s="197" t="str">
        <f t="shared" ca="1" si="1"/>
        <v>Alerte</v>
      </c>
    </row>
    <row r="36" spans="1:10" ht="19.95" customHeight="1" thickBot="1" x14ac:dyDescent="0.35">
      <c r="A36" s="157">
        <f>Perso!A33</f>
        <v>0</v>
      </c>
      <c r="C36" s="203"/>
      <c r="D36" s="204"/>
      <c r="E36" s="205"/>
      <c r="F36" s="205"/>
      <c r="G36" s="206"/>
      <c r="H36" s="207"/>
      <c r="I36" s="200" t="str">
        <f t="shared" ca="1" si="0"/>
        <v>Retard</v>
      </c>
      <c r="J36" s="197" t="str">
        <f t="shared" ca="1" si="1"/>
        <v>Alerte</v>
      </c>
    </row>
    <row r="37" spans="1:10" ht="19.95" customHeight="1" thickBot="1" x14ac:dyDescent="0.35">
      <c r="A37" s="157">
        <f>Perso!A34</f>
        <v>0</v>
      </c>
      <c r="C37" s="203"/>
      <c r="D37" s="204"/>
      <c r="E37" s="205"/>
      <c r="F37" s="205"/>
      <c r="G37" s="206"/>
      <c r="H37" s="207"/>
      <c r="I37" s="200" t="str">
        <f t="shared" ca="1" si="0"/>
        <v>Retard</v>
      </c>
      <c r="J37" s="197" t="str">
        <f t="shared" ca="1" si="1"/>
        <v>Alerte</v>
      </c>
    </row>
    <row r="38" spans="1:10" ht="19.95" customHeight="1" thickBot="1" x14ac:dyDescent="0.35">
      <c r="A38" s="157">
        <f>Perso!A35</f>
        <v>0</v>
      </c>
      <c r="C38" s="203"/>
      <c r="D38" s="204"/>
      <c r="E38" s="205"/>
      <c r="F38" s="205"/>
      <c r="G38" s="206"/>
      <c r="H38" s="207"/>
      <c r="I38" s="200" t="str">
        <f t="shared" ca="1" si="0"/>
        <v>Retard</v>
      </c>
      <c r="J38" s="197" t="str">
        <f t="shared" ca="1" si="1"/>
        <v>Alerte</v>
      </c>
    </row>
    <row r="39" spans="1:10" ht="19.95" customHeight="1" thickBot="1" x14ac:dyDescent="0.35">
      <c r="A39" s="157">
        <f>Perso!A36</f>
        <v>0</v>
      </c>
      <c r="C39" s="203"/>
      <c r="D39" s="204"/>
      <c r="E39" s="205"/>
      <c r="F39" s="205"/>
      <c r="G39" s="206"/>
      <c r="H39" s="207"/>
      <c r="I39" s="200" t="str">
        <f t="shared" ca="1" si="0"/>
        <v>Retard</v>
      </c>
      <c r="J39" s="197" t="str">
        <f t="shared" ca="1" si="1"/>
        <v>Alerte</v>
      </c>
    </row>
    <row r="40" spans="1:10" ht="19.95" customHeight="1" thickBot="1" x14ac:dyDescent="0.35">
      <c r="A40" s="157">
        <f>Perso!A37</f>
        <v>0</v>
      </c>
      <c r="C40" s="203"/>
      <c r="D40" s="204"/>
      <c r="E40" s="205"/>
      <c r="F40" s="205"/>
      <c r="G40" s="206"/>
      <c r="H40" s="207"/>
      <c r="I40" s="200" t="str">
        <f t="shared" ca="1" si="0"/>
        <v>Retard</v>
      </c>
      <c r="J40" s="197" t="str">
        <f t="shared" ca="1" si="1"/>
        <v>Alerte</v>
      </c>
    </row>
    <row r="41" spans="1:10" ht="19.95" customHeight="1" thickBot="1" x14ac:dyDescent="0.35">
      <c r="A41" s="157">
        <f>Perso!A38</f>
        <v>0</v>
      </c>
      <c r="C41" s="203"/>
      <c r="D41" s="204"/>
      <c r="E41" s="205"/>
      <c r="F41" s="205"/>
      <c r="G41" s="206"/>
      <c r="H41" s="207"/>
      <c r="I41" s="200" t="str">
        <f t="shared" ca="1" si="0"/>
        <v>Retard</v>
      </c>
      <c r="J41" s="197" t="str">
        <f t="shared" ca="1" si="1"/>
        <v>Alerte</v>
      </c>
    </row>
    <row r="42" spans="1:10" ht="19.95" customHeight="1" thickBot="1" x14ac:dyDescent="0.35">
      <c r="A42" s="157">
        <f>Perso!A39</f>
        <v>0</v>
      </c>
      <c r="C42" s="203"/>
      <c r="D42" s="204"/>
      <c r="E42" s="205"/>
      <c r="F42" s="205"/>
      <c r="G42" s="206"/>
      <c r="H42" s="207"/>
      <c r="I42" s="200" t="str">
        <f t="shared" ca="1" si="0"/>
        <v>Retard</v>
      </c>
      <c r="J42" s="197" t="str">
        <f t="shared" ca="1" si="1"/>
        <v>Alerte</v>
      </c>
    </row>
    <row r="43" spans="1:10" ht="19.95" customHeight="1" thickBot="1" x14ac:dyDescent="0.35">
      <c r="A43" s="157">
        <f>Perso!A40</f>
        <v>0</v>
      </c>
      <c r="C43" s="203"/>
      <c r="D43" s="204"/>
      <c r="E43" s="205"/>
      <c r="F43" s="205"/>
      <c r="G43" s="206"/>
      <c r="H43" s="207"/>
      <c r="I43" s="200" t="str">
        <f t="shared" ca="1" si="0"/>
        <v>Retard</v>
      </c>
      <c r="J43" s="197" t="str">
        <f t="shared" ca="1" si="1"/>
        <v>Alerte</v>
      </c>
    </row>
    <row r="44" spans="1:10" ht="19.95" customHeight="1" thickBot="1" x14ac:dyDescent="0.35">
      <c r="A44" s="157">
        <f>Perso!A41</f>
        <v>0</v>
      </c>
      <c r="C44" s="203"/>
      <c r="D44" s="204"/>
      <c r="E44" s="205"/>
      <c r="F44" s="205"/>
      <c r="G44" s="206"/>
      <c r="H44" s="207"/>
      <c r="I44" s="200" t="str">
        <f t="shared" ca="1" si="0"/>
        <v>Retard</v>
      </c>
      <c r="J44" s="197" t="str">
        <f t="shared" ca="1" si="1"/>
        <v>Alerte</v>
      </c>
    </row>
    <row r="45" spans="1:10" ht="19.95" customHeight="1" thickBot="1" x14ac:dyDescent="0.35">
      <c r="A45" s="157">
        <f>Perso!A42</f>
        <v>0</v>
      </c>
      <c r="C45" s="203"/>
      <c r="D45" s="204"/>
      <c r="E45" s="205"/>
      <c r="F45" s="205"/>
      <c r="G45" s="206"/>
      <c r="H45" s="207"/>
      <c r="I45" s="200" t="str">
        <f t="shared" ca="1" si="0"/>
        <v>Retard</v>
      </c>
      <c r="J45" s="197" t="str">
        <f t="shared" ca="1" si="1"/>
        <v>Alerte</v>
      </c>
    </row>
    <row r="46" spans="1:10" ht="19.95" customHeight="1" thickBot="1" x14ac:dyDescent="0.35">
      <c r="A46" s="157">
        <f>Perso!A43</f>
        <v>0</v>
      </c>
      <c r="C46" s="203"/>
      <c r="D46" s="204"/>
      <c r="E46" s="205"/>
      <c r="F46" s="205"/>
      <c r="G46" s="206"/>
      <c r="H46" s="207"/>
      <c r="I46" s="200" t="str">
        <f t="shared" ca="1" si="0"/>
        <v>Retard</v>
      </c>
      <c r="J46" s="197" t="str">
        <f t="shared" ca="1" si="1"/>
        <v>Alerte</v>
      </c>
    </row>
    <row r="47" spans="1:10" ht="19.95" customHeight="1" thickBot="1" x14ac:dyDescent="0.35">
      <c r="A47" s="157">
        <f>Perso!A44</f>
        <v>0</v>
      </c>
      <c r="C47" s="203"/>
      <c r="D47" s="204"/>
      <c r="E47" s="205"/>
      <c r="F47" s="205"/>
      <c r="G47" s="206"/>
      <c r="H47" s="207"/>
      <c r="I47" s="200" t="str">
        <f t="shared" ca="1" si="0"/>
        <v>Retard</v>
      </c>
      <c r="J47" s="197" t="str">
        <f t="shared" ca="1" si="1"/>
        <v>Alerte</v>
      </c>
    </row>
    <row r="48" spans="1:10" ht="19.95" customHeight="1" thickBot="1" x14ac:dyDescent="0.35">
      <c r="A48" s="157">
        <f>Perso!A45</f>
        <v>0</v>
      </c>
      <c r="C48" s="203"/>
      <c r="D48" s="204"/>
      <c r="E48" s="205"/>
      <c r="F48" s="205"/>
      <c r="G48" s="206"/>
      <c r="H48" s="207"/>
      <c r="I48" s="200" t="str">
        <f t="shared" ca="1" si="0"/>
        <v>Retard</v>
      </c>
      <c r="J48" s="197" t="str">
        <f t="shared" ca="1" si="1"/>
        <v>Alerte</v>
      </c>
    </row>
    <row r="49" spans="1:10" ht="19.95" customHeight="1" thickBot="1" x14ac:dyDescent="0.35">
      <c r="A49" s="157">
        <f>Perso!A46</f>
        <v>0</v>
      </c>
      <c r="C49" s="203"/>
      <c r="D49" s="204"/>
      <c r="E49" s="205"/>
      <c r="F49" s="205"/>
      <c r="G49" s="206"/>
      <c r="H49" s="207"/>
      <c r="I49" s="200" t="str">
        <f t="shared" ca="1" si="0"/>
        <v>Retard</v>
      </c>
      <c r="J49" s="197" t="str">
        <f t="shared" ca="1" si="1"/>
        <v>Alerte</v>
      </c>
    </row>
    <row r="50" spans="1:10" ht="19.95" customHeight="1" thickBot="1" x14ac:dyDescent="0.35">
      <c r="A50" s="157">
        <f>Perso!A47</f>
        <v>0</v>
      </c>
      <c r="C50" s="203"/>
      <c r="D50" s="204"/>
      <c r="E50" s="205"/>
      <c r="F50" s="205"/>
      <c r="G50" s="206"/>
      <c r="H50" s="207"/>
      <c r="I50" s="200" t="str">
        <f t="shared" ca="1" si="0"/>
        <v>Retard</v>
      </c>
      <c r="J50" s="197" t="str">
        <f t="shared" ca="1" si="1"/>
        <v>Alerte</v>
      </c>
    </row>
    <row r="51" spans="1:10" ht="19.95" customHeight="1" thickBot="1" x14ac:dyDescent="0.35">
      <c r="A51" s="157">
        <f>Perso!A48</f>
        <v>0</v>
      </c>
      <c r="C51" s="203"/>
      <c r="D51" s="204"/>
      <c r="E51" s="205"/>
      <c r="F51" s="205"/>
      <c r="G51" s="206"/>
      <c r="H51" s="207"/>
      <c r="I51" s="200" t="str">
        <f t="shared" ca="1" si="0"/>
        <v>Retard</v>
      </c>
      <c r="J51" s="197" t="str">
        <f t="shared" ca="1" si="1"/>
        <v>Alerte</v>
      </c>
    </row>
    <row r="52" spans="1:10" ht="19.95" customHeight="1" thickBot="1" x14ac:dyDescent="0.35">
      <c r="A52" s="157">
        <f>Perso!A49</f>
        <v>0</v>
      </c>
      <c r="C52" s="203"/>
      <c r="D52" s="204"/>
      <c r="E52" s="205"/>
      <c r="F52" s="205"/>
      <c r="G52" s="206"/>
      <c r="H52" s="207"/>
      <c r="I52" s="200" t="str">
        <f t="shared" ca="1" si="0"/>
        <v>Retard</v>
      </c>
      <c r="J52" s="197" t="str">
        <f t="shared" ca="1" si="1"/>
        <v>Alerte</v>
      </c>
    </row>
    <row r="53" spans="1:10" ht="19.95" customHeight="1" thickBot="1" x14ac:dyDescent="0.35">
      <c r="A53" s="157">
        <f>Perso!A50</f>
        <v>0</v>
      </c>
      <c r="C53" s="203"/>
      <c r="D53" s="204"/>
      <c r="E53" s="205"/>
      <c r="F53" s="205"/>
      <c r="G53" s="206"/>
      <c r="H53" s="207"/>
      <c r="I53" s="200" t="str">
        <f t="shared" ca="1" si="0"/>
        <v>Retard</v>
      </c>
      <c r="J53" s="197" t="str">
        <f t="shared" ca="1" si="1"/>
        <v>Alerte</v>
      </c>
    </row>
    <row r="54" spans="1:10" ht="19.95" customHeight="1" thickBot="1" x14ac:dyDescent="0.35">
      <c r="A54" s="157">
        <f>Perso!A51</f>
        <v>0</v>
      </c>
      <c r="C54" s="203"/>
      <c r="D54" s="204"/>
      <c r="E54" s="205"/>
      <c r="F54" s="205"/>
      <c r="G54" s="206"/>
      <c r="H54" s="207"/>
      <c r="I54" s="200" t="str">
        <f t="shared" ca="1" si="0"/>
        <v>Retard</v>
      </c>
      <c r="J54" s="197" t="str">
        <f t="shared" ca="1" si="1"/>
        <v>Alerte</v>
      </c>
    </row>
    <row r="55" spans="1:10" ht="19.95" customHeight="1" thickBot="1" x14ac:dyDescent="0.35">
      <c r="A55" s="157">
        <f>Perso!A52</f>
        <v>0</v>
      </c>
      <c r="C55" s="203"/>
      <c r="D55" s="204"/>
      <c r="E55" s="205"/>
      <c r="F55" s="205"/>
      <c r="G55" s="206"/>
      <c r="H55" s="207"/>
      <c r="I55" s="200" t="str">
        <f t="shared" ca="1" si="0"/>
        <v>Retard</v>
      </c>
      <c r="J55" s="197" t="str">
        <f t="shared" ca="1" si="1"/>
        <v>Alerte</v>
      </c>
    </row>
    <row r="56" spans="1:10" ht="19.95" customHeight="1" thickBot="1" x14ac:dyDescent="0.35">
      <c r="A56" s="157">
        <f>Perso!A53</f>
        <v>0</v>
      </c>
      <c r="C56" s="203"/>
      <c r="D56" s="204"/>
      <c r="E56" s="205"/>
      <c r="F56" s="205"/>
      <c r="G56" s="206"/>
      <c r="H56" s="207"/>
      <c r="I56" s="200" t="str">
        <f t="shared" ca="1" si="0"/>
        <v>Retard</v>
      </c>
      <c r="J56" s="197" t="str">
        <f t="shared" ca="1" si="1"/>
        <v>Alerte</v>
      </c>
    </row>
    <row r="57" spans="1:10" ht="19.95" customHeight="1" thickBot="1" x14ac:dyDescent="0.35">
      <c r="A57" s="157">
        <f>Perso!A54</f>
        <v>0</v>
      </c>
      <c r="C57" s="203"/>
      <c r="D57" s="204"/>
      <c r="E57" s="205"/>
      <c r="F57" s="205"/>
      <c r="G57" s="206"/>
      <c r="H57" s="207"/>
      <c r="I57" s="200" t="str">
        <f t="shared" ca="1" si="0"/>
        <v>Retard</v>
      </c>
      <c r="J57" s="197" t="str">
        <f t="shared" ca="1" si="1"/>
        <v>Alerte</v>
      </c>
    </row>
    <row r="58" spans="1:10" ht="19.95" customHeight="1" thickBot="1" x14ac:dyDescent="0.35">
      <c r="A58" s="157">
        <f>Perso!A55</f>
        <v>0</v>
      </c>
      <c r="C58" s="203"/>
      <c r="D58" s="204"/>
      <c r="E58" s="205"/>
      <c r="F58" s="205"/>
      <c r="G58" s="206"/>
      <c r="H58" s="207"/>
      <c r="I58" s="200" t="str">
        <f t="shared" ca="1" si="0"/>
        <v>Retard</v>
      </c>
      <c r="J58" s="197" t="str">
        <f t="shared" ca="1" si="1"/>
        <v>Alerte</v>
      </c>
    </row>
    <row r="59" spans="1:10" ht="19.95" customHeight="1" thickBot="1" x14ac:dyDescent="0.35">
      <c r="A59" s="157">
        <f>Perso!A56</f>
        <v>0</v>
      </c>
      <c r="C59" s="203"/>
      <c r="D59" s="204"/>
      <c r="E59" s="205"/>
      <c r="F59" s="205"/>
      <c r="G59" s="206"/>
      <c r="H59" s="207"/>
      <c r="I59" s="200" t="str">
        <f t="shared" ca="1" si="0"/>
        <v>Retard</v>
      </c>
      <c r="J59" s="197" t="str">
        <f t="shared" ca="1" si="1"/>
        <v>Alerte</v>
      </c>
    </row>
    <row r="60" spans="1:10" ht="19.95" customHeight="1" thickBot="1" x14ac:dyDescent="0.35">
      <c r="A60" s="157">
        <f>Perso!A57</f>
        <v>0</v>
      </c>
      <c r="C60" s="203"/>
      <c r="D60" s="204"/>
      <c r="E60" s="205"/>
      <c r="F60" s="205"/>
      <c r="G60" s="206"/>
      <c r="H60" s="207"/>
      <c r="I60" s="200" t="str">
        <f t="shared" ca="1" si="0"/>
        <v>Retard</v>
      </c>
      <c r="J60" s="197" t="str">
        <f t="shared" ca="1" si="1"/>
        <v>Alerte</v>
      </c>
    </row>
    <row r="61" spans="1:10" ht="19.95" customHeight="1" thickBot="1" x14ac:dyDescent="0.35">
      <c r="A61" s="157">
        <f>Perso!A58</f>
        <v>0</v>
      </c>
      <c r="C61" s="203"/>
      <c r="D61" s="204"/>
      <c r="E61" s="205"/>
      <c r="F61" s="205"/>
      <c r="G61" s="206"/>
      <c r="H61" s="207"/>
      <c r="I61" s="200" t="str">
        <f t="shared" ca="1" si="0"/>
        <v>Retard</v>
      </c>
      <c r="J61" s="197" t="str">
        <f t="shared" ca="1" si="1"/>
        <v>Alerte</v>
      </c>
    </row>
    <row r="62" spans="1:10" ht="19.95" customHeight="1" thickBot="1" x14ac:dyDescent="0.35">
      <c r="A62" s="157">
        <f>Perso!A59</f>
        <v>0</v>
      </c>
      <c r="C62" s="203"/>
      <c r="D62" s="204"/>
      <c r="E62" s="205"/>
      <c r="F62" s="205"/>
      <c r="G62" s="206"/>
      <c r="H62" s="207"/>
      <c r="I62" s="200" t="str">
        <f t="shared" ca="1" si="0"/>
        <v>Retard</v>
      </c>
      <c r="J62" s="197" t="str">
        <f t="shared" ca="1" si="1"/>
        <v>Alerte</v>
      </c>
    </row>
    <row r="63" spans="1:10" ht="19.95" customHeight="1" thickBot="1" x14ac:dyDescent="0.35">
      <c r="A63" s="157">
        <f>Perso!A60</f>
        <v>0</v>
      </c>
      <c r="C63" s="203"/>
      <c r="D63" s="204"/>
      <c r="E63" s="205"/>
      <c r="F63" s="205"/>
      <c r="G63" s="206"/>
      <c r="H63" s="207"/>
      <c r="I63" s="200" t="str">
        <f t="shared" ca="1" si="0"/>
        <v>Retard</v>
      </c>
      <c r="J63" s="197" t="str">
        <f t="shared" ca="1" si="1"/>
        <v>Alerte</v>
      </c>
    </row>
    <row r="64" spans="1:10" ht="19.95" customHeight="1" thickBot="1" x14ac:dyDescent="0.35">
      <c r="A64" s="157">
        <f>Perso!A61</f>
        <v>0</v>
      </c>
      <c r="C64" s="203"/>
      <c r="D64" s="204"/>
      <c r="E64" s="205"/>
      <c r="F64" s="205"/>
      <c r="G64" s="206"/>
      <c r="H64" s="207"/>
      <c r="I64" s="200" t="str">
        <f t="shared" ca="1" si="0"/>
        <v>Retard</v>
      </c>
      <c r="J64" s="197" t="str">
        <f t="shared" ca="1" si="1"/>
        <v>Alerte</v>
      </c>
    </row>
    <row r="65" spans="1:10" ht="19.95" customHeight="1" thickBot="1" x14ac:dyDescent="0.35">
      <c r="A65" s="157">
        <f>Perso!A62</f>
        <v>0</v>
      </c>
      <c r="C65" s="203"/>
      <c r="D65" s="204"/>
      <c r="E65" s="205"/>
      <c r="F65" s="205"/>
      <c r="G65" s="206"/>
      <c r="H65" s="207"/>
      <c r="I65" s="200" t="str">
        <f t="shared" ca="1" si="0"/>
        <v>Retard</v>
      </c>
      <c r="J65" s="197" t="str">
        <f t="shared" ca="1" si="1"/>
        <v>Alerte</v>
      </c>
    </row>
    <row r="66" spans="1:10" ht="19.95" customHeight="1" thickBot="1" x14ac:dyDescent="0.35">
      <c r="A66" s="157">
        <f>Perso!A63</f>
        <v>0</v>
      </c>
      <c r="C66" s="203"/>
      <c r="D66" s="204"/>
      <c r="E66" s="205"/>
      <c r="F66" s="205"/>
      <c r="G66" s="206"/>
      <c r="H66" s="207"/>
      <c r="I66" s="200" t="str">
        <f t="shared" ca="1" si="0"/>
        <v>Retard</v>
      </c>
      <c r="J66" s="197" t="str">
        <f t="shared" ca="1" si="1"/>
        <v>Alerte</v>
      </c>
    </row>
    <row r="67" spans="1:10" ht="19.95" customHeight="1" thickBot="1" x14ac:dyDescent="0.35">
      <c r="A67" s="157">
        <f>Perso!A64</f>
        <v>0</v>
      </c>
      <c r="C67" s="203"/>
      <c r="D67" s="204"/>
      <c r="E67" s="205"/>
      <c r="F67" s="205"/>
      <c r="G67" s="206"/>
      <c r="H67" s="207"/>
      <c r="I67" s="200" t="str">
        <f t="shared" ca="1" si="0"/>
        <v>Retard</v>
      </c>
      <c r="J67" s="197" t="str">
        <f t="shared" ca="1" si="1"/>
        <v>Alerte</v>
      </c>
    </row>
    <row r="68" spans="1:10" ht="19.95" customHeight="1" thickBot="1" x14ac:dyDescent="0.35">
      <c r="A68" s="157">
        <f>Perso!A65</f>
        <v>0</v>
      </c>
      <c r="C68" s="203"/>
      <c r="D68" s="204"/>
      <c r="E68" s="205"/>
      <c r="F68" s="205"/>
      <c r="G68" s="206"/>
      <c r="H68" s="207"/>
      <c r="I68" s="200" t="str">
        <f t="shared" ca="1" si="0"/>
        <v>Retard</v>
      </c>
      <c r="J68" s="197" t="str">
        <f t="shared" ca="1" si="1"/>
        <v>Alerte</v>
      </c>
    </row>
    <row r="69" spans="1:10" ht="19.95" customHeight="1" thickBot="1" x14ac:dyDescent="0.35">
      <c r="A69" s="157">
        <f>Perso!A66</f>
        <v>0</v>
      </c>
      <c r="C69" s="203"/>
      <c r="D69" s="204"/>
      <c r="E69" s="205"/>
      <c r="F69" s="205"/>
      <c r="G69" s="206"/>
      <c r="H69" s="207"/>
      <c r="I69" s="200" t="str">
        <f t="shared" ref="I69:I102" ca="1" si="2">IF(C69&lt;&gt;"","A jour",IF(TODAY()&gt;$I$2,"Retard",""))</f>
        <v>Retard</v>
      </c>
      <c r="J69" s="197" t="str">
        <f t="shared" ref="J69:J102" ca="1" si="3">IF(C69&lt;&gt;"","",IF(TODAY()&gt;$I$2+10,"Alerte",""))</f>
        <v>Alerte</v>
      </c>
    </row>
    <row r="70" spans="1:10" ht="19.95" customHeight="1" thickBot="1" x14ac:dyDescent="0.35">
      <c r="A70" s="157">
        <f>Perso!A67</f>
        <v>0</v>
      </c>
      <c r="C70" s="203"/>
      <c r="D70" s="204"/>
      <c r="E70" s="205"/>
      <c r="F70" s="205"/>
      <c r="G70" s="206"/>
      <c r="H70" s="207"/>
      <c r="I70" s="200" t="str">
        <f t="shared" ca="1" si="2"/>
        <v>Retard</v>
      </c>
      <c r="J70" s="197" t="str">
        <f t="shared" ca="1" si="3"/>
        <v>Alerte</v>
      </c>
    </row>
    <row r="71" spans="1:10" ht="19.95" customHeight="1" thickBot="1" x14ac:dyDescent="0.35">
      <c r="A71" s="157">
        <f>Perso!A68</f>
        <v>0</v>
      </c>
      <c r="C71" s="203"/>
      <c r="D71" s="204"/>
      <c r="E71" s="205"/>
      <c r="F71" s="205"/>
      <c r="G71" s="206"/>
      <c r="H71" s="207"/>
      <c r="I71" s="200" t="str">
        <f t="shared" ca="1" si="2"/>
        <v>Retard</v>
      </c>
      <c r="J71" s="197" t="str">
        <f t="shared" ca="1" si="3"/>
        <v>Alerte</v>
      </c>
    </row>
    <row r="72" spans="1:10" ht="19.95" customHeight="1" thickBot="1" x14ac:dyDescent="0.35">
      <c r="A72" s="157">
        <f>Perso!A69</f>
        <v>0</v>
      </c>
      <c r="C72" s="203"/>
      <c r="D72" s="204"/>
      <c r="E72" s="205"/>
      <c r="F72" s="205"/>
      <c r="G72" s="206"/>
      <c r="H72" s="207"/>
      <c r="I72" s="200" t="str">
        <f t="shared" ca="1" si="2"/>
        <v>Retard</v>
      </c>
      <c r="J72" s="197" t="str">
        <f t="shared" ca="1" si="3"/>
        <v>Alerte</v>
      </c>
    </row>
    <row r="73" spans="1:10" ht="19.95" customHeight="1" thickBot="1" x14ac:dyDescent="0.35">
      <c r="A73" s="157">
        <f>Perso!A70</f>
        <v>0</v>
      </c>
      <c r="C73" s="203"/>
      <c r="D73" s="204"/>
      <c r="E73" s="205"/>
      <c r="F73" s="205"/>
      <c r="G73" s="206"/>
      <c r="H73" s="207"/>
      <c r="I73" s="200" t="str">
        <f t="shared" ca="1" si="2"/>
        <v>Retard</v>
      </c>
      <c r="J73" s="197" t="str">
        <f t="shared" ca="1" si="3"/>
        <v>Alerte</v>
      </c>
    </row>
    <row r="74" spans="1:10" ht="19.95" customHeight="1" thickBot="1" x14ac:dyDescent="0.35">
      <c r="A74" s="157">
        <f>Perso!A71</f>
        <v>0</v>
      </c>
      <c r="C74" s="203"/>
      <c r="D74" s="204"/>
      <c r="E74" s="205"/>
      <c r="F74" s="205"/>
      <c r="G74" s="206"/>
      <c r="H74" s="207"/>
      <c r="I74" s="200" t="str">
        <f t="shared" ca="1" si="2"/>
        <v>Retard</v>
      </c>
      <c r="J74" s="197" t="str">
        <f t="shared" ca="1" si="3"/>
        <v>Alerte</v>
      </c>
    </row>
    <row r="75" spans="1:10" ht="19.95" customHeight="1" thickBot="1" x14ac:dyDescent="0.35">
      <c r="A75" s="157">
        <f>Perso!A72</f>
        <v>0</v>
      </c>
      <c r="C75" s="203"/>
      <c r="D75" s="204"/>
      <c r="E75" s="205"/>
      <c r="F75" s="205"/>
      <c r="G75" s="206"/>
      <c r="H75" s="207"/>
      <c r="I75" s="200" t="str">
        <f t="shared" ca="1" si="2"/>
        <v>Retard</v>
      </c>
      <c r="J75" s="197" t="str">
        <f t="shared" ca="1" si="3"/>
        <v>Alerte</v>
      </c>
    </row>
    <row r="76" spans="1:10" ht="19.95" customHeight="1" thickBot="1" x14ac:dyDescent="0.35">
      <c r="A76" s="157">
        <f>Perso!A73</f>
        <v>0</v>
      </c>
      <c r="C76" s="203"/>
      <c r="D76" s="204"/>
      <c r="E76" s="205"/>
      <c r="F76" s="205"/>
      <c r="G76" s="206"/>
      <c r="H76" s="207"/>
      <c r="I76" s="200" t="str">
        <f t="shared" ca="1" si="2"/>
        <v>Retard</v>
      </c>
      <c r="J76" s="197" t="str">
        <f t="shared" ca="1" si="3"/>
        <v>Alerte</v>
      </c>
    </row>
    <row r="77" spans="1:10" ht="19.95" customHeight="1" thickBot="1" x14ac:dyDescent="0.35">
      <c r="A77" s="157">
        <f>Perso!A74</f>
        <v>0</v>
      </c>
      <c r="C77" s="203"/>
      <c r="D77" s="204"/>
      <c r="E77" s="205"/>
      <c r="F77" s="205"/>
      <c r="G77" s="206"/>
      <c r="H77" s="207"/>
      <c r="I77" s="200" t="str">
        <f t="shared" ca="1" si="2"/>
        <v>Retard</v>
      </c>
      <c r="J77" s="197" t="str">
        <f t="shared" ca="1" si="3"/>
        <v>Alerte</v>
      </c>
    </row>
    <row r="78" spans="1:10" ht="19.95" customHeight="1" thickBot="1" x14ac:dyDescent="0.35">
      <c r="A78" s="157">
        <f>Perso!A75</f>
        <v>0</v>
      </c>
      <c r="C78" s="203"/>
      <c r="D78" s="204"/>
      <c r="E78" s="205"/>
      <c r="F78" s="205"/>
      <c r="G78" s="206"/>
      <c r="H78" s="207"/>
      <c r="I78" s="200" t="str">
        <f t="shared" ca="1" si="2"/>
        <v>Retard</v>
      </c>
      <c r="J78" s="197" t="str">
        <f t="shared" ca="1" si="3"/>
        <v>Alerte</v>
      </c>
    </row>
    <row r="79" spans="1:10" ht="19.95" customHeight="1" thickBot="1" x14ac:dyDescent="0.35">
      <c r="A79" s="157">
        <f>Perso!A76</f>
        <v>0</v>
      </c>
      <c r="C79" s="203"/>
      <c r="D79" s="204"/>
      <c r="E79" s="205"/>
      <c r="F79" s="205"/>
      <c r="G79" s="206"/>
      <c r="H79" s="207"/>
      <c r="I79" s="200" t="str">
        <f t="shared" ca="1" si="2"/>
        <v>Retard</v>
      </c>
      <c r="J79" s="197" t="str">
        <f t="shared" ca="1" si="3"/>
        <v>Alerte</v>
      </c>
    </row>
    <row r="80" spans="1:10" ht="19.95" customHeight="1" thickBot="1" x14ac:dyDescent="0.35">
      <c r="A80" s="157">
        <f>Perso!A77</f>
        <v>0</v>
      </c>
      <c r="C80" s="203"/>
      <c r="D80" s="204"/>
      <c r="E80" s="205"/>
      <c r="F80" s="205"/>
      <c r="G80" s="206"/>
      <c r="H80" s="207"/>
      <c r="I80" s="200" t="str">
        <f t="shared" ca="1" si="2"/>
        <v>Retard</v>
      </c>
      <c r="J80" s="197" t="str">
        <f t="shared" ca="1" si="3"/>
        <v>Alerte</v>
      </c>
    </row>
    <row r="81" spans="1:10" ht="19.95" customHeight="1" thickBot="1" x14ac:dyDescent="0.35">
      <c r="A81" s="157">
        <f>Perso!A78</f>
        <v>0</v>
      </c>
      <c r="C81" s="203"/>
      <c r="D81" s="204"/>
      <c r="E81" s="205"/>
      <c r="F81" s="205"/>
      <c r="G81" s="206"/>
      <c r="H81" s="207"/>
      <c r="I81" s="200" t="str">
        <f t="shared" ca="1" si="2"/>
        <v>Retard</v>
      </c>
      <c r="J81" s="197" t="str">
        <f t="shared" ca="1" si="3"/>
        <v>Alerte</v>
      </c>
    </row>
    <row r="82" spans="1:10" ht="19.95" customHeight="1" thickBot="1" x14ac:dyDescent="0.35">
      <c r="A82" s="157">
        <f>Perso!A79</f>
        <v>0</v>
      </c>
      <c r="C82" s="203"/>
      <c r="D82" s="204"/>
      <c r="E82" s="205"/>
      <c r="F82" s="205"/>
      <c r="G82" s="206"/>
      <c r="H82" s="207"/>
      <c r="I82" s="200" t="str">
        <f t="shared" ca="1" si="2"/>
        <v>Retard</v>
      </c>
      <c r="J82" s="197" t="str">
        <f t="shared" ca="1" si="3"/>
        <v>Alerte</v>
      </c>
    </row>
    <row r="83" spans="1:10" ht="19.95" customHeight="1" thickBot="1" x14ac:dyDescent="0.35">
      <c r="A83" s="157">
        <f>Perso!A80</f>
        <v>0</v>
      </c>
      <c r="C83" s="203"/>
      <c r="D83" s="204"/>
      <c r="E83" s="205"/>
      <c r="F83" s="205"/>
      <c r="G83" s="206"/>
      <c r="H83" s="207"/>
      <c r="I83" s="200" t="str">
        <f t="shared" ca="1" si="2"/>
        <v>Retard</v>
      </c>
      <c r="J83" s="197" t="str">
        <f t="shared" ca="1" si="3"/>
        <v>Alerte</v>
      </c>
    </row>
    <row r="84" spans="1:10" ht="19.95" customHeight="1" thickBot="1" x14ac:dyDescent="0.35">
      <c r="A84" s="157">
        <f>Perso!A81</f>
        <v>0</v>
      </c>
      <c r="C84" s="203"/>
      <c r="D84" s="204"/>
      <c r="E84" s="205"/>
      <c r="F84" s="205"/>
      <c r="G84" s="206"/>
      <c r="H84" s="207"/>
      <c r="I84" s="200" t="str">
        <f t="shared" ca="1" si="2"/>
        <v>Retard</v>
      </c>
      <c r="J84" s="197" t="str">
        <f t="shared" ca="1" si="3"/>
        <v>Alerte</v>
      </c>
    </row>
    <row r="85" spans="1:10" ht="19.95" customHeight="1" thickBot="1" x14ac:dyDescent="0.35">
      <c r="A85" s="157">
        <f>Perso!A82</f>
        <v>0</v>
      </c>
      <c r="C85" s="203"/>
      <c r="D85" s="204"/>
      <c r="E85" s="205"/>
      <c r="F85" s="205"/>
      <c r="G85" s="206"/>
      <c r="H85" s="207"/>
      <c r="I85" s="200" t="str">
        <f t="shared" ca="1" si="2"/>
        <v>Retard</v>
      </c>
      <c r="J85" s="197" t="str">
        <f t="shared" ca="1" si="3"/>
        <v>Alerte</v>
      </c>
    </row>
    <row r="86" spans="1:10" ht="19.95" customHeight="1" thickBot="1" x14ac:dyDescent="0.35">
      <c r="A86" s="157">
        <f>Perso!A83</f>
        <v>0</v>
      </c>
      <c r="C86" s="203"/>
      <c r="D86" s="204"/>
      <c r="E86" s="205"/>
      <c r="F86" s="205"/>
      <c r="G86" s="206"/>
      <c r="H86" s="207"/>
      <c r="I86" s="200" t="str">
        <f t="shared" ca="1" si="2"/>
        <v>Retard</v>
      </c>
      <c r="J86" s="197" t="str">
        <f t="shared" ca="1" si="3"/>
        <v>Alerte</v>
      </c>
    </row>
    <row r="87" spans="1:10" ht="19.95" customHeight="1" thickBot="1" x14ac:dyDescent="0.35">
      <c r="A87" s="157">
        <f>Perso!A84</f>
        <v>0</v>
      </c>
      <c r="C87" s="203"/>
      <c r="D87" s="204"/>
      <c r="E87" s="205"/>
      <c r="F87" s="205"/>
      <c r="G87" s="206"/>
      <c r="H87" s="207"/>
      <c r="I87" s="200" t="str">
        <f t="shared" ca="1" si="2"/>
        <v>Retard</v>
      </c>
      <c r="J87" s="197" t="str">
        <f t="shared" ca="1" si="3"/>
        <v>Alerte</v>
      </c>
    </row>
    <row r="88" spans="1:10" ht="19.95" customHeight="1" thickBot="1" x14ac:dyDescent="0.35">
      <c r="A88" s="157">
        <f>Perso!A85</f>
        <v>0</v>
      </c>
      <c r="C88" s="203"/>
      <c r="D88" s="204"/>
      <c r="E88" s="205"/>
      <c r="F88" s="205"/>
      <c r="G88" s="206"/>
      <c r="H88" s="207"/>
      <c r="I88" s="200" t="str">
        <f t="shared" ca="1" si="2"/>
        <v>Retard</v>
      </c>
      <c r="J88" s="197" t="str">
        <f t="shared" ca="1" si="3"/>
        <v>Alerte</v>
      </c>
    </row>
    <row r="89" spans="1:10" ht="19.95" customHeight="1" thickBot="1" x14ac:dyDescent="0.35">
      <c r="A89" s="157">
        <f>Perso!A86</f>
        <v>0</v>
      </c>
      <c r="C89" s="203"/>
      <c r="D89" s="204"/>
      <c r="E89" s="205"/>
      <c r="F89" s="205"/>
      <c r="G89" s="206"/>
      <c r="H89" s="207"/>
      <c r="I89" s="200" t="str">
        <f t="shared" ca="1" si="2"/>
        <v>Retard</v>
      </c>
      <c r="J89" s="197" t="str">
        <f t="shared" ca="1" si="3"/>
        <v>Alerte</v>
      </c>
    </row>
    <row r="90" spans="1:10" ht="19.95" customHeight="1" thickBot="1" x14ac:dyDescent="0.35">
      <c r="A90" s="157">
        <f>Perso!A87</f>
        <v>0</v>
      </c>
      <c r="C90" s="203"/>
      <c r="D90" s="204"/>
      <c r="E90" s="205"/>
      <c r="F90" s="205"/>
      <c r="G90" s="206"/>
      <c r="H90" s="207"/>
      <c r="I90" s="200" t="str">
        <f t="shared" ca="1" si="2"/>
        <v>Retard</v>
      </c>
      <c r="J90" s="197" t="str">
        <f t="shared" ca="1" si="3"/>
        <v>Alerte</v>
      </c>
    </row>
    <row r="91" spans="1:10" ht="19.95" customHeight="1" thickBot="1" x14ac:dyDescent="0.35">
      <c r="A91" s="157">
        <f>Perso!A88</f>
        <v>0</v>
      </c>
      <c r="C91" s="203"/>
      <c r="D91" s="204"/>
      <c r="E91" s="205"/>
      <c r="F91" s="205"/>
      <c r="G91" s="206"/>
      <c r="H91" s="207"/>
      <c r="I91" s="200" t="str">
        <f t="shared" ca="1" si="2"/>
        <v>Retard</v>
      </c>
      <c r="J91" s="197" t="str">
        <f t="shared" ca="1" si="3"/>
        <v>Alerte</v>
      </c>
    </row>
    <row r="92" spans="1:10" ht="19.95" customHeight="1" thickBot="1" x14ac:dyDescent="0.35">
      <c r="A92" s="157">
        <f>Perso!A89</f>
        <v>0</v>
      </c>
      <c r="C92" s="203"/>
      <c r="D92" s="204"/>
      <c r="E92" s="205"/>
      <c r="F92" s="205"/>
      <c r="G92" s="206"/>
      <c r="H92" s="207"/>
      <c r="I92" s="200" t="str">
        <f t="shared" ca="1" si="2"/>
        <v>Retard</v>
      </c>
      <c r="J92" s="197" t="str">
        <f t="shared" ca="1" si="3"/>
        <v>Alerte</v>
      </c>
    </row>
    <row r="93" spans="1:10" ht="19.95" customHeight="1" thickBot="1" x14ac:dyDescent="0.35">
      <c r="A93" s="157">
        <f>Perso!A90</f>
        <v>0</v>
      </c>
      <c r="C93" s="203"/>
      <c r="D93" s="204"/>
      <c r="E93" s="205"/>
      <c r="F93" s="205"/>
      <c r="G93" s="206"/>
      <c r="H93" s="207"/>
      <c r="I93" s="200" t="str">
        <f t="shared" ca="1" si="2"/>
        <v>Retard</v>
      </c>
      <c r="J93" s="197" t="str">
        <f t="shared" ca="1" si="3"/>
        <v>Alerte</v>
      </c>
    </row>
    <row r="94" spans="1:10" ht="19.95" customHeight="1" thickBot="1" x14ac:dyDescent="0.35">
      <c r="A94" s="157">
        <f>Perso!A91</f>
        <v>0</v>
      </c>
      <c r="C94" s="203"/>
      <c r="D94" s="204"/>
      <c r="E94" s="205"/>
      <c r="F94" s="205"/>
      <c r="G94" s="206"/>
      <c r="H94" s="207"/>
      <c r="I94" s="200" t="str">
        <f t="shared" ca="1" si="2"/>
        <v>Retard</v>
      </c>
      <c r="J94" s="197" t="str">
        <f t="shared" ca="1" si="3"/>
        <v>Alerte</v>
      </c>
    </row>
    <row r="95" spans="1:10" ht="19.95" customHeight="1" thickBot="1" x14ac:dyDescent="0.35">
      <c r="A95" s="157">
        <f>Perso!A92</f>
        <v>0</v>
      </c>
      <c r="C95" s="203"/>
      <c r="D95" s="204"/>
      <c r="E95" s="205"/>
      <c r="F95" s="205"/>
      <c r="G95" s="206"/>
      <c r="H95" s="207"/>
      <c r="I95" s="200" t="str">
        <f t="shared" ca="1" si="2"/>
        <v>Retard</v>
      </c>
      <c r="J95" s="197" t="str">
        <f t="shared" ca="1" si="3"/>
        <v>Alerte</v>
      </c>
    </row>
    <row r="96" spans="1:10" ht="19.95" customHeight="1" thickBot="1" x14ac:dyDescent="0.35">
      <c r="A96" s="157">
        <f>Perso!A93</f>
        <v>0</v>
      </c>
      <c r="C96" s="203"/>
      <c r="D96" s="204"/>
      <c r="E96" s="205"/>
      <c r="F96" s="205"/>
      <c r="G96" s="206"/>
      <c r="H96" s="207"/>
      <c r="I96" s="200" t="str">
        <f t="shared" ca="1" si="2"/>
        <v>Retard</v>
      </c>
      <c r="J96" s="197" t="str">
        <f t="shared" ca="1" si="3"/>
        <v>Alerte</v>
      </c>
    </row>
    <row r="97" spans="1:10" ht="19.95" customHeight="1" thickBot="1" x14ac:dyDescent="0.35">
      <c r="A97" s="157">
        <f>Perso!A94</f>
        <v>0</v>
      </c>
      <c r="C97" s="203"/>
      <c r="D97" s="204"/>
      <c r="E97" s="205"/>
      <c r="F97" s="205"/>
      <c r="G97" s="206"/>
      <c r="H97" s="207"/>
      <c r="I97" s="200" t="str">
        <f t="shared" ca="1" si="2"/>
        <v>Retard</v>
      </c>
      <c r="J97" s="197" t="str">
        <f t="shared" ca="1" si="3"/>
        <v>Alerte</v>
      </c>
    </row>
    <row r="98" spans="1:10" ht="19.95" customHeight="1" thickBot="1" x14ac:dyDescent="0.35">
      <c r="A98" s="157">
        <f>Perso!A95</f>
        <v>0</v>
      </c>
      <c r="C98" s="203"/>
      <c r="D98" s="204"/>
      <c r="E98" s="205"/>
      <c r="F98" s="205"/>
      <c r="G98" s="206"/>
      <c r="H98" s="207"/>
      <c r="I98" s="200" t="str">
        <f t="shared" ca="1" si="2"/>
        <v>Retard</v>
      </c>
      <c r="J98" s="197" t="str">
        <f t="shared" ca="1" si="3"/>
        <v>Alerte</v>
      </c>
    </row>
    <row r="99" spans="1:10" ht="19.95" customHeight="1" thickBot="1" x14ac:dyDescent="0.35">
      <c r="A99" s="157">
        <f>Perso!A96</f>
        <v>0</v>
      </c>
      <c r="C99" s="203"/>
      <c r="D99" s="204"/>
      <c r="E99" s="205"/>
      <c r="F99" s="205"/>
      <c r="G99" s="206"/>
      <c r="H99" s="207"/>
      <c r="I99" s="200" t="str">
        <f t="shared" ca="1" si="2"/>
        <v>Retard</v>
      </c>
      <c r="J99" s="197" t="str">
        <f t="shared" ca="1" si="3"/>
        <v>Alerte</v>
      </c>
    </row>
    <row r="100" spans="1:10" ht="19.95" customHeight="1" thickBot="1" x14ac:dyDescent="0.35">
      <c r="A100" s="157">
        <f>Perso!A97</f>
        <v>0</v>
      </c>
      <c r="C100" s="203"/>
      <c r="D100" s="204"/>
      <c r="E100" s="205"/>
      <c r="F100" s="205"/>
      <c r="G100" s="206"/>
      <c r="H100" s="207"/>
      <c r="I100" s="200" t="str">
        <f t="shared" ca="1" si="2"/>
        <v>Retard</v>
      </c>
      <c r="J100" s="197" t="str">
        <f t="shared" ca="1" si="3"/>
        <v>Alerte</v>
      </c>
    </row>
    <row r="101" spans="1:10" ht="19.95" customHeight="1" thickBot="1" x14ac:dyDescent="0.35">
      <c r="A101" s="157">
        <f>Perso!A98</f>
        <v>0</v>
      </c>
      <c r="C101" s="203"/>
      <c r="D101" s="204"/>
      <c r="E101" s="205"/>
      <c r="F101" s="205"/>
      <c r="G101" s="206"/>
      <c r="H101" s="207"/>
      <c r="I101" s="200" t="str">
        <f t="shared" ca="1" si="2"/>
        <v>Retard</v>
      </c>
      <c r="J101" s="197" t="str">
        <f t="shared" ca="1" si="3"/>
        <v>Alerte</v>
      </c>
    </row>
    <row r="102" spans="1:10" ht="19.95" customHeight="1" thickBot="1" x14ac:dyDescent="0.35">
      <c r="A102" s="157">
        <f>Perso!A99</f>
        <v>0</v>
      </c>
      <c r="C102" s="208"/>
      <c r="D102" s="209"/>
      <c r="E102" s="210"/>
      <c r="F102" s="210"/>
      <c r="G102" s="211"/>
      <c r="H102" s="212"/>
      <c r="I102" s="200" t="str">
        <f t="shared" ca="1" si="2"/>
        <v>Retard</v>
      </c>
      <c r="J102" s="197" t="str">
        <f t="shared" ca="1" si="3"/>
        <v>Alerte</v>
      </c>
    </row>
    <row r="103" spans="1:10" ht="15" thickTop="1" x14ac:dyDescent="0.3">
      <c r="D103" s="47"/>
      <c r="I103" s="35"/>
    </row>
  </sheetData>
  <mergeCells count="3">
    <mergeCell ref="C2:E2"/>
    <mergeCell ref="C1:J1"/>
    <mergeCell ref="I2:J2"/>
  </mergeCells>
  <conditionalFormatting sqref="A1:B1048576">
    <cfRule type="cellIs" dxfId="135" priority="6" operator="equal">
      <formula>0</formula>
    </cfRule>
  </conditionalFormatting>
  <conditionalFormatting sqref="I4:I102">
    <cfRule type="containsText" dxfId="134" priority="4" operator="containsText" text="A jour">
      <formula>NOT(ISERROR(SEARCH("A jour",I4)))</formula>
    </cfRule>
    <cfRule type="containsText" dxfId="133" priority="5" operator="containsText" text="Retard">
      <formula>NOT(ISERROR(SEARCH("Retard",I4)))</formula>
    </cfRule>
  </conditionalFormatting>
  <conditionalFormatting sqref="I4:I102">
    <cfRule type="expression" dxfId="132" priority="3">
      <formula>AND(A4=0)</formula>
    </cfRule>
  </conditionalFormatting>
  <conditionalFormatting sqref="J4:J102">
    <cfRule type="expression" dxfId="131" priority="1">
      <formula>AND(A4=0)</formula>
    </cfRule>
    <cfRule type="containsText" dxfId="130" priority="2" operator="containsText" text="ALERTE">
      <formula>NOT(ISERROR(SEARCH("ALERTE",J4)))</formula>
    </cfRule>
  </conditionalFormatting>
  <pageMargins left="0.19685039370078741" right="0.19685039370078741" top="0.19685039370078741" bottom="0.19685039370078741" header="0.31496062992125984" footer="0.31496062992125984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bases!$J$2:$J$4</xm:f>
          </x14:formula1>
          <xm:sqref>E4:E102</xm:sqref>
        </x14:dataValidation>
        <x14:dataValidation type="list" allowBlank="1" showInputMessage="1" showErrorMessage="1">
          <x14:formula1>
            <xm:f>bases!$L$2:$L$7</xm:f>
          </x14:formula1>
          <xm:sqref>H4:H102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U45"/>
  <sheetViews>
    <sheetView showGridLines="0" workbookViewId="0">
      <selection activeCell="F19" sqref="F19"/>
    </sheetView>
  </sheetViews>
  <sheetFormatPr baseColWidth="10" defaultColWidth="11.44140625" defaultRowHeight="14.4" x14ac:dyDescent="0.3"/>
  <cols>
    <col min="1" max="1" width="5.6640625" style="41" customWidth="1"/>
    <col min="2" max="2" width="6.44140625" style="41" customWidth="1"/>
    <col min="3" max="3" width="5.6640625" style="41" customWidth="1"/>
    <col min="4" max="4" width="6.33203125" style="41" customWidth="1"/>
    <col min="5" max="6" width="5.6640625" style="41" customWidth="1"/>
    <col min="7" max="7" width="6.6640625" style="41" customWidth="1"/>
    <col min="8" max="8" width="5.6640625" style="41" customWidth="1"/>
    <col min="9" max="9" width="7.109375" style="41" customWidth="1"/>
    <col min="10" max="10" width="8.77734375" style="41" customWidth="1"/>
    <col min="11" max="12" width="5.6640625" style="41" customWidth="1"/>
    <col min="13" max="13" width="6.33203125" style="41" customWidth="1"/>
    <col min="14" max="15" width="5.6640625" style="41" customWidth="1"/>
    <col min="16" max="16" width="5.33203125" style="41" customWidth="1"/>
    <col min="17" max="18" width="5.6640625" style="41" customWidth="1"/>
    <col min="19" max="19" width="5.6640625" style="43" customWidth="1"/>
    <col min="20" max="20" width="37" style="41" customWidth="1"/>
    <col min="21" max="16384" width="11.44140625" style="41"/>
  </cols>
  <sheetData>
    <row r="1" spans="1:16" s="41" customFormat="1" x14ac:dyDescent="0.3">
      <c r="A1" s="9"/>
      <c r="B1" s="9"/>
      <c r="C1" s="9"/>
      <c r="D1" s="9"/>
      <c r="E1" s="9"/>
      <c r="F1" s="9"/>
      <c r="G1" s="9"/>
      <c r="H1" s="9"/>
      <c r="I1" s="6"/>
      <c r="J1" s="6"/>
      <c r="K1" s="6"/>
      <c r="L1" s="6"/>
      <c r="M1" s="6"/>
      <c r="N1" s="6"/>
      <c r="O1" s="6"/>
      <c r="P1" s="6"/>
    </row>
    <row r="2" spans="1:16" s="41" customFormat="1" x14ac:dyDescent="0.3">
      <c r="A2" s="9"/>
      <c r="B2" s="9"/>
      <c r="C2" s="9"/>
      <c r="D2" s="9"/>
      <c r="E2" s="9"/>
      <c r="F2" s="9"/>
      <c r="G2" s="9"/>
      <c r="H2" s="9"/>
      <c r="I2" s="6"/>
      <c r="J2" s="6"/>
      <c r="K2" s="6"/>
      <c r="L2" s="6"/>
      <c r="M2" s="6"/>
      <c r="N2" s="6"/>
      <c r="O2" s="6"/>
      <c r="P2" s="6"/>
    </row>
    <row r="3" spans="1:16" s="41" customFormat="1" x14ac:dyDescent="0.3">
      <c r="A3" s="9"/>
      <c r="B3" s="9"/>
      <c r="C3" s="9"/>
      <c r="D3" s="9"/>
      <c r="E3" s="9"/>
      <c r="F3" s="9"/>
      <c r="G3" s="9"/>
      <c r="H3" s="9"/>
      <c r="I3" s="6"/>
      <c r="J3" s="6"/>
      <c r="K3" s="6"/>
      <c r="L3" s="6"/>
      <c r="M3" s="6"/>
      <c r="N3" s="6"/>
      <c r="O3" s="6"/>
      <c r="P3" s="6"/>
    </row>
    <row r="4" spans="1:16" s="41" customFormat="1" x14ac:dyDescent="0.3">
      <c r="A4" s="9"/>
      <c r="B4" s="9"/>
      <c r="C4" s="9"/>
      <c r="D4" s="9"/>
      <c r="E4" s="9"/>
      <c r="F4" s="9"/>
      <c r="G4" s="9"/>
      <c r="H4" s="9"/>
      <c r="I4" s="6"/>
      <c r="J4" s="6"/>
      <c r="K4" s="6"/>
      <c r="L4" s="6"/>
      <c r="M4" s="6"/>
      <c r="N4" s="6"/>
      <c r="O4" s="6"/>
      <c r="P4" s="6"/>
    </row>
    <row r="5" spans="1:16" s="41" customFormat="1" x14ac:dyDescent="0.3">
      <c r="A5" s="9"/>
      <c r="B5" s="9"/>
      <c r="C5" s="9"/>
      <c r="D5" s="9"/>
      <c r="E5" s="9"/>
      <c r="F5" s="9"/>
      <c r="G5" s="9"/>
      <c r="H5" s="9"/>
      <c r="I5" s="6"/>
      <c r="J5" s="6"/>
      <c r="K5" s="6"/>
      <c r="L5" s="6"/>
      <c r="M5" s="6"/>
      <c r="N5" s="6"/>
      <c r="O5" s="6"/>
      <c r="P5" s="6"/>
    </row>
    <row r="6" spans="1:16" s="41" customFormat="1" x14ac:dyDescent="0.3">
      <c r="A6" s="9"/>
      <c r="B6" s="9"/>
      <c r="C6" s="9"/>
      <c r="D6" s="9"/>
      <c r="E6" s="9"/>
      <c r="F6" s="9"/>
      <c r="G6" s="9"/>
      <c r="H6" s="9"/>
      <c r="I6" s="6"/>
      <c r="J6" s="6"/>
      <c r="K6" s="6"/>
      <c r="L6" s="6"/>
      <c r="M6" s="6"/>
      <c r="N6" s="6"/>
      <c r="O6" s="6"/>
      <c r="P6" s="6"/>
    </row>
    <row r="7" spans="1:16" s="41" customFormat="1" ht="18" customHeight="1" x14ac:dyDescent="0.3">
      <c r="A7" s="9"/>
      <c r="B7" s="9"/>
      <c r="C7" s="9"/>
      <c r="D7" s="8"/>
      <c r="E7" s="9"/>
      <c r="F7" s="9"/>
      <c r="G7" s="9"/>
      <c r="H7" s="9"/>
      <c r="I7" s="52"/>
      <c r="J7" s="53" t="str">
        <f>VLOOKUP(C14,Tableau5[],2,FALSE)</f>
        <v>Mme</v>
      </c>
      <c r="K7" s="268" t="str">
        <f>VLOOKUP(C14,Tableau5[],13,FALSE)</f>
        <v>Blanche  NOIRE</v>
      </c>
      <c r="L7" s="269"/>
      <c r="M7" s="269"/>
      <c r="N7" s="269"/>
      <c r="O7" s="269"/>
      <c r="P7" s="6"/>
    </row>
    <row r="8" spans="1:16" s="41" customFormat="1" ht="18" customHeight="1" x14ac:dyDescent="0.3">
      <c r="A8" s="9"/>
      <c r="B8" s="9"/>
      <c r="C8" s="9"/>
      <c r="D8" s="9"/>
      <c r="E8" s="9"/>
      <c r="F8" s="9"/>
      <c r="G8" s="9"/>
      <c r="H8" s="9"/>
      <c r="I8" s="270" t="str">
        <f>VLOOKUP(C14,Tableau5[],5,FALSE)</f>
        <v>15 rue des Sonates</v>
      </c>
      <c r="J8" s="271"/>
      <c r="K8" s="271"/>
      <c r="L8" s="271"/>
      <c r="M8" s="271"/>
      <c r="N8" s="271"/>
      <c r="O8" s="271"/>
      <c r="P8" s="6"/>
    </row>
    <row r="9" spans="1:16" s="41" customFormat="1" ht="18" customHeight="1" x14ac:dyDescent="0.3">
      <c r="A9" s="9"/>
      <c r="B9" s="9"/>
      <c r="C9" s="9"/>
      <c r="D9" s="9"/>
      <c r="E9" s="9"/>
      <c r="F9" s="9"/>
      <c r="G9" s="9"/>
      <c r="H9" s="9"/>
      <c r="I9" s="270" t="str">
        <f>VLOOKUP(C14,Tableau5[],6,FALSE)</f>
        <v>Résidence les Musiciens</v>
      </c>
      <c r="J9" s="271"/>
      <c r="K9" s="271"/>
      <c r="L9" s="271"/>
      <c r="M9" s="271"/>
      <c r="N9" s="271"/>
      <c r="O9" s="271"/>
      <c r="P9" s="6"/>
    </row>
    <row r="10" spans="1:16" s="41" customFormat="1" ht="18" customHeight="1" x14ac:dyDescent="0.3">
      <c r="A10" s="59"/>
      <c r="B10" s="59"/>
      <c r="C10" s="9"/>
      <c r="D10" s="9"/>
      <c r="E10" s="9"/>
      <c r="F10" s="9"/>
      <c r="G10" s="9"/>
      <c r="H10" s="59"/>
      <c r="I10" s="272">
        <f>VLOOKUP(C14,Tableau5[],7,FALSE)</f>
        <v>84560</v>
      </c>
      <c r="J10" s="273"/>
      <c r="K10" s="274" t="str">
        <f>VLOOKUP(C14,Tableau5[],8,FALSE)</f>
        <v>AVIGNON</v>
      </c>
      <c r="L10" s="269"/>
      <c r="M10" s="269"/>
      <c r="N10" s="269"/>
      <c r="O10" s="269"/>
      <c r="P10" s="6"/>
    </row>
    <row r="11" spans="1:16" s="41" customFormat="1" ht="18" customHeight="1" x14ac:dyDescent="0.3">
      <c r="A11" s="9"/>
      <c r="B11" s="9"/>
      <c r="C11" s="9"/>
      <c r="D11" s="9"/>
      <c r="E11" s="9"/>
      <c r="F11" s="9"/>
      <c r="G11" s="9"/>
      <c r="H11" s="9"/>
      <c r="I11" s="6"/>
      <c r="J11" s="6"/>
      <c r="K11" s="6"/>
      <c r="L11" s="6"/>
      <c r="M11" s="6"/>
      <c r="N11" s="6"/>
      <c r="O11" s="6"/>
      <c r="P11" s="6"/>
    </row>
    <row r="12" spans="1:16" s="41" customFormat="1" ht="18" customHeight="1" x14ac:dyDescent="0.3">
      <c r="A12" s="6"/>
      <c r="B12" s="6"/>
      <c r="C12" s="6"/>
      <c r="D12" s="9"/>
      <c r="E12" s="9"/>
      <c r="F12" s="9"/>
      <c r="G12" s="6"/>
      <c r="H12" s="6"/>
      <c r="I12" s="6"/>
      <c r="J12" s="6"/>
      <c r="K12" s="6"/>
      <c r="L12" s="6"/>
      <c r="M12" s="6"/>
      <c r="N12" s="6"/>
      <c r="O12" s="6"/>
      <c r="P12" s="6"/>
    </row>
    <row r="13" spans="1:16" s="41" customFormat="1" ht="15.6" x14ac:dyDescent="0.3">
      <c r="A13" s="263" t="s">
        <v>31</v>
      </c>
      <c r="B13" s="264"/>
      <c r="C13" s="265" t="s">
        <v>78</v>
      </c>
      <c r="D13" s="229"/>
      <c r="E13" s="229"/>
      <c r="F13" s="229"/>
      <c r="G13" s="229"/>
      <c r="H13" s="266"/>
      <c r="I13" s="267"/>
      <c r="J13" s="6"/>
      <c r="K13" s="6"/>
      <c r="L13" s="6"/>
      <c r="M13" s="6"/>
      <c r="N13" s="6"/>
      <c r="O13" s="6"/>
      <c r="P13" s="6"/>
    </row>
    <row r="14" spans="1:16" s="41" customFormat="1" ht="16.2" x14ac:dyDescent="0.3">
      <c r="A14" s="6"/>
      <c r="B14" s="42" t="s">
        <v>34</v>
      </c>
      <c r="C14" s="58" t="s">
        <v>14</v>
      </c>
      <c r="D14" s="40" t="str">
        <f>J7</f>
        <v>Mme</v>
      </c>
      <c r="E14" s="279" t="str">
        <f>K7</f>
        <v>Blanche  NOIRE</v>
      </c>
      <c r="F14" s="229"/>
      <c r="G14" s="229"/>
      <c r="H14" s="229"/>
      <c r="I14" s="6"/>
      <c r="J14" s="6"/>
      <c r="K14" s="6"/>
      <c r="L14" s="6"/>
      <c r="M14" s="6"/>
      <c r="N14" s="6"/>
      <c r="O14" s="6"/>
      <c r="P14" s="6"/>
    </row>
    <row r="15" spans="1:16" s="41" customFormat="1" ht="18" customHeight="1" x14ac:dyDescent="0.3">
      <c r="A15" s="42"/>
      <c r="B15" s="42"/>
      <c r="C15" s="10"/>
      <c r="D15" s="11"/>
      <c r="E15" s="11"/>
      <c r="F15" s="12"/>
      <c r="G15" s="12"/>
      <c r="H15" s="12"/>
      <c r="I15" s="6"/>
      <c r="J15" s="6"/>
      <c r="K15" s="6"/>
      <c r="L15" s="6"/>
      <c r="M15" s="6"/>
      <c r="N15" s="6"/>
      <c r="O15" s="6"/>
      <c r="P15" s="6"/>
    </row>
    <row r="16" spans="1:16" s="41" customFormat="1" ht="18" customHeight="1" x14ac:dyDescent="0.3">
      <c r="A16" s="42"/>
      <c r="B16" s="42"/>
      <c r="C16" s="10"/>
      <c r="D16" s="11"/>
      <c r="E16" s="11"/>
      <c r="F16" s="12"/>
      <c r="G16" s="12"/>
      <c r="H16" s="12"/>
      <c r="I16" s="280" t="s">
        <v>50</v>
      </c>
      <c r="J16" s="229"/>
      <c r="K16" s="229"/>
      <c r="L16" s="281">
        <f ca="1">TODAY()</f>
        <v>43317</v>
      </c>
      <c r="M16" s="282"/>
      <c r="N16" s="282"/>
      <c r="O16" s="282"/>
      <c r="P16" s="282"/>
    </row>
    <row r="17" spans="1:19" ht="18" customHeight="1" x14ac:dyDescent="0.3">
      <c r="A17" s="42"/>
      <c r="B17" s="42"/>
      <c r="C17" s="10"/>
      <c r="D17" s="11"/>
      <c r="E17" s="11"/>
      <c r="F17" s="12"/>
      <c r="G17" s="12"/>
      <c r="H17" s="12"/>
      <c r="I17" s="42"/>
      <c r="J17" s="6"/>
      <c r="K17" s="6"/>
      <c r="L17" s="13"/>
      <c r="M17" s="14"/>
      <c r="N17" s="14"/>
      <c r="O17" s="14"/>
      <c r="P17" s="14"/>
    </row>
    <row r="18" spans="1:19" s="186" customFormat="1" ht="18" customHeight="1" x14ac:dyDescent="0.3">
      <c r="A18" s="189"/>
      <c r="B18" s="189"/>
      <c r="C18" s="10"/>
      <c r="D18" s="11"/>
      <c r="E18" s="11"/>
      <c r="F18" s="12"/>
      <c r="G18" s="12"/>
      <c r="H18" s="12"/>
      <c r="I18" s="189"/>
      <c r="J18" s="6"/>
      <c r="K18" s="6"/>
      <c r="L18" s="13"/>
      <c r="M18" s="14"/>
      <c r="N18" s="14"/>
      <c r="O18" s="14"/>
      <c r="P18" s="14"/>
      <c r="S18" s="185"/>
    </row>
    <row r="19" spans="1:19" ht="18" customHeight="1" x14ac:dyDescent="0.3">
      <c r="A19" s="42"/>
      <c r="B19" s="42"/>
      <c r="C19" s="10"/>
      <c r="D19" s="11"/>
      <c r="E19" s="11"/>
      <c r="F19" s="12"/>
      <c r="G19" s="12"/>
      <c r="H19" s="12"/>
      <c r="I19" s="42"/>
      <c r="J19" s="6"/>
      <c r="K19" s="6"/>
      <c r="L19" s="13"/>
      <c r="M19" s="14"/>
      <c r="N19" s="14"/>
      <c r="O19" s="14"/>
      <c r="P19" s="14"/>
    </row>
    <row r="20" spans="1:19" ht="18" customHeight="1" x14ac:dyDescent="0.3">
      <c r="A20" s="42"/>
      <c r="B20" s="42"/>
      <c r="C20" s="10"/>
      <c r="D20" s="11"/>
      <c r="E20" s="11"/>
      <c r="F20" s="12"/>
      <c r="G20" s="12"/>
      <c r="H20" s="12"/>
      <c r="I20" s="6"/>
      <c r="J20" s="42"/>
      <c r="K20" s="6"/>
      <c r="L20" s="13"/>
      <c r="M20" s="14"/>
      <c r="N20" s="14"/>
      <c r="O20" s="14"/>
      <c r="P20" s="14"/>
    </row>
    <row r="21" spans="1:19" ht="18" customHeight="1" x14ac:dyDescent="0.3">
      <c r="A21" s="20" t="s">
        <v>32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</row>
    <row r="22" spans="1:19" ht="18" customHeight="1" x14ac:dyDescent="0.3">
      <c r="A22" s="20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</row>
    <row r="23" spans="1:19" ht="18" customHeight="1" x14ac:dyDescent="0.3">
      <c r="A23" s="20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10"/>
    </row>
    <row r="24" spans="1:19" ht="18" customHeight="1" x14ac:dyDescent="0.3">
      <c r="A24" s="263" t="s">
        <v>51</v>
      </c>
      <c r="B24" s="283"/>
      <c r="C24" s="283"/>
      <c r="D24" s="283"/>
      <c r="E24" s="283"/>
      <c r="F24" s="283"/>
      <c r="G24" s="283"/>
      <c r="H24" s="283"/>
      <c r="I24" s="283"/>
      <c r="J24" s="284">
        <v>43282</v>
      </c>
      <c r="K24" s="285"/>
      <c r="L24" s="285"/>
      <c r="M24" s="285"/>
      <c r="N24" s="286"/>
      <c r="O24" s="19"/>
      <c r="P24" s="6"/>
    </row>
    <row r="25" spans="1:19" ht="7.8" customHeight="1" x14ac:dyDescent="0.3">
      <c r="A25" s="42"/>
      <c r="B25" s="23"/>
      <c r="C25" s="23"/>
      <c r="D25" s="23"/>
      <c r="E25" s="23"/>
      <c r="F25" s="23"/>
      <c r="G25" s="23"/>
      <c r="H25" s="23"/>
      <c r="I25" s="23"/>
      <c r="J25" s="31"/>
      <c r="K25" s="32"/>
      <c r="L25" s="32"/>
      <c r="M25" s="32"/>
      <c r="N25" s="30"/>
      <c r="O25" s="19"/>
      <c r="P25" s="6"/>
    </row>
    <row r="26" spans="1:19" ht="18" customHeight="1" x14ac:dyDescent="0.3">
      <c r="A26" s="42"/>
      <c r="B26" s="287" t="s">
        <v>52</v>
      </c>
      <c r="C26" s="288"/>
      <c r="D26" s="288"/>
      <c r="E26" s="289" t="s">
        <v>225</v>
      </c>
      <c r="F26" s="290"/>
      <c r="G26" s="42"/>
      <c r="H26" s="291" t="str">
        <f>VLOOKUP(E26,Tableau2[[Référence]:[Titre]],5,FALSE)</f>
        <v>La vallée des oranges</v>
      </c>
      <c r="I26" s="292"/>
      <c r="J26" s="292"/>
      <c r="K26" s="292"/>
      <c r="L26" s="292"/>
      <c r="M26" s="292"/>
      <c r="N26" s="292"/>
      <c r="O26" s="292"/>
      <c r="P26" s="292"/>
    </row>
    <row r="27" spans="1:19" ht="9" customHeight="1" x14ac:dyDescent="0.3">
      <c r="A27" s="42"/>
      <c r="B27" s="38"/>
      <c r="C27" s="38"/>
      <c r="D27" s="38"/>
      <c r="E27" s="26"/>
      <c r="F27" s="26"/>
      <c r="G27" s="42"/>
      <c r="H27" s="28"/>
      <c r="I27" s="28"/>
      <c r="J27" s="29"/>
      <c r="K27" s="29"/>
      <c r="L27" s="29"/>
      <c r="M27" s="29"/>
      <c r="N27" s="29"/>
      <c r="O27" s="29"/>
      <c r="P27" s="6"/>
    </row>
    <row r="28" spans="1:19" ht="18" customHeight="1" x14ac:dyDescent="0.3">
      <c r="A28" s="42"/>
      <c r="B28" s="38" t="s">
        <v>53</v>
      </c>
      <c r="C28" s="26"/>
      <c r="D28" s="293" t="str">
        <f>VLOOKUP(E26,Tableau2[[Référence]:[Titre]],4,FALSE)</f>
        <v>Béatrice</v>
      </c>
      <c r="E28" s="229"/>
      <c r="F28" s="229"/>
      <c r="G28" s="257" t="str">
        <f>VLOOKUP(E26,Tableau2[[Référence]:[Titre]],3,FALSE)</f>
        <v>COURTOT</v>
      </c>
      <c r="H28" s="257"/>
      <c r="I28" s="257"/>
      <c r="J28" s="257"/>
      <c r="K28" s="34"/>
      <c r="L28" s="34"/>
      <c r="M28" s="27"/>
      <c r="N28" s="27"/>
      <c r="O28" s="6"/>
      <c r="P28" s="6"/>
    </row>
    <row r="29" spans="1:19" ht="18" customHeight="1" x14ac:dyDescent="0.3">
      <c r="A29" s="20"/>
      <c r="B29" s="6"/>
      <c r="C29" s="6"/>
      <c r="D29" s="6"/>
      <c r="E29" s="15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</row>
    <row r="30" spans="1:19" s="186" customFormat="1" ht="18" customHeight="1" x14ac:dyDescent="0.3">
      <c r="A30" s="20"/>
      <c r="B30" s="6"/>
      <c r="C30" s="6"/>
      <c r="D30" s="6"/>
      <c r="E30" s="15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S30" s="185"/>
    </row>
    <row r="31" spans="1:19" s="62" customFormat="1" ht="18" customHeight="1" x14ac:dyDescent="0.3">
      <c r="A31" s="20"/>
      <c r="B31" s="20" t="s">
        <v>93</v>
      </c>
      <c r="C31" s="6"/>
      <c r="D31" s="6"/>
      <c r="E31" s="15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S31" s="63"/>
    </row>
    <row r="32" spans="1:19" ht="18" customHeight="1" x14ac:dyDescent="0.3">
      <c r="A32" s="20"/>
      <c r="B32" s="20" t="s">
        <v>94</v>
      </c>
      <c r="C32" s="6"/>
      <c r="D32" s="6"/>
      <c r="E32" s="15"/>
      <c r="F32" s="6"/>
      <c r="G32" s="6"/>
      <c r="H32" s="6"/>
      <c r="I32" s="6"/>
      <c r="J32" s="6"/>
      <c r="K32" s="6"/>
      <c r="L32" s="6"/>
      <c r="M32" s="6"/>
      <c r="N32" s="275">
        <f>cotisations!G2</f>
        <v>10</v>
      </c>
      <c r="O32" s="224"/>
    </row>
    <row r="33" spans="1:21" ht="18" customHeight="1" x14ac:dyDescent="0.3">
      <c r="A33" s="20"/>
      <c r="B33" s="20" t="s">
        <v>81</v>
      </c>
      <c r="C33" s="6"/>
      <c r="D33" s="6"/>
      <c r="E33" s="15"/>
      <c r="F33" s="6"/>
      <c r="G33" s="6"/>
      <c r="H33" s="276">
        <f>cotisations!I2</f>
        <v>43282</v>
      </c>
      <c r="I33" s="277"/>
      <c r="J33" s="278"/>
      <c r="K33" s="38" t="s">
        <v>85</v>
      </c>
      <c r="L33" s="6"/>
      <c r="M33" s="6"/>
      <c r="N33" s="51"/>
      <c r="O33" s="51"/>
      <c r="P33" s="6"/>
    </row>
    <row r="34" spans="1:21" ht="18" customHeight="1" x14ac:dyDescent="0.3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S34" s="16"/>
      <c r="T34" s="17"/>
      <c r="U34" s="17"/>
    </row>
    <row r="35" spans="1:21" ht="18" customHeight="1" x14ac:dyDescent="0.3">
      <c r="A35" s="20"/>
      <c r="B35" s="20" t="s">
        <v>82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S35" s="16"/>
      <c r="T35" s="17"/>
      <c r="U35" s="17"/>
    </row>
    <row r="36" spans="1:21" ht="18" customHeight="1" x14ac:dyDescent="0.3">
      <c r="A36" s="20"/>
      <c r="B36" s="20" t="s">
        <v>83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</row>
    <row r="37" spans="1:21" ht="18" customHeight="1" x14ac:dyDescent="0.3">
      <c r="A37" s="20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S37" s="41"/>
    </row>
    <row r="38" spans="1:21" ht="18" customHeight="1" x14ac:dyDescent="0.3">
      <c r="A38" s="20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S38" s="41"/>
    </row>
    <row r="39" spans="1:21" ht="18" customHeight="1" x14ac:dyDescent="0.3">
      <c r="A39" s="6"/>
      <c r="B39" s="6"/>
      <c r="C39" s="6"/>
      <c r="D39" s="6"/>
      <c r="E39" s="6"/>
      <c r="F39" s="6"/>
      <c r="G39" s="6"/>
      <c r="H39" s="6"/>
      <c r="I39" s="6"/>
      <c r="J39" s="6"/>
      <c r="K39" s="20" t="s">
        <v>40</v>
      </c>
      <c r="L39" s="6"/>
      <c r="M39" s="6"/>
      <c r="N39" s="6"/>
      <c r="O39" s="6"/>
      <c r="P39" s="6"/>
      <c r="S39" s="41"/>
    </row>
    <row r="40" spans="1:21" ht="18" customHeight="1" x14ac:dyDescent="0.3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S40" s="41"/>
    </row>
    <row r="41" spans="1:21" ht="18" customHeight="1" x14ac:dyDescent="0.3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S41" s="41"/>
    </row>
    <row r="42" spans="1:21" ht="18" customHeight="1" x14ac:dyDescent="0.3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S42" s="41"/>
    </row>
    <row r="43" spans="1:21" ht="18" customHeight="1" x14ac:dyDescent="0.3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S43" s="41"/>
    </row>
    <row r="44" spans="1:21" ht="18" customHeight="1" x14ac:dyDescent="0.3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S44" s="41"/>
    </row>
    <row r="45" spans="1:21" ht="18" customHeight="1" x14ac:dyDescent="0.3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S45" s="41"/>
    </row>
  </sheetData>
  <mergeCells count="20">
    <mergeCell ref="N32:O32"/>
    <mergeCell ref="H33:J33"/>
    <mergeCell ref="E14:H14"/>
    <mergeCell ref="I16:K16"/>
    <mergeCell ref="L16:P16"/>
    <mergeCell ref="A24:I24"/>
    <mergeCell ref="J24:N24"/>
    <mergeCell ref="B26:D26"/>
    <mergeCell ref="E26:F26"/>
    <mergeCell ref="H26:P26"/>
    <mergeCell ref="D28:F28"/>
    <mergeCell ref="G28:J28"/>
    <mergeCell ref="A13:B13"/>
    <mergeCell ref="C13:G13"/>
    <mergeCell ref="H13:I13"/>
    <mergeCell ref="K7:O7"/>
    <mergeCell ref="I8:O8"/>
    <mergeCell ref="I9:O9"/>
    <mergeCell ref="I10:J10"/>
    <mergeCell ref="K10:O10"/>
  </mergeCells>
  <conditionalFormatting sqref="I9:O9">
    <cfRule type="cellIs" dxfId="129" priority="1" operator="equal">
      <formula>0</formula>
    </cfRule>
  </conditionalFormatting>
  <pageMargins left="0.19685039370078741" right="0.19685039370078741" top="0.19685039370078741" bottom="0.19685039370078741" header="0.31496062992125984" footer="0.31496062992125984"/>
  <pageSetup paperSize="9"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1:Q139"/>
  <sheetViews>
    <sheetView topLeftCell="B1" workbookViewId="0">
      <selection activeCell="H16" sqref="H16"/>
    </sheetView>
  </sheetViews>
  <sheetFormatPr baseColWidth="10" defaultRowHeight="14.4" x14ac:dyDescent="0.3"/>
  <cols>
    <col min="2" max="2" width="32.6640625" customWidth="1"/>
    <col min="3" max="3" width="4.6640625" customWidth="1"/>
    <col min="5" max="5" width="3.109375" customWidth="1"/>
    <col min="6" max="6" width="16.44140625" bestFit="1" customWidth="1"/>
    <col min="7" max="7" width="3.33203125" customWidth="1"/>
    <col min="9" max="9" width="4.44140625" customWidth="1"/>
    <col min="11" max="11" width="3" customWidth="1"/>
    <col min="12" max="12" width="15.21875" bestFit="1" customWidth="1"/>
    <col min="15" max="15" width="16.77734375" bestFit="1" customWidth="1"/>
    <col min="16" max="16" width="10.21875" bestFit="1" customWidth="1"/>
    <col min="17" max="17" width="9.109375" bestFit="1" customWidth="1"/>
  </cols>
  <sheetData>
    <row r="1" spans="2:17" ht="18" customHeight="1" x14ac:dyDescent="0.3">
      <c r="B1" s="44" t="s">
        <v>19</v>
      </c>
      <c r="D1" s="44" t="s">
        <v>15</v>
      </c>
      <c r="F1" s="44" t="s">
        <v>41</v>
      </c>
      <c r="H1" s="44" t="s">
        <v>60</v>
      </c>
      <c r="J1" s="44" t="s">
        <v>63</v>
      </c>
      <c r="L1" s="44" t="s">
        <v>67</v>
      </c>
      <c r="O1" s="91" t="s">
        <v>113</v>
      </c>
      <c r="P1" s="91" t="s">
        <v>114</v>
      </c>
      <c r="Q1" s="91" t="s">
        <v>115</v>
      </c>
    </row>
    <row r="2" spans="2:17" ht="18" customHeight="1" x14ac:dyDescent="0.3">
      <c r="B2" t="s">
        <v>152</v>
      </c>
      <c r="D2" t="s">
        <v>35</v>
      </c>
      <c r="F2" t="s">
        <v>42</v>
      </c>
      <c r="H2" t="s">
        <v>42</v>
      </c>
      <c r="J2" t="s">
        <v>61</v>
      </c>
      <c r="L2" t="s">
        <v>68</v>
      </c>
      <c r="O2" s="88" t="s">
        <v>107</v>
      </c>
      <c r="P2" s="95">
        <v>42736</v>
      </c>
      <c r="Q2" s="91" t="s">
        <v>116</v>
      </c>
    </row>
    <row r="3" spans="2:17" ht="18" customHeight="1" x14ac:dyDescent="0.3">
      <c r="B3" t="s">
        <v>20</v>
      </c>
      <c r="D3" t="s">
        <v>36</v>
      </c>
      <c r="F3" t="s">
        <v>43</v>
      </c>
      <c r="H3" t="s">
        <v>43</v>
      </c>
      <c r="J3" t="s">
        <v>62</v>
      </c>
      <c r="L3" t="s">
        <v>69</v>
      </c>
      <c r="O3" s="86" t="s">
        <v>108</v>
      </c>
      <c r="P3" s="95">
        <v>42841</v>
      </c>
      <c r="Q3" s="91" t="s">
        <v>116</v>
      </c>
    </row>
    <row r="4" spans="2:17" ht="18" customHeight="1" x14ac:dyDescent="0.3">
      <c r="B4" t="s">
        <v>157</v>
      </c>
      <c r="D4" t="s">
        <v>37</v>
      </c>
      <c r="J4" t="s">
        <v>125</v>
      </c>
      <c r="L4" t="s">
        <v>70</v>
      </c>
      <c r="O4" s="86" t="s">
        <v>96</v>
      </c>
      <c r="P4" s="95">
        <v>42842</v>
      </c>
      <c r="Q4" s="91" t="s">
        <v>117</v>
      </c>
    </row>
    <row r="5" spans="2:17" ht="18" customHeight="1" x14ac:dyDescent="0.3">
      <c r="B5" t="s">
        <v>150</v>
      </c>
      <c r="L5" t="s">
        <v>71</v>
      </c>
      <c r="O5" s="87" t="s">
        <v>97</v>
      </c>
      <c r="P5" s="95">
        <v>42856</v>
      </c>
      <c r="Q5" s="91" t="s">
        <v>117</v>
      </c>
    </row>
    <row r="6" spans="2:17" ht="18" customHeight="1" x14ac:dyDescent="0.3">
      <c r="B6" t="s">
        <v>161</v>
      </c>
      <c r="O6" s="96" t="s">
        <v>98</v>
      </c>
      <c r="P6" s="97">
        <v>42863</v>
      </c>
      <c r="Q6" s="98" t="s">
        <v>117</v>
      </c>
    </row>
    <row r="7" spans="2:17" ht="18" customHeight="1" x14ac:dyDescent="0.3">
      <c r="B7" t="s">
        <v>159</v>
      </c>
      <c r="O7" s="99" t="s">
        <v>99</v>
      </c>
      <c r="P7" s="97">
        <v>42880</v>
      </c>
      <c r="Q7" s="98" t="s">
        <v>118</v>
      </c>
    </row>
    <row r="8" spans="2:17" ht="18" customHeight="1" x14ac:dyDescent="0.3">
      <c r="B8" t="s">
        <v>153</v>
      </c>
      <c r="O8" s="99" t="s">
        <v>100</v>
      </c>
      <c r="P8" s="97">
        <v>42890</v>
      </c>
      <c r="Q8" s="98" t="s">
        <v>116</v>
      </c>
    </row>
    <row r="9" spans="2:17" ht="18" customHeight="1" x14ac:dyDescent="0.3">
      <c r="B9" t="s">
        <v>158</v>
      </c>
      <c r="O9" s="99" t="s">
        <v>101</v>
      </c>
      <c r="P9" s="97">
        <v>42891</v>
      </c>
      <c r="Q9" s="98" t="s">
        <v>117</v>
      </c>
    </row>
    <row r="10" spans="2:17" ht="18" customHeight="1" x14ac:dyDescent="0.3">
      <c r="B10" t="s">
        <v>165</v>
      </c>
      <c r="O10" s="99" t="s">
        <v>102</v>
      </c>
      <c r="P10" s="97">
        <v>42930</v>
      </c>
      <c r="Q10" s="98" t="s">
        <v>119</v>
      </c>
    </row>
    <row r="11" spans="2:17" ht="18" customHeight="1" x14ac:dyDescent="0.3">
      <c r="B11" t="s">
        <v>160</v>
      </c>
      <c r="O11" s="99" t="s">
        <v>103</v>
      </c>
      <c r="P11" s="97">
        <v>42962</v>
      </c>
      <c r="Q11" s="98" t="s">
        <v>120</v>
      </c>
    </row>
    <row r="12" spans="2:17" ht="18" customHeight="1" x14ac:dyDescent="0.3">
      <c r="B12" t="s">
        <v>151</v>
      </c>
      <c r="O12" s="99" t="s">
        <v>104</v>
      </c>
      <c r="P12" s="97">
        <v>43040</v>
      </c>
      <c r="Q12" s="98" t="s">
        <v>121</v>
      </c>
    </row>
    <row r="13" spans="2:17" ht="18" customHeight="1" x14ac:dyDescent="0.3">
      <c r="B13" t="s">
        <v>156</v>
      </c>
      <c r="O13" s="99" t="s">
        <v>105</v>
      </c>
      <c r="P13" s="97">
        <v>43050</v>
      </c>
      <c r="Q13" s="98" t="s">
        <v>122</v>
      </c>
    </row>
    <row r="14" spans="2:17" ht="18" customHeight="1" x14ac:dyDescent="0.3">
      <c r="B14" t="s">
        <v>162</v>
      </c>
      <c r="O14" s="99" t="s">
        <v>106</v>
      </c>
      <c r="P14" s="97">
        <v>43094</v>
      </c>
      <c r="Q14" s="98" t="s">
        <v>117</v>
      </c>
    </row>
    <row r="15" spans="2:17" ht="18" customHeight="1" x14ac:dyDescent="0.3">
      <c r="B15" t="s">
        <v>149</v>
      </c>
      <c r="O15" s="100" t="s">
        <v>123</v>
      </c>
      <c r="P15" s="101">
        <v>43101</v>
      </c>
      <c r="Q15" s="102" t="s">
        <v>117</v>
      </c>
    </row>
    <row r="16" spans="2:17" ht="18" customHeight="1" x14ac:dyDescent="0.3">
      <c r="B16" t="s">
        <v>18</v>
      </c>
      <c r="O16" s="99" t="s">
        <v>108</v>
      </c>
      <c r="P16" s="101">
        <v>43191</v>
      </c>
      <c r="Q16" s="98" t="s">
        <v>116</v>
      </c>
    </row>
    <row r="17" spans="2:17" ht="18" customHeight="1" x14ac:dyDescent="0.3">
      <c r="B17" t="s">
        <v>163</v>
      </c>
      <c r="O17" s="99" t="s">
        <v>96</v>
      </c>
      <c r="P17" s="101">
        <v>43192</v>
      </c>
      <c r="Q17" s="98" t="s">
        <v>117</v>
      </c>
    </row>
    <row r="18" spans="2:17" ht="18" customHeight="1" x14ac:dyDescent="0.3">
      <c r="B18" t="s">
        <v>208</v>
      </c>
      <c r="O18" s="99" t="s">
        <v>97</v>
      </c>
      <c r="P18" s="101">
        <v>43221</v>
      </c>
      <c r="Q18" s="98" t="s">
        <v>120</v>
      </c>
    </row>
    <row r="19" spans="2:17" ht="18" customHeight="1" x14ac:dyDescent="0.3">
      <c r="B19" t="s">
        <v>155</v>
      </c>
      <c r="O19" s="99" t="s">
        <v>98</v>
      </c>
      <c r="P19" s="101">
        <v>43228</v>
      </c>
      <c r="Q19" s="98" t="s">
        <v>120</v>
      </c>
    </row>
    <row r="20" spans="2:17" ht="18" customHeight="1" x14ac:dyDescent="0.3">
      <c r="B20" t="s">
        <v>164</v>
      </c>
      <c r="O20" s="99" t="s">
        <v>99</v>
      </c>
      <c r="P20" s="101">
        <v>43230</v>
      </c>
      <c r="Q20" s="98" t="s">
        <v>118</v>
      </c>
    </row>
    <row r="21" spans="2:17" ht="18" customHeight="1" x14ac:dyDescent="0.3">
      <c r="B21" t="s">
        <v>207</v>
      </c>
      <c r="O21" s="99" t="s">
        <v>100</v>
      </c>
      <c r="P21" s="101">
        <v>43240</v>
      </c>
      <c r="Q21" s="98" t="s">
        <v>116</v>
      </c>
    </row>
    <row r="22" spans="2:17" ht="18" customHeight="1" x14ac:dyDescent="0.3">
      <c r="B22" t="s">
        <v>154</v>
      </c>
      <c r="O22" s="99" t="s">
        <v>101</v>
      </c>
      <c r="P22" s="101">
        <v>43241</v>
      </c>
      <c r="Q22" s="98" t="s">
        <v>117</v>
      </c>
    </row>
    <row r="23" spans="2:17" ht="18" customHeight="1" x14ac:dyDescent="0.3">
      <c r="O23" s="99" t="s">
        <v>102</v>
      </c>
      <c r="P23" s="101">
        <v>43295</v>
      </c>
      <c r="Q23" s="98" t="s">
        <v>122</v>
      </c>
    </row>
    <row r="24" spans="2:17" ht="18" customHeight="1" x14ac:dyDescent="0.3">
      <c r="O24" s="99" t="s">
        <v>103</v>
      </c>
      <c r="P24" s="101">
        <v>43327</v>
      </c>
      <c r="Q24" s="98" t="s">
        <v>121</v>
      </c>
    </row>
    <row r="25" spans="2:17" ht="18" customHeight="1" x14ac:dyDescent="0.3">
      <c r="O25" s="99" t="s">
        <v>104</v>
      </c>
      <c r="P25" s="101">
        <v>43405</v>
      </c>
      <c r="Q25" s="98" t="s">
        <v>118</v>
      </c>
    </row>
    <row r="26" spans="2:17" ht="18" customHeight="1" x14ac:dyDescent="0.3">
      <c r="O26" s="99" t="s">
        <v>105</v>
      </c>
      <c r="P26" s="101">
        <v>43415</v>
      </c>
      <c r="Q26" s="98" t="s">
        <v>116</v>
      </c>
    </row>
    <row r="27" spans="2:17" ht="18" customHeight="1" x14ac:dyDescent="0.3">
      <c r="O27" s="99" t="s">
        <v>106</v>
      </c>
      <c r="P27" s="101">
        <v>43459</v>
      </c>
      <c r="Q27" s="98" t="s">
        <v>120</v>
      </c>
    </row>
    <row r="28" spans="2:17" ht="18" customHeight="1" x14ac:dyDescent="0.3">
      <c r="O28" s="103" t="s">
        <v>124</v>
      </c>
      <c r="P28" s="97">
        <v>43466</v>
      </c>
      <c r="Q28" s="98" t="s">
        <v>120</v>
      </c>
    </row>
    <row r="29" spans="2:17" ht="18" customHeight="1" x14ac:dyDescent="0.3">
      <c r="O29" s="103" t="s">
        <v>108</v>
      </c>
      <c r="P29" s="97">
        <v>43576</v>
      </c>
      <c r="Q29" s="98" t="s">
        <v>116</v>
      </c>
    </row>
    <row r="30" spans="2:17" ht="18" customHeight="1" x14ac:dyDescent="0.3">
      <c r="O30" s="103" t="s">
        <v>96</v>
      </c>
      <c r="P30" s="97">
        <v>43577</v>
      </c>
      <c r="Q30" s="98" t="s">
        <v>117</v>
      </c>
    </row>
    <row r="31" spans="2:17" ht="18" customHeight="1" x14ac:dyDescent="0.3">
      <c r="O31" s="103" t="s">
        <v>97</v>
      </c>
      <c r="P31" s="97">
        <v>43586</v>
      </c>
      <c r="Q31" s="98" t="s">
        <v>121</v>
      </c>
    </row>
    <row r="32" spans="2:17" ht="18" customHeight="1" x14ac:dyDescent="0.3">
      <c r="O32" s="103" t="s">
        <v>98</v>
      </c>
      <c r="P32" s="97">
        <v>43593</v>
      </c>
      <c r="Q32" s="98" t="s">
        <v>121</v>
      </c>
    </row>
    <row r="33" spans="15:17" ht="18" customHeight="1" x14ac:dyDescent="0.3">
      <c r="O33" s="103" t="s">
        <v>99</v>
      </c>
      <c r="P33" s="97">
        <v>43615</v>
      </c>
      <c r="Q33" s="98" t="s">
        <v>118</v>
      </c>
    </row>
    <row r="34" spans="15:17" ht="18" customHeight="1" x14ac:dyDescent="0.3">
      <c r="O34" s="103" t="s">
        <v>100</v>
      </c>
      <c r="P34" s="97">
        <v>43625</v>
      </c>
      <c r="Q34" s="98" t="s">
        <v>116</v>
      </c>
    </row>
    <row r="35" spans="15:17" ht="18" customHeight="1" x14ac:dyDescent="0.3">
      <c r="O35" s="103" t="s">
        <v>101</v>
      </c>
      <c r="P35" s="97">
        <v>43626</v>
      </c>
      <c r="Q35" s="98" t="s">
        <v>117</v>
      </c>
    </row>
    <row r="36" spans="15:17" ht="18" customHeight="1" x14ac:dyDescent="0.3">
      <c r="O36" s="103" t="s">
        <v>102</v>
      </c>
      <c r="P36" s="97">
        <v>43660</v>
      </c>
      <c r="Q36" s="98" t="s">
        <v>116</v>
      </c>
    </row>
    <row r="37" spans="15:17" ht="18" customHeight="1" x14ac:dyDescent="0.3">
      <c r="O37" s="103" t="s">
        <v>103</v>
      </c>
      <c r="P37" s="97">
        <v>43692</v>
      </c>
      <c r="Q37" s="98" t="s">
        <v>118</v>
      </c>
    </row>
    <row r="38" spans="15:17" ht="18" customHeight="1" x14ac:dyDescent="0.3">
      <c r="O38" s="104" t="s">
        <v>104</v>
      </c>
      <c r="P38" s="95">
        <v>43770</v>
      </c>
      <c r="Q38" s="91" t="s">
        <v>119</v>
      </c>
    </row>
    <row r="39" spans="15:17" ht="18" customHeight="1" x14ac:dyDescent="0.3">
      <c r="O39" s="104" t="s">
        <v>105</v>
      </c>
      <c r="P39" s="95">
        <v>43780</v>
      </c>
      <c r="Q39" s="91" t="s">
        <v>117</v>
      </c>
    </row>
    <row r="40" spans="15:17" ht="18" customHeight="1" x14ac:dyDescent="0.3">
      <c r="O40" s="105" t="s">
        <v>106</v>
      </c>
      <c r="P40" s="106">
        <v>43824</v>
      </c>
      <c r="Q40" s="90" t="s">
        <v>121</v>
      </c>
    </row>
    <row r="41" spans="15:17" ht="18" customHeight="1" x14ac:dyDescent="0.3">
      <c r="O41" s="104" t="s">
        <v>128</v>
      </c>
      <c r="P41" s="106">
        <v>43654</v>
      </c>
      <c r="Q41" s="116" t="s">
        <v>117</v>
      </c>
    </row>
    <row r="42" spans="15:17" ht="18" customHeight="1" x14ac:dyDescent="0.3">
      <c r="O42" s="104" t="s">
        <v>128</v>
      </c>
      <c r="P42" s="106">
        <v>43655</v>
      </c>
      <c r="Q42" s="116" t="s">
        <v>120</v>
      </c>
    </row>
    <row r="43" spans="15:17" ht="18" customHeight="1" x14ac:dyDescent="0.3">
      <c r="O43" s="104" t="s">
        <v>128</v>
      </c>
      <c r="P43" s="106">
        <v>43656</v>
      </c>
      <c r="Q43" s="116" t="s">
        <v>121</v>
      </c>
    </row>
    <row r="44" spans="15:17" ht="18" customHeight="1" x14ac:dyDescent="0.3">
      <c r="O44" s="104" t="s">
        <v>128</v>
      </c>
      <c r="P44" s="106">
        <v>43657</v>
      </c>
      <c r="Q44" s="116" t="s">
        <v>118</v>
      </c>
    </row>
    <row r="45" spans="15:17" ht="18" customHeight="1" x14ac:dyDescent="0.3">
      <c r="O45" s="104" t="s">
        <v>128</v>
      </c>
      <c r="P45" s="106">
        <v>43658</v>
      </c>
      <c r="Q45" s="116" t="s">
        <v>119</v>
      </c>
    </row>
    <row r="46" spans="15:17" ht="18" customHeight="1" x14ac:dyDescent="0.3">
      <c r="O46" s="104" t="s">
        <v>128</v>
      </c>
      <c r="P46" s="106">
        <v>43661</v>
      </c>
      <c r="Q46" s="116" t="s">
        <v>117</v>
      </c>
    </row>
    <row r="47" spans="15:17" ht="18" customHeight="1" x14ac:dyDescent="0.3">
      <c r="O47" s="104" t="s">
        <v>128</v>
      </c>
      <c r="P47" s="106">
        <v>43662</v>
      </c>
      <c r="Q47" s="116" t="s">
        <v>120</v>
      </c>
    </row>
    <row r="48" spans="15:17" ht="18" customHeight="1" x14ac:dyDescent="0.3">
      <c r="O48" s="104" t="s">
        <v>128</v>
      </c>
      <c r="P48" s="106">
        <v>43663</v>
      </c>
      <c r="Q48" s="116" t="s">
        <v>121</v>
      </c>
    </row>
    <row r="49" spans="15:17" ht="18" customHeight="1" x14ac:dyDescent="0.3">
      <c r="O49" s="104" t="s">
        <v>128</v>
      </c>
      <c r="P49" s="106">
        <v>43664</v>
      </c>
      <c r="Q49" s="116" t="s">
        <v>118</v>
      </c>
    </row>
    <row r="50" spans="15:17" ht="18" customHeight="1" x14ac:dyDescent="0.3">
      <c r="O50" s="104" t="s">
        <v>128</v>
      </c>
      <c r="P50" s="106">
        <v>43665</v>
      </c>
      <c r="Q50" s="116" t="s">
        <v>119</v>
      </c>
    </row>
    <row r="51" spans="15:17" ht="18" customHeight="1" x14ac:dyDescent="0.3">
      <c r="O51" s="104" t="s">
        <v>128</v>
      </c>
      <c r="P51" s="106">
        <v>43668</v>
      </c>
      <c r="Q51" s="116" t="s">
        <v>117</v>
      </c>
    </row>
    <row r="52" spans="15:17" ht="18" customHeight="1" x14ac:dyDescent="0.3">
      <c r="O52" s="104" t="s">
        <v>128</v>
      </c>
      <c r="P52" s="106">
        <v>43669</v>
      </c>
      <c r="Q52" s="116" t="s">
        <v>120</v>
      </c>
    </row>
    <row r="53" spans="15:17" ht="18" customHeight="1" x14ac:dyDescent="0.3">
      <c r="O53" s="104" t="s">
        <v>128</v>
      </c>
      <c r="P53" s="106">
        <v>43670</v>
      </c>
      <c r="Q53" s="116" t="s">
        <v>121</v>
      </c>
    </row>
    <row r="54" spans="15:17" ht="18" customHeight="1" x14ac:dyDescent="0.3">
      <c r="O54" s="104" t="s">
        <v>128</v>
      </c>
      <c r="P54" s="106">
        <v>43671</v>
      </c>
      <c r="Q54" s="116" t="s">
        <v>118</v>
      </c>
    </row>
    <row r="55" spans="15:17" ht="18" customHeight="1" x14ac:dyDescent="0.3">
      <c r="O55" s="104" t="s">
        <v>128</v>
      </c>
      <c r="P55" s="106">
        <v>43672</v>
      </c>
      <c r="Q55" s="116" t="s">
        <v>119</v>
      </c>
    </row>
    <row r="56" spans="15:17" ht="18" customHeight="1" x14ac:dyDescent="0.3">
      <c r="O56" s="104" t="s">
        <v>128</v>
      </c>
      <c r="P56" s="106">
        <v>43675</v>
      </c>
      <c r="Q56" s="116" t="s">
        <v>117</v>
      </c>
    </row>
    <row r="57" spans="15:17" ht="18" customHeight="1" x14ac:dyDescent="0.3">
      <c r="O57" s="104" t="s">
        <v>128</v>
      </c>
      <c r="P57" s="106">
        <v>43676</v>
      </c>
      <c r="Q57" s="116" t="s">
        <v>120</v>
      </c>
    </row>
    <row r="58" spans="15:17" ht="18" customHeight="1" x14ac:dyDescent="0.3">
      <c r="O58" s="104" t="s">
        <v>128</v>
      </c>
      <c r="P58" s="106">
        <v>43677</v>
      </c>
      <c r="Q58" s="116" t="s">
        <v>121</v>
      </c>
    </row>
    <row r="59" spans="15:17" ht="18" customHeight="1" x14ac:dyDescent="0.3">
      <c r="O59" s="104" t="s">
        <v>128</v>
      </c>
      <c r="P59" s="106">
        <v>43678</v>
      </c>
      <c r="Q59" s="116" t="s">
        <v>118</v>
      </c>
    </row>
    <row r="60" spans="15:17" ht="18" customHeight="1" x14ac:dyDescent="0.3">
      <c r="O60" s="104" t="s">
        <v>128</v>
      </c>
      <c r="P60" s="106">
        <v>43679</v>
      </c>
      <c r="Q60" s="116" t="s">
        <v>119</v>
      </c>
    </row>
    <row r="61" spans="15:17" ht="18" customHeight="1" x14ac:dyDescent="0.3">
      <c r="O61" s="104" t="s">
        <v>128</v>
      </c>
      <c r="P61" s="106">
        <v>43682</v>
      </c>
      <c r="Q61" s="116" t="s">
        <v>117</v>
      </c>
    </row>
    <row r="62" spans="15:17" ht="18" customHeight="1" x14ac:dyDescent="0.3">
      <c r="O62" s="104" t="s">
        <v>128</v>
      </c>
      <c r="P62" s="106">
        <v>43683</v>
      </c>
      <c r="Q62" s="116" t="s">
        <v>120</v>
      </c>
    </row>
    <row r="63" spans="15:17" ht="18" customHeight="1" x14ac:dyDescent="0.3">
      <c r="O63" s="104" t="s">
        <v>128</v>
      </c>
      <c r="P63" s="106">
        <v>43684</v>
      </c>
      <c r="Q63" s="116" t="s">
        <v>121</v>
      </c>
    </row>
    <row r="64" spans="15:17" ht="18" customHeight="1" x14ac:dyDescent="0.3">
      <c r="O64" s="104" t="s">
        <v>128</v>
      </c>
      <c r="P64" s="106">
        <v>43685</v>
      </c>
      <c r="Q64" s="116" t="s">
        <v>118</v>
      </c>
    </row>
    <row r="65" spans="15:17" ht="18" customHeight="1" x14ac:dyDescent="0.3">
      <c r="O65" s="104" t="s">
        <v>128</v>
      </c>
      <c r="P65" s="106">
        <v>43686</v>
      </c>
      <c r="Q65" s="116" t="s">
        <v>119</v>
      </c>
    </row>
    <row r="66" spans="15:17" ht="18" customHeight="1" x14ac:dyDescent="0.3">
      <c r="O66" s="104" t="s">
        <v>128</v>
      </c>
      <c r="P66" s="106">
        <v>43689</v>
      </c>
      <c r="Q66" s="116" t="s">
        <v>117</v>
      </c>
    </row>
    <row r="67" spans="15:17" ht="18" customHeight="1" x14ac:dyDescent="0.3">
      <c r="O67" s="104" t="s">
        <v>128</v>
      </c>
      <c r="P67" s="106">
        <v>43690</v>
      </c>
      <c r="Q67" s="116" t="s">
        <v>120</v>
      </c>
    </row>
    <row r="68" spans="15:17" ht="18" customHeight="1" x14ac:dyDescent="0.3">
      <c r="O68" s="104" t="s">
        <v>128</v>
      </c>
      <c r="P68" s="106">
        <v>43691</v>
      </c>
      <c r="Q68" s="116" t="s">
        <v>121</v>
      </c>
    </row>
    <row r="69" spans="15:17" ht="18" customHeight="1" x14ac:dyDescent="0.3">
      <c r="O69" s="104" t="s">
        <v>128</v>
      </c>
      <c r="P69" s="106">
        <v>43693</v>
      </c>
      <c r="Q69" s="116" t="s">
        <v>119</v>
      </c>
    </row>
    <row r="70" spans="15:17" ht="18" customHeight="1" x14ac:dyDescent="0.3">
      <c r="O70" s="104" t="s">
        <v>128</v>
      </c>
      <c r="P70" s="106">
        <v>43696</v>
      </c>
      <c r="Q70" s="116" t="s">
        <v>117</v>
      </c>
    </row>
    <row r="71" spans="15:17" ht="18" customHeight="1" x14ac:dyDescent="0.3">
      <c r="O71" s="104" t="s">
        <v>128</v>
      </c>
      <c r="P71" s="106">
        <v>43697</v>
      </c>
      <c r="Q71" s="116" t="s">
        <v>120</v>
      </c>
    </row>
    <row r="72" spans="15:17" ht="18" customHeight="1" x14ac:dyDescent="0.3">
      <c r="O72" s="104" t="s">
        <v>128</v>
      </c>
      <c r="P72" s="106">
        <v>43698</v>
      </c>
      <c r="Q72" s="116" t="s">
        <v>121</v>
      </c>
    </row>
    <row r="73" spans="15:17" ht="18" customHeight="1" x14ac:dyDescent="0.3">
      <c r="O73" s="104" t="s">
        <v>128</v>
      </c>
      <c r="P73" s="106">
        <v>43699</v>
      </c>
      <c r="Q73" s="116" t="s">
        <v>118</v>
      </c>
    </row>
    <row r="74" spans="15:17" ht="18" customHeight="1" x14ac:dyDescent="0.3">
      <c r="O74" s="104" t="s">
        <v>128</v>
      </c>
      <c r="P74" s="106">
        <v>43700</v>
      </c>
      <c r="Q74" s="116" t="s">
        <v>119</v>
      </c>
    </row>
    <row r="75" spans="15:17" ht="18" customHeight="1" x14ac:dyDescent="0.3">
      <c r="O75" s="104" t="s">
        <v>128</v>
      </c>
      <c r="P75" s="106">
        <v>43703</v>
      </c>
      <c r="Q75" s="116" t="s">
        <v>117</v>
      </c>
    </row>
    <row r="76" spans="15:17" ht="18" customHeight="1" x14ac:dyDescent="0.3">
      <c r="O76" s="104" t="s">
        <v>128</v>
      </c>
      <c r="P76" s="106">
        <v>43704</v>
      </c>
      <c r="Q76" s="116" t="s">
        <v>120</v>
      </c>
    </row>
    <row r="77" spans="15:17" ht="18" customHeight="1" x14ac:dyDescent="0.3">
      <c r="O77" s="104" t="s">
        <v>128</v>
      </c>
      <c r="P77" s="106">
        <v>43705</v>
      </c>
      <c r="Q77" s="116" t="s">
        <v>121</v>
      </c>
    </row>
    <row r="78" spans="15:17" ht="18" customHeight="1" x14ac:dyDescent="0.3">
      <c r="O78" s="104" t="s">
        <v>128</v>
      </c>
      <c r="P78" s="106">
        <v>43706</v>
      </c>
      <c r="Q78" s="116" t="s">
        <v>118</v>
      </c>
    </row>
    <row r="79" spans="15:17" ht="18" customHeight="1" x14ac:dyDescent="0.3">
      <c r="O79" s="104" t="s">
        <v>128</v>
      </c>
      <c r="P79" s="106">
        <v>43707</v>
      </c>
      <c r="Q79" s="116" t="s">
        <v>119</v>
      </c>
    </row>
    <row r="80" spans="15:17" ht="18" customHeight="1" x14ac:dyDescent="0.3">
      <c r="O80" s="104" t="s">
        <v>124</v>
      </c>
      <c r="P80" s="95">
        <v>43831</v>
      </c>
      <c r="Q80" s="91" t="s">
        <v>121</v>
      </c>
    </row>
    <row r="81" spans="15:17" ht="18" customHeight="1" x14ac:dyDescent="0.3">
      <c r="O81" s="104" t="s">
        <v>108</v>
      </c>
      <c r="P81" s="95">
        <v>43933</v>
      </c>
      <c r="Q81" s="91" t="s">
        <v>116</v>
      </c>
    </row>
    <row r="82" spans="15:17" ht="18" customHeight="1" x14ac:dyDescent="0.3">
      <c r="O82" s="104" t="s">
        <v>96</v>
      </c>
      <c r="P82" s="95">
        <v>43934</v>
      </c>
      <c r="Q82" s="91" t="s">
        <v>117</v>
      </c>
    </row>
    <row r="83" spans="15:17" ht="18" customHeight="1" x14ac:dyDescent="0.3">
      <c r="O83" s="104" t="s">
        <v>97</v>
      </c>
      <c r="P83" s="95">
        <v>43952</v>
      </c>
      <c r="Q83" s="91" t="s">
        <v>119</v>
      </c>
    </row>
    <row r="84" spans="15:17" ht="18" customHeight="1" x14ac:dyDescent="0.3">
      <c r="O84" s="104" t="s">
        <v>98</v>
      </c>
      <c r="P84" s="95">
        <v>43959</v>
      </c>
      <c r="Q84" s="91" t="s">
        <v>119</v>
      </c>
    </row>
    <row r="85" spans="15:17" ht="18" customHeight="1" x14ac:dyDescent="0.3">
      <c r="O85" s="104" t="s">
        <v>99</v>
      </c>
      <c r="P85" s="95">
        <v>43972</v>
      </c>
      <c r="Q85" s="91" t="s">
        <v>118</v>
      </c>
    </row>
    <row r="86" spans="15:17" ht="18" customHeight="1" x14ac:dyDescent="0.3">
      <c r="O86" s="104" t="s">
        <v>100</v>
      </c>
      <c r="P86" s="95">
        <v>43982</v>
      </c>
      <c r="Q86" s="91" t="s">
        <v>116</v>
      </c>
    </row>
    <row r="87" spans="15:17" ht="18" customHeight="1" x14ac:dyDescent="0.3">
      <c r="O87" s="104" t="s">
        <v>101</v>
      </c>
      <c r="P87" s="95">
        <v>43983</v>
      </c>
      <c r="Q87" s="91" t="s">
        <v>117</v>
      </c>
    </row>
    <row r="88" spans="15:17" ht="18" customHeight="1" x14ac:dyDescent="0.3">
      <c r="O88" s="104" t="s">
        <v>102</v>
      </c>
      <c r="P88" s="95">
        <v>44026</v>
      </c>
      <c r="Q88" s="91" t="s">
        <v>120</v>
      </c>
    </row>
    <row r="89" spans="15:17" ht="18" customHeight="1" x14ac:dyDescent="0.3">
      <c r="O89" s="104" t="s">
        <v>103</v>
      </c>
      <c r="P89" s="95">
        <v>44058</v>
      </c>
      <c r="Q89" s="91" t="s">
        <v>122</v>
      </c>
    </row>
    <row r="90" spans="15:17" ht="18" customHeight="1" x14ac:dyDescent="0.3">
      <c r="O90" s="104" t="s">
        <v>104</v>
      </c>
      <c r="P90" s="95">
        <v>44136</v>
      </c>
      <c r="Q90" s="91" t="s">
        <v>116</v>
      </c>
    </row>
    <row r="91" spans="15:17" ht="18" customHeight="1" x14ac:dyDescent="0.3">
      <c r="O91" s="104" t="s">
        <v>105</v>
      </c>
      <c r="P91" s="95">
        <v>44146</v>
      </c>
      <c r="Q91" s="91" t="s">
        <v>121</v>
      </c>
    </row>
    <row r="92" spans="15:17" ht="18" customHeight="1" x14ac:dyDescent="0.3">
      <c r="O92" s="105" t="s">
        <v>106</v>
      </c>
      <c r="P92" s="106">
        <v>44190</v>
      </c>
      <c r="Q92" s="90" t="s">
        <v>119</v>
      </c>
    </row>
    <row r="93" spans="15:17" ht="18" customHeight="1" x14ac:dyDescent="0.3">
      <c r="O93" s="104" t="s">
        <v>124</v>
      </c>
      <c r="P93" s="95">
        <v>44197</v>
      </c>
      <c r="Q93" s="91" t="s">
        <v>119</v>
      </c>
    </row>
    <row r="94" spans="15:17" ht="18" customHeight="1" x14ac:dyDescent="0.3">
      <c r="O94" s="104" t="s">
        <v>108</v>
      </c>
      <c r="P94" s="95">
        <v>44290</v>
      </c>
      <c r="Q94" s="91" t="s">
        <v>116</v>
      </c>
    </row>
    <row r="95" spans="15:17" ht="18" customHeight="1" x14ac:dyDescent="0.3">
      <c r="O95" s="104" t="s">
        <v>96</v>
      </c>
      <c r="P95" s="95">
        <v>44291</v>
      </c>
      <c r="Q95" s="91" t="s">
        <v>117</v>
      </c>
    </row>
    <row r="96" spans="15:17" ht="18" customHeight="1" x14ac:dyDescent="0.3">
      <c r="O96" s="104" t="s">
        <v>97</v>
      </c>
      <c r="P96" s="95">
        <v>44317</v>
      </c>
      <c r="Q96" s="91" t="s">
        <v>122</v>
      </c>
    </row>
    <row r="97" spans="15:17" ht="18" customHeight="1" x14ac:dyDescent="0.3">
      <c r="O97" s="104" t="s">
        <v>98</v>
      </c>
      <c r="P97" s="95">
        <v>44324</v>
      </c>
      <c r="Q97" s="91" t="s">
        <v>122</v>
      </c>
    </row>
    <row r="98" spans="15:17" ht="18" customHeight="1" x14ac:dyDescent="0.3">
      <c r="O98" s="104" t="s">
        <v>99</v>
      </c>
      <c r="P98" s="95">
        <v>44329</v>
      </c>
      <c r="Q98" s="91" t="s">
        <v>118</v>
      </c>
    </row>
    <row r="99" spans="15:17" ht="18" customHeight="1" x14ac:dyDescent="0.3">
      <c r="O99" s="104" t="s">
        <v>100</v>
      </c>
      <c r="P99" s="95">
        <v>44339</v>
      </c>
      <c r="Q99" s="91" t="s">
        <v>116</v>
      </c>
    </row>
    <row r="100" spans="15:17" ht="18" customHeight="1" x14ac:dyDescent="0.3">
      <c r="O100" s="104" t="s">
        <v>101</v>
      </c>
      <c r="P100" s="95">
        <v>44340</v>
      </c>
      <c r="Q100" s="91" t="s">
        <v>117</v>
      </c>
    </row>
    <row r="101" spans="15:17" ht="18" customHeight="1" x14ac:dyDescent="0.3">
      <c r="O101" s="104" t="s">
        <v>102</v>
      </c>
      <c r="P101" s="95">
        <v>44391</v>
      </c>
      <c r="Q101" s="91" t="s">
        <v>121</v>
      </c>
    </row>
    <row r="102" spans="15:17" ht="18" customHeight="1" x14ac:dyDescent="0.3">
      <c r="O102" s="104" t="s">
        <v>103</v>
      </c>
      <c r="P102" s="95">
        <v>44423</v>
      </c>
      <c r="Q102" s="91" t="s">
        <v>116</v>
      </c>
    </row>
    <row r="103" spans="15:17" ht="18" customHeight="1" x14ac:dyDescent="0.3">
      <c r="O103" s="104" t="s">
        <v>104</v>
      </c>
      <c r="P103" s="95">
        <v>44197</v>
      </c>
      <c r="Q103" s="91" t="s">
        <v>117</v>
      </c>
    </row>
    <row r="104" spans="15:17" ht="18" customHeight="1" x14ac:dyDescent="0.3">
      <c r="O104" s="104" t="s">
        <v>105</v>
      </c>
      <c r="P104" s="95">
        <v>44511</v>
      </c>
      <c r="Q104" s="91" t="s">
        <v>118</v>
      </c>
    </row>
    <row r="105" spans="15:17" ht="18" customHeight="1" x14ac:dyDescent="0.3">
      <c r="O105" s="105" t="s">
        <v>106</v>
      </c>
      <c r="P105" s="106">
        <v>44555</v>
      </c>
      <c r="Q105" s="90" t="s">
        <v>122</v>
      </c>
    </row>
    <row r="106" spans="15:17" ht="18" customHeight="1" x14ac:dyDescent="0.3">
      <c r="O106" s="104" t="s">
        <v>124</v>
      </c>
      <c r="P106" s="95">
        <v>44562</v>
      </c>
      <c r="Q106" s="114" t="s">
        <v>122</v>
      </c>
    </row>
    <row r="107" spans="15:17" ht="18" customHeight="1" x14ac:dyDescent="0.3">
      <c r="O107" s="104" t="s">
        <v>108</v>
      </c>
      <c r="P107" s="95">
        <v>44668</v>
      </c>
      <c r="Q107" s="114" t="s">
        <v>116</v>
      </c>
    </row>
    <row r="108" spans="15:17" ht="18" customHeight="1" x14ac:dyDescent="0.3">
      <c r="O108" s="104" t="s">
        <v>96</v>
      </c>
      <c r="P108" s="95">
        <v>44669</v>
      </c>
      <c r="Q108" s="114" t="s">
        <v>117</v>
      </c>
    </row>
    <row r="109" spans="15:17" ht="18" customHeight="1" x14ac:dyDescent="0.3">
      <c r="O109" s="104" t="s">
        <v>97</v>
      </c>
      <c r="P109" s="95">
        <v>44682</v>
      </c>
      <c r="Q109" s="114" t="s">
        <v>116</v>
      </c>
    </row>
    <row r="110" spans="15:17" ht="18" customHeight="1" x14ac:dyDescent="0.3">
      <c r="O110" s="104" t="s">
        <v>98</v>
      </c>
      <c r="P110" s="95">
        <v>44689</v>
      </c>
      <c r="Q110" s="114" t="s">
        <v>116</v>
      </c>
    </row>
    <row r="111" spans="15:17" ht="18" customHeight="1" x14ac:dyDescent="0.3">
      <c r="O111" s="104" t="s">
        <v>99</v>
      </c>
      <c r="P111" s="95">
        <v>44707</v>
      </c>
      <c r="Q111" s="114" t="s">
        <v>118</v>
      </c>
    </row>
    <row r="112" spans="15:17" ht="18" customHeight="1" x14ac:dyDescent="0.3">
      <c r="O112" s="104" t="s">
        <v>100</v>
      </c>
      <c r="P112" s="95">
        <v>44717</v>
      </c>
      <c r="Q112" s="114" t="s">
        <v>116</v>
      </c>
    </row>
    <row r="113" spans="15:17" ht="18" customHeight="1" x14ac:dyDescent="0.3">
      <c r="O113" s="104" t="s">
        <v>101</v>
      </c>
      <c r="P113" s="95">
        <v>44718</v>
      </c>
      <c r="Q113" s="114" t="s">
        <v>117</v>
      </c>
    </row>
    <row r="114" spans="15:17" ht="18" customHeight="1" x14ac:dyDescent="0.3">
      <c r="O114" s="104" t="s">
        <v>102</v>
      </c>
      <c r="P114" s="95">
        <v>44756</v>
      </c>
      <c r="Q114" s="114" t="s">
        <v>118</v>
      </c>
    </row>
    <row r="115" spans="15:17" ht="18" customHeight="1" x14ac:dyDescent="0.3">
      <c r="O115" s="104" t="s">
        <v>103</v>
      </c>
      <c r="P115" s="95">
        <v>44788</v>
      </c>
      <c r="Q115" s="114" t="s">
        <v>117</v>
      </c>
    </row>
    <row r="116" spans="15:17" ht="18" customHeight="1" x14ac:dyDescent="0.3">
      <c r="O116" s="104" t="s">
        <v>104</v>
      </c>
      <c r="P116" s="95">
        <v>44866</v>
      </c>
      <c r="Q116" s="114" t="s">
        <v>120</v>
      </c>
    </row>
    <row r="117" spans="15:17" ht="18" customHeight="1" x14ac:dyDescent="0.3">
      <c r="O117" s="104" t="s">
        <v>105</v>
      </c>
      <c r="P117" s="95">
        <v>44876</v>
      </c>
      <c r="Q117" s="114" t="s">
        <v>119</v>
      </c>
    </row>
    <row r="118" spans="15:17" ht="18" customHeight="1" x14ac:dyDescent="0.3">
      <c r="O118" s="105" t="s">
        <v>106</v>
      </c>
      <c r="P118" s="106">
        <v>44920</v>
      </c>
      <c r="Q118" s="113" t="s">
        <v>116</v>
      </c>
    </row>
    <row r="119" spans="15:17" ht="18" customHeight="1" x14ac:dyDescent="0.3"/>
    <row r="120" spans="15:17" ht="18" customHeight="1" x14ac:dyDescent="0.3"/>
    <row r="121" spans="15:17" ht="18" customHeight="1" x14ac:dyDescent="0.3"/>
    <row r="122" spans="15:17" ht="18" customHeight="1" x14ac:dyDescent="0.3"/>
    <row r="123" spans="15:17" ht="18" customHeight="1" x14ac:dyDescent="0.3"/>
    <row r="124" spans="15:17" ht="18" customHeight="1" x14ac:dyDescent="0.3"/>
    <row r="125" spans="15:17" ht="18" customHeight="1" x14ac:dyDescent="0.3"/>
    <row r="126" spans="15:17" ht="18" customHeight="1" x14ac:dyDescent="0.3"/>
    <row r="127" spans="15:17" ht="18" customHeight="1" x14ac:dyDescent="0.3"/>
    <row r="128" spans="15:17" ht="18" customHeight="1" x14ac:dyDescent="0.3"/>
    <row r="129" ht="18" customHeight="1" x14ac:dyDescent="0.3"/>
    <row r="130" ht="18" customHeight="1" x14ac:dyDescent="0.3"/>
    <row r="131" ht="18" customHeight="1" x14ac:dyDescent="0.3"/>
    <row r="132" ht="18" customHeight="1" x14ac:dyDescent="0.3"/>
    <row r="133" ht="18" customHeight="1" x14ac:dyDescent="0.3"/>
    <row r="134" ht="18" customHeight="1" x14ac:dyDescent="0.3"/>
    <row r="135" ht="18" customHeight="1" x14ac:dyDescent="0.3"/>
    <row r="136" ht="18" customHeight="1" x14ac:dyDescent="0.3"/>
    <row r="137" ht="18" customHeight="1" x14ac:dyDescent="0.3"/>
    <row r="138" ht="18" customHeight="1" x14ac:dyDescent="0.3"/>
    <row r="139" ht="18" customHeight="1" x14ac:dyDescent="0.3"/>
  </sheetData>
  <sortState ref="B2:B22">
    <sortCondition ref="B2"/>
  </sortState>
  <dataValidations count="1">
    <dataValidation type="list" allowBlank="1" showInputMessage="1" showErrorMessage="1" sqref="B2:B5">
      <formula1>$B$2:$B$5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B2:BH38"/>
  <sheetViews>
    <sheetView showGridLines="0" zoomScale="80" zoomScaleNormal="80" workbookViewId="0">
      <selection activeCell="Y10" sqref="Y10"/>
    </sheetView>
  </sheetViews>
  <sheetFormatPr baseColWidth="10" defaultRowHeight="14.4" x14ac:dyDescent="0.3"/>
  <cols>
    <col min="1" max="1" width="0.77734375" customWidth="1"/>
    <col min="2" max="2" width="10.5546875" hidden="1" customWidth="1"/>
    <col min="3" max="3" width="4.44140625" customWidth="1"/>
    <col min="4" max="4" width="3" customWidth="1"/>
    <col min="6" max="6" width="0.88671875" customWidth="1"/>
    <col min="7" max="7" width="10.5546875" hidden="1" customWidth="1"/>
    <col min="8" max="8" width="4.44140625" customWidth="1"/>
    <col min="9" max="9" width="3" customWidth="1"/>
    <col min="11" max="11" width="0.88671875" customWidth="1"/>
    <col min="12" max="12" width="10.5546875" hidden="1" customWidth="1"/>
    <col min="13" max="13" width="4.44140625" customWidth="1"/>
    <col min="14" max="14" width="3" customWidth="1"/>
    <col min="16" max="16" width="0.88671875" customWidth="1"/>
    <col min="17" max="17" width="10.5546875" hidden="1" customWidth="1"/>
    <col min="18" max="18" width="4.44140625" customWidth="1"/>
    <col min="19" max="19" width="3" customWidth="1"/>
    <col min="21" max="21" width="0.88671875" customWidth="1"/>
    <col min="22" max="22" width="10.5546875" hidden="1" customWidth="1"/>
    <col min="23" max="23" width="4.44140625" customWidth="1"/>
    <col min="24" max="24" width="3" customWidth="1"/>
    <col min="26" max="26" width="0.88671875" customWidth="1"/>
    <col min="27" max="27" width="10.5546875" hidden="1" customWidth="1"/>
    <col min="28" max="28" width="4.44140625" customWidth="1"/>
    <col min="29" max="29" width="3" customWidth="1"/>
    <col min="31" max="31" width="0.88671875" customWidth="1"/>
    <col min="32" max="32" width="10.5546875" hidden="1" customWidth="1"/>
    <col min="33" max="33" width="4.44140625" customWidth="1"/>
    <col min="34" max="34" width="3" customWidth="1"/>
    <col min="36" max="36" width="0.88671875" customWidth="1"/>
    <col min="37" max="37" width="10.5546875" hidden="1" customWidth="1"/>
    <col min="38" max="38" width="4.44140625" customWidth="1"/>
    <col min="39" max="39" width="3" customWidth="1"/>
    <col min="41" max="41" width="0.88671875" customWidth="1"/>
    <col min="42" max="42" width="10.5546875" hidden="1" customWidth="1"/>
    <col min="43" max="43" width="4.44140625" customWidth="1"/>
    <col min="44" max="44" width="3" customWidth="1"/>
    <col min="46" max="46" width="0.88671875" customWidth="1"/>
    <col min="47" max="47" width="10.5546875" hidden="1" customWidth="1"/>
    <col min="48" max="48" width="4.44140625" customWidth="1"/>
    <col min="49" max="49" width="3" customWidth="1"/>
    <col min="51" max="51" width="0.88671875" customWidth="1"/>
    <col min="52" max="52" width="10.5546875" hidden="1" customWidth="1"/>
    <col min="53" max="53" width="4.44140625" customWidth="1"/>
    <col min="54" max="54" width="3" customWidth="1"/>
    <col min="56" max="56" width="0.88671875" customWidth="1"/>
    <col min="57" max="57" width="0" hidden="1" customWidth="1"/>
    <col min="58" max="58" width="4.44140625" bestFit="1" customWidth="1"/>
    <col min="59" max="59" width="3" bestFit="1" customWidth="1"/>
  </cols>
  <sheetData>
    <row r="2" spans="2:60" ht="75" customHeight="1" x14ac:dyDescent="0.3">
      <c r="B2" s="298" t="s">
        <v>129</v>
      </c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27"/>
      <c r="W2" s="295">
        <v>2019</v>
      </c>
      <c r="X2" s="296"/>
      <c r="Y2" s="296"/>
      <c r="Z2" s="304"/>
      <c r="AA2" s="305"/>
      <c r="AB2" s="305"/>
      <c r="AC2" s="305"/>
      <c r="AD2" s="305"/>
      <c r="AE2" s="297"/>
      <c r="AF2" s="297"/>
      <c r="AG2" s="297"/>
      <c r="AH2" s="297"/>
      <c r="AI2" s="297"/>
      <c r="AJ2" s="297"/>
      <c r="AK2" s="297"/>
      <c r="AL2" s="297"/>
      <c r="AM2" s="297"/>
      <c r="AN2" s="297"/>
      <c r="AO2" s="297"/>
      <c r="AP2" s="297"/>
      <c r="AQ2" s="297"/>
      <c r="AR2" s="297"/>
      <c r="AS2" s="297"/>
      <c r="AT2" s="297"/>
      <c r="AU2" s="297"/>
      <c r="AV2" s="297"/>
      <c r="AW2" s="297"/>
      <c r="AX2" s="297"/>
      <c r="AY2" s="297"/>
      <c r="AZ2" s="297"/>
      <c r="BA2" s="297"/>
      <c r="BB2" s="297"/>
      <c r="BC2" s="297"/>
      <c r="BD2" s="117"/>
      <c r="BE2" s="117"/>
      <c r="BF2" s="117"/>
      <c r="BG2" s="117"/>
      <c r="BH2" s="117"/>
    </row>
    <row r="3" spans="2:60" ht="3.6" customHeight="1" x14ac:dyDescent="0.3">
      <c r="AI3" s="112"/>
    </row>
    <row r="4" spans="2:60" ht="24" customHeight="1" x14ac:dyDescent="0.35">
      <c r="C4" s="300"/>
      <c r="D4" s="300"/>
      <c r="E4" s="301" t="s">
        <v>127</v>
      </c>
      <c r="F4" s="302"/>
      <c r="G4" s="302"/>
      <c r="H4" s="302"/>
      <c r="I4" s="302"/>
      <c r="J4" s="302"/>
      <c r="K4" s="302"/>
      <c r="L4" s="302"/>
      <c r="M4" s="302"/>
      <c r="N4" s="302"/>
      <c r="O4" s="115"/>
      <c r="R4" s="303"/>
      <c r="S4" s="303"/>
      <c r="T4" s="301" t="s">
        <v>126</v>
      </c>
      <c r="U4" s="306"/>
      <c r="V4" s="306"/>
      <c r="W4" s="306"/>
      <c r="X4" s="306"/>
      <c r="Y4" s="306"/>
      <c r="Z4" s="306"/>
      <c r="AA4" s="306"/>
      <c r="AB4" s="306"/>
      <c r="AC4" s="306"/>
      <c r="AD4" s="111"/>
      <c r="AE4" s="111"/>
      <c r="AF4" s="111"/>
      <c r="AG4" s="111"/>
      <c r="AH4" s="111"/>
      <c r="AI4" s="111"/>
    </row>
    <row r="5" spans="2:60" ht="4.8" customHeight="1" x14ac:dyDescent="0.3">
      <c r="AI5" s="112"/>
    </row>
    <row r="6" spans="2:60" ht="23.4" x14ac:dyDescent="0.45">
      <c r="B6" s="294" t="str">
        <f>TEXT(B8,"mmmm")</f>
        <v>janvier</v>
      </c>
      <c r="C6" s="227"/>
      <c r="D6" s="227"/>
      <c r="E6" s="227"/>
      <c r="F6" s="110"/>
      <c r="G6" s="294" t="str">
        <f>TEXT(G8,"mmmm")</f>
        <v>février</v>
      </c>
      <c r="H6" s="227"/>
      <c r="I6" s="227"/>
      <c r="J6" s="227"/>
      <c r="L6" s="294" t="str">
        <f>TEXT(L8,"mmmm")</f>
        <v>mars</v>
      </c>
      <c r="M6" s="227"/>
      <c r="N6" s="227"/>
      <c r="O6" s="227"/>
      <c r="Q6" s="294" t="str">
        <f>TEXT(Q8,"mmmm")</f>
        <v>avril</v>
      </c>
      <c r="R6" s="227"/>
      <c r="S6" s="227"/>
      <c r="T6" s="227"/>
      <c r="V6" s="294" t="str">
        <f>TEXT(V8,"mmmm")</f>
        <v>mai</v>
      </c>
      <c r="W6" s="227"/>
      <c r="X6" s="227"/>
      <c r="Y6" s="227"/>
      <c r="AA6" s="294" t="str">
        <f>TEXT(AA8,"mmmm")</f>
        <v>juin</v>
      </c>
      <c r="AB6" s="227"/>
      <c r="AC6" s="227"/>
      <c r="AD6" s="227"/>
      <c r="AF6" s="294" t="str">
        <f>TEXT(AF8,"mmmm")</f>
        <v>juillet</v>
      </c>
      <c r="AG6" s="227"/>
      <c r="AH6" s="227"/>
      <c r="AI6" s="227"/>
      <c r="AK6" s="294" t="str">
        <f>TEXT(AK8,"mmmm")</f>
        <v>août</v>
      </c>
      <c r="AL6" s="227"/>
      <c r="AM6" s="227"/>
      <c r="AN6" s="227"/>
      <c r="AP6" s="294" t="str">
        <f>TEXT(AP8,"mmmm")</f>
        <v>septembre</v>
      </c>
      <c r="AQ6" s="227"/>
      <c r="AR6" s="227"/>
      <c r="AS6" s="227"/>
      <c r="AU6" s="294" t="str">
        <f>TEXT(AU8,"mmmm")</f>
        <v>octobre</v>
      </c>
      <c r="AV6" s="227"/>
      <c r="AW6" s="227"/>
      <c r="AX6" s="227"/>
      <c r="AZ6" s="294" t="str">
        <f>TEXT(AZ8,"mmmm")</f>
        <v>novembre</v>
      </c>
      <c r="BA6" s="227"/>
      <c r="BB6" s="227"/>
      <c r="BC6" s="227"/>
      <c r="BE6" s="294" t="str">
        <f>TEXT(BE8,"mmmm")</f>
        <v>décembre</v>
      </c>
      <c r="BF6" s="227"/>
      <c r="BG6" s="227"/>
      <c r="BH6" s="227"/>
    </row>
    <row r="7" spans="2:60" ht="3.6" customHeight="1" x14ac:dyDescent="0.3"/>
    <row r="8" spans="2:60" ht="25.05" customHeight="1" x14ac:dyDescent="0.3">
      <c r="B8" s="107">
        <f>DATE(RIGHT($W$2,4),1,1)</f>
        <v>43466</v>
      </c>
      <c r="C8" s="108" t="str">
        <f>TEXT(B8,"jjj")</f>
        <v>mar</v>
      </c>
      <c r="D8" s="108">
        <f>IFERROR(DAY(B8),"")</f>
        <v>1</v>
      </c>
      <c r="E8" s="109" t="str">
        <f>IFERROR(INDEX(Tableau3[jours fériés],MATCH(B8,Listedate,0)),"")</f>
        <v>1er de l'an</v>
      </c>
      <c r="G8" s="107">
        <f>DATE(RIGHT($W$2,4),2,1)</f>
        <v>43497</v>
      </c>
      <c r="H8" s="108" t="str">
        <f>TEXT(G8,"jjj")</f>
        <v>ven</v>
      </c>
      <c r="I8" s="108">
        <f>IFERROR(DAY(G8),"")</f>
        <v>1</v>
      </c>
      <c r="J8" s="109" t="str">
        <f>IFERROR(INDEX(Tableau3[jours fériés],MATCH(G8,Listedate,0)),"")</f>
        <v/>
      </c>
      <c r="L8" s="107">
        <f>DATE(RIGHT($W$2,4),3,1)</f>
        <v>43525</v>
      </c>
      <c r="M8" s="108" t="str">
        <f>TEXT(L8,"jjj")</f>
        <v>ven</v>
      </c>
      <c r="N8" s="108">
        <f>IFERROR(DAY(L8),"")</f>
        <v>1</v>
      </c>
      <c r="O8" s="109" t="str">
        <f>IFERROR(INDEX(Tableau3[jours fériés],MATCH(L8,Listedate,0)),"")</f>
        <v/>
      </c>
      <c r="Q8" s="107">
        <f>DATE(RIGHT($W$2,4),4,1)</f>
        <v>43556</v>
      </c>
      <c r="R8" s="108" t="str">
        <f>TEXT(Q8,"jjj")</f>
        <v>lun</v>
      </c>
      <c r="S8" s="108">
        <f>IFERROR(DAY(Q8),"")</f>
        <v>1</v>
      </c>
      <c r="T8" s="109" t="str">
        <f>IFERROR(INDEX(Tableau3[jours fériés],MATCH(Q8,Listedate,0)),"")</f>
        <v/>
      </c>
      <c r="V8" s="107">
        <f>DATE(RIGHT($W$2,4),5,1)</f>
        <v>43586</v>
      </c>
      <c r="W8" s="108" t="str">
        <f>TEXT(V8,"jjj")</f>
        <v>mer</v>
      </c>
      <c r="X8" s="108">
        <f>IFERROR(DAY(V8),"")</f>
        <v>1</v>
      </c>
      <c r="Y8" s="109" t="str">
        <f>IFERROR(INDEX(Tableau3[jours fériés],MATCH(V8,Listedate,0)),"")</f>
        <v>Fête du Travail</v>
      </c>
      <c r="AA8" s="107">
        <f>DATE(RIGHT($W$2,4),6,1)</f>
        <v>43617</v>
      </c>
      <c r="AB8" s="108" t="str">
        <f>TEXT(AA8,"jjj")</f>
        <v>sam</v>
      </c>
      <c r="AC8" s="108">
        <f>IFERROR(DAY(AA8),"")</f>
        <v>1</v>
      </c>
      <c r="AD8" s="109" t="str">
        <f>IFERROR(INDEX(Tableau3[jours fériés],MATCH(AA8,Listedate,0)),"")</f>
        <v/>
      </c>
      <c r="AF8" s="107">
        <f>DATE(RIGHT($W$2,4),7,1)</f>
        <v>43647</v>
      </c>
      <c r="AG8" s="108" t="str">
        <f>TEXT(AF8,"jjj")</f>
        <v>lun</v>
      </c>
      <c r="AH8" s="108">
        <f>IFERROR(DAY(AF8),"")</f>
        <v>1</v>
      </c>
      <c r="AI8" s="109" t="str">
        <f>IFERROR(INDEX(Tableau3[jours fériés],MATCH(AF8,Listedate,0)),"")</f>
        <v/>
      </c>
      <c r="AK8" s="107">
        <f>DATE(RIGHT($W$2,4),8,1)</f>
        <v>43678</v>
      </c>
      <c r="AL8" s="108" t="str">
        <f>TEXT(AK8,"jjj")</f>
        <v>jeu</v>
      </c>
      <c r="AM8" s="108">
        <f>IFERROR(DAY(AK8),"")</f>
        <v>1</v>
      </c>
      <c r="AN8" s="109" t="str">
        <f>IFERROR(INDEX(Tableau3[jours fériés],MATCH(AK8,Listedate,0)),"")</f>
        <v>vac scol</v>
      </c>
      <c r="AP8" s="107">
        <f>DATE(RIGHT($W$2,4),9,1)</f>
        <v>43709</v>
      </c>
      <c r="AQ8" s="108" t="str">
        <f>TEXT(AP8,"jjj")</f>
        <v>dim</v>
      </c>
      <c r="AR8" s="108">
        <f>IFERROR(DAY(AP8),"")</f>
        <v>1</v>
      </c>
      <c r="AS8" s="109" t="str">
        <f>IFERROR(INDEX(Tableau3[jours fériés],MATCH(AP8,Listedate,0)),"")</f>
        <v/>
      </c>
      <c r="AU8" s="107">
        <f>DATE(RIGHT($W$2,4),10,1)</f>
        <v>43739</v>
      </c>
      <c r="AV8" s="108" t="str">
        <f>TEXT(AU8,"jjj")</f>
        <v>mar</v>
      </c>
      <c r="AW8" s="108">
        <f>IFERROR(DAY(AU8),"")</f>
        <v>1</v>
      </c>
      <c r="AX8" s="109" t="str">
        <f>IFERROR(INDEX(Tableau3[jours fériés],MATCH(AU8,Listedate,0)),"")</f>
        <v/>
      </c>
      <c r="AZ8" s="107">
        <f>DATE(RIGHT($W$2,4),11,1)</f>
        <v>43770</v>
      </c>
      <c r="BA8" s="108" t="str">
        <f>TEXT(AZ8,"jjj")</f>
        <v>ven</v>
      </c>
      <c r="BB8" s="108">
        <f>IFERROR(DAY(AZ8),"")</f>
        <v>1</v>
      </c>
      <c r="BC8" s="109" t="str">
        <f>IFERROR(INDEX(Tableau3[jours fériés],MATCH(AZ8,Listedate,0)),"")</f>
        <v>Toussaint</v>
      </c>
      <c r="BE8" s="107">
        <f>DATE(RIGHT($W$2,4),12,1)</f>
        <v>43800</v>
      </c>
      <c r="BF8" s="108" t="str">
        <f>TEXT(BE8,"jjj")</f>
        <v>dim</v>
      </c>
      <c r="BG8" s="108">
        <f>IFERROR(DAY(BE8),"")</f>
        <v>1</v>
      </c>
      <c r="BH8" s="109" t="str">
        <f>IFERROR(INDEX(Tableau3[jours fériés],MATCH(BE8,Listedate,0)),"")</f>
        <v/>
      </c>
    </row>
    <row r="9" spans="2:60" ht="25.05" customHeight="1" x14ac:dyDescent="0.3">
      <c r="B9" s="107">
        <f>IF(EOMONTH(B$8,0)&gt;B8,B8+1,"")</f>
        <v>43467</v>
      </c>
      <c r="C9" s="108" t="str">
        <f t="shared" ref="C9:C38" si="0">TEXT(B9,"jjj")</f>
        <v>mer</v>
      </c>
      <c r="D9" s="108">
        <f t="shared" ref="D9:D38" si="1">IFERROR(DAY(B9),"")</f>
        <v>2</v>
      </c>
      <c r="E9" s="109" t="str">
        <f>IFERROR(INDEX(Tableau3[jours fériés],MATCH(B9,Listedate,0)),"")</f>
        <v/>
      </c>
      <c r="G9" s="107">
        <f>IF(EOMONTH(G$8,0)&gt;G8,G8+1,"")</f>
        <v>43498</v>
      </c>
      <c r="H9" s="108" t="str">
        <f t="shared" ref="H9:H38" si="2">TEXT(G9,"jjj")</f>
        <v>sam</v>
      </c>
      <c r="I9" s="108">
        <f t="shared" ref="I9:I38" si="3">IFERROR(DAY(G9),"")</f>
        <v>2</v>
      </c>
      <c r="J9" s="109" t="str">
        <f>IFERROR(INDEX(Tableau3[jours fériés],MATCH(G9,Listedate,0)),"")</f>
        <v/>
      </c>
      <c r="L9" s="107">
        <f>IF(EOMONTH(L$8,0)&gt;L8,L8+1,"")</f>
        <v>43526</v>
      </c>
      <c r="M9" s="108" t="str">
        <f t="shared" ref="M9:M38" si="4">TEXT(L9,"jjj")</f>
        <v>sam</v>
      </c>
      <c r="N9" s="108">
        <f t="shared" ref="N9:N38" si="5">IFERROR(DAY(L9),"")</f>
        <v>2</v>
      </c>
      <c r="O9" s="109" t="str">
        <f>IFERROR(INDEX(Tableau3[jours fériés],MATCH(L9,Listedate,0)),"")</f>
        <v/>
      </c>
      <c r="Q9" s="107">
        <f>IF(EOMONTH(Q$8,0)&gt;Q8,Q8+1,"")</f>
        <v>43557</v>
      </c>
      <c r="R9" s="108" t="str">
        <f t="shared" ref="R9:R38" si="6">TEXT(Q9,"jjj")</f>
        <v>mar</v>
      </c>
      <c r="S9" s="108">
        <f t="shared" ref="S9:S38" si="7">IFERROR(DAY(Q9),"")</f>
        <v>2</v>
      </c>
      <c r="T9" s="109" t="str">
        <f>IFERROR(INDEX(Tableau3[jours fériés],MATCH(Q9,Listedate,0)),"")</f>
        <v/>
      </c>
      <c r="V9" s="107">
        <f>IF(EOMONTH(V$8,0)&gt;V8,V8+1,"")</f>
        <v>43587</v>
      </c>
      <c r="W9" s="108" t="str">
        <f t="shared" ref="W9:W38" si="8">TEXT(V9,"jjj")</f>
        <v>jeu</v>
      </c>
      <c r="X9" s="108">
        <f t="shared" ref="X9:X38" si="9">IFERROR(DAY(V9),"")</f>
        <v>2</v>
      </c>
      <c r="Y9" s="109" t="str">
        <f>IFERROR(INDEX(Tableau3[jours fériés],MATCH(V9,Listedate,0)),"")</f>
        <v/>
      </c>
      <c r="AA9" s="107">
        <f>IF(EOMONTH(AA$8,0)&gt;AA8,AA8+1,"")</f>
        <v>43618</v>
      </c>
      <c r="AB9" s="108" t="str">
        <f t="shared" ref="AB9:AB38" si="10">TEXT(AA9,"jjj")</f>
        <v>dim</v>
      </c>
      <c r="AC9" s="108">
        <f t="shared" ref="AC9:AC37" si="11">IFERROR(DAY(AA9),"")</f>
        <v>2</v>
      </c>
      <c r="AD9" s="109" t="str">
        <f>IFERROR(INDEX(Tableau3[jours fériés],MATCH(AA9,Listedate,0)),"")</f>
        <v/>
      </c>
      <c r="AF9" s="107">
        <f>IF(EOMONTH(AF$8,0)&gt;AF8,AF8+1,"")</f>
        <v>43648</v>
      </c>
      <c r="AG9" s="108" t="str">
        <f t="shared" ref="AG9:AG38" si="12">TEXT(AF9,"jjj")</f>
        <v>mar</v>
      </c>
      <c r="AH9" s="108">
        <f t="shared" ref="AH9:AH38" si="13">IFERROR(DAY(AF9),"")</f>
        <v>2</v>
      </c>
      <c r="AI9" s="109" t="str">
        <f>IFERROR(INDEX(Tableau3[jours fériés],MATCH(AF9,Listedate,0)),"")</f>
        <v/>
      </c>
      <c r="AK9" s="107">
        <f>IF(EOMONTH(AK$8,0)&gt;AK8,AK8+1,"")</f>
        <v>43679</v>
      </c>
      <c r="AL9" s="108" t="str">
        <f t="shared" ref="AL9:AL38" si="14">TEXT(AK9,"jjj")</f>
        <v>ven</v>
      </c>
      <c r="AM9" s="108">
        <f t="shared" ref="AM9:AM38" si="15">IFERROR(DAY(AK9),"")</f>
        <v>2</v>
      </c>
      <c r="AN9" s="109" t="str">
        <f>IFERROR(INDEX(Tableau3[jours fériés],MATCH(AK9,Listedate,0)),"")</f>
        <v>vac scol</v>
      </c>
      <c r="AP9" s="107">
        <f>IF(EOMONTH(AP$8,0)&gt;AP8,AP8+1,"")</f>
        <v>43710</v>
      </c>
      <c r="AQ9" s="108" t="str">
        <f t="shared" ref="AQ9:AQ38" si="16">TEXT(AP9,"jjj")</f>
        <v>lun</v>
      </c>
      <c r="AR9" s="108">
        <f t="shared" ref="AR9:AR38" si="17">IFERROR(DAY(AP9),"")</f>
        <v>2</v>
      </c>
      <c r="AS9" s="109" t="str">
        <f>IFERROR(INDEX(Tableau3[jours fériés],MATCH(AP9,Listedate,0)),"")</f>
        <v/>
      </c>
      <c r="AU9" s="107">
        <f>IF(EOMONTH(AU$8,0)&gt;AU8,AU8+1,"")</f>
        <v>43740</v>
      </c>
      <c r="AV9" s="108" t="str">
        <f t="shared" ref="AV9:AV38" si="18">TEXT(AU9,"jjj")</f>
        <v>mer</v>
      </c>
      <c r="AW9" s="108">
        <f t="shared" ref="AW9:AW38" si="19">IFERROR(DAY(AU9),"")</f>
        <v>2</v>
      </c>
      <c r="AX9" s="109" t="str">
        <f>IFERROR(INDEX(Tableau3[jours fériés],MATCH(AU9,Listedate,0)),"")</f>
        <v/>
      </c>
      <c r="AZ9" s="107">
        <f>IF(EOMONTH(AZ$8,0)&gt;AZ8,AZ8+1,"")</f>
        <v>43771</v>
      </c>
      <c r="BA9" s="108" t="str">
        <f t="shared" ref="BA9:BA38" si="20">TEXT(AZ9,"jjj")</f>
        <v>sam</v>
      </c>
      <c r="BB9" s="108">
        <f t="shared" ref="BB9:BB38" si="21">IFERROR(DAY(AZ9),"")</f>
        <v>2</v>
      </c>
      <c r="BC9" s="109" t="str">
        <f>IFERROR(INDEX(Tableau3[jours fériés],MATCH(AZ9,Listedate,0)),"")</f>
        <v/>
      </c>
      <c r="BE9" s="107">
        <f>IF(EOMONTH(BE$8,0)&gt;BE8,BE8+1,"")</f>
        <v>43801</v>
      </c>
      <c r="BF9" s="108" t="str">
        <f t="shared" ref="BF9:BF38" si="22">TEXT(BE9,"jjj")</f>
        <v>lun</v>
      </c>
      <c r="BG9" s="108">
        <f t="shared" ref="BG9:BG38" si="23">IFERROR(DAY(BE9),"")</f>
        <v>2</v>
      </c>
      <c r="BH9" s="109" t="str">
        <f>IFERROR(INDEX(Tableau3[jours fériés],MATCH(BE9,Listedate,0)),"")</f>
        <v/>
      </c>
    </row>
    <row r="10" spans="2:60" ht="25.05" customHeight="1" x14ac:dyDescent="0.3">
      <c r="B10" s="107">
        <f t="shared" ref="B10:B38" si="24">IF(EOMONTH(B$8,0)&gt;B9,B9+1,"")</f>
        <v>43468</v>
      </c>
      <c r="C10" s="108" t="str">
        <f t="shared" si="0"/>
        <v>jeu</v>
      </c>
      <c r="D10" s="108">
        <f t="shared" si="1"/>
        <v>3</v>
      </c>
      <c r="E10" s="109" t="str">
        <f>IFERROR(INDEX(Tableau3[jours fériés],MATCH(B10,Listedate,0)),"")</f>
        <v/>
      </c>
      <c r="G10" s="107">
        <f t="shared" ref="G10:G38" si="25">IF(EOMONTH(G$8,0)&gt;G9,G9+1,"")</f>
        <v>43499</v>
      </c>
      <c r="H10" s="108" t="str">
        <f t="shared" si="2"/>
        <v>dim</v>
      </c>
      <c r="I10" s="108">
        <f t="shared" si="3"/>
        <v>3</v>
      </c>
      <c r="J10" s="109" t="str">
        <f>IFERROR(INDEX(Tableau3[jours fériés],MATCH(G10,Listedate,0)),"")</f>
        <v/>
      </c>
      <c r="L10" s="107">
        <f t="shared" ref="L10:L38" si="26">IF(EOMONTH(L$8,0)&gt;L9,L9+1,"")</f>
        <v>43527</v>
      </c>
      <c r="M10" s="108" t="str">
        <f t="shared" si="4"/>
        <v>dim</v>
      </c>
      <c r="N10" s="108">
        <f t="shared" si="5"/>
        <v>3</v>
      </c>
      <c r="O10" s="109" t="str">
        <f>IFERROR(INDEX(Tableau3[jours fériés],MATCH(L10,Listedate,0)),"")</f>
        <v/>
      </c>
      <c r="Q10" s="107">
        <f t="shared" ref="Q10:Q38" si="27">IF(EOMONTH(Q$8,0)&gt;Q9,Q9+1,"")</f>
        <v>43558</v>
      </c>
      <c r="R10" s="108" t="str">
        <f t="shared" si="6"/>
        <v>mer</v>
      </c>
      <c r="S10" s="108">
        <f t="shared" si="7"/>
        <v>3</v>
      </c>
      <c r="T10" s="109" t="str">
        <f>IFERROR(INDEX(Tableau3[jours fériés],MATCH(Q10,Listedate,0)),"")</f>
        <v/>
      </c>
      <c r="V10" s="107">
        <f t="shared" ref="V10:V38" si="28">IF(EOMONTH(V$8,0)&gt;V9,V9+1,"")</f>
        <v>43588</v>
      </c>
      <c r="W10" s="108" t="str">
        <f t="shared" si="8"/>
        <v>ven</v>
      </c>
      <c r="X10" s="108">
        <f t="shared" si="9"/>
        <v>3</v>
      </c>
      <c r="Y10" s="109" t="str">
        <f>IFERROR(INDEX(Tableau3[jours fériés],MATCH(V10,Listedate,0)),"")</f>
        <v/>
      </c>
      <c r="AA10" s="107">
        <f t="shared" ref="AA10:AA38" si="29">IF(EOMONTH(AA$8,0)&gt;AA9,AA9+1,"")</f>
        <v>43619</v>
      </c>
      <c r="AB10" s="108" t="str">
        <f t="shared" si="10"/>
        <v>lun</v>
      </c>
      <c r="AC10" s="108">
        <f t="shared" si="11"/>
        <v>3</v>
      </c>
      <c r="AD10" s="109" t="str">
        <f>IFERROR(INDEX(Tableau3[jours fériés],MATCH(AA10,Listedate,0)),"")</f>
        <v/>
      </c>
      <c r="AF10" s="107">
        <f t="shared" ref="AF10:AF38" si="30">IF(EOMONTH(AF$8,0)&gt;AF9,AF9+1,"")</f>
        <v>43649</v>
      </c>
      <c r="AG10" s="108" t="str">
        <f t="shared" si="12"/>
        <v>mer</v>
      </c>
      <c r="AH10" s="108">
        <f t="shared" si="13"/>
        <v>3</v>
      </c>
      <c r="AI10" s="109" t="str">
        <f>IFERROR(INDEX(Tableau3[jours fériés],MATCH(AF10,Listedate,0)),"")</f>
        <v/>
      </c>
      <c r="AK10" s="107">
        <f t="shared" ref="AK10:AK38" si="31">IF(EOMONTH(AK$8,0)&gt;AK9,AK9+1,"")</f>
        <v>43680</v>
      </c>
      <c r="AL10" s="108" t="str">
        <f t="shared" si="14"/>
        <v>sam</v>
      </c>
      <c r="AM10" s="108">
        <f t="shared" si="15"/>
        <v>3</v>
      </c>
      <c r="AN10" s="109" t="str">
        <f>IFERROR(INDEX(Tableau3[jours fériés],MATCH(AK10,Listedate,0)),"")</f>
        <v/>
      </c>
      <c r="AP10" s="107">
        <f t="shared" ref="AP10:AP38" si="32">IF(EOMONTH(AP$8,0)&gt;AP9,AP9+1,"")</f>
        <v>43711</v>
      </c>
      <c r="AQ10" s="108" t="str">
        <f t="shared" si="16"/>
        <v>mar</v>
      </c>
      <c r="AR10" s="108">
        <f t="shared" si="17"/>
        <v>3</v>
      </c>
      <c r="AS10" s="109" t="str">
        <f>IFERROR(INDEX(Tableau3[jours fériés],MATCH(AP10,Listedate,0)),"")</f>
        <v/>
      </c>
      <c r="AU10" s="107">
        <f t="shared" ref="AU10:AU38" si="33">IF(EOMONTH(AU$8,0)&gt;AU9,AU9+1,"")</f>
        <v>43741</v>
      </c>
      <c r="AV10" s="108" t="str">
        <f t="shared" si="18"/>
        <v>jeu</v>
      </c>
      <c r="AW10" s="108">
        <f t="shared" si="19"/>
        <v>3</v>
      </c>
      <c r="AX10" s="109" t="str">
        <f>IFERROR(INDEX(Tableau3[jours fériés],MATCH(AU10,Listedate,0)),"")</f>
        <v/>
      </c>
      <c r="AZ10" s="107">
        <f t="shared" ref="AZ10:AZ38" si="34">IF(EOMONTH(AZ$8,0)&gt;AZ9,AZ9+1,"")</f>
        <v>43772</v>
      </c>
      <c r="BA10" s="108" t="str">
        <f t="shared" si="20"/>
        <v>dim</v>
      </c>
      <c r="BB10" s="108">
        <f t="shared" si="21"/>
        <v>3</v>
      </c>
      <c r="BC10" s="109" t="str">
        <f>IFERROR(INDEX(Tableau3[jours fériés],MATCH(AZ10,Listedate,0)),"")</f>
        <v/>
      </c>
      <c r="BE10" s="107">
        <f t="shared" ref="BE10:BE38" si="35">IF(EOMONTH(BE$8,0)&gt;BE9,BE9+1,"")</f>
        <v>43802</v>
      </c>
      <c r="BF10" s="108" t="str">
        <f t="shared" si="22"/>
        <v>mar</v>
      </c>
      <c r="BG10" s="108">
        <f t="shared" si="23"/>
        <v>3</v>
      </c>
      <c r="BH10" s="109" t="str">
        <f>IFERROR(INDEX(Tableau3[jours fériés],MATCH(BE10,Listedate,0)),"")</f>
        <v/>
      </c>
    </row>
    <row r="11" spans="2:60" ht="25.05" customHeight="1" x14ac:dyDescent="0.3">
      <c r="B11" s="107">
        <f t="shared" si="24"/>
        <v>43469</v>
      </c>
      <c r="C11" s="108" t="str">
        <f t="shared" si="0"/>
        <v>ven</v>
      </c>
      <c r="D11" s="108">
        <f t="shared" si="1"/>
        <v>4</v>
      </c>
      <c r="E11" s="109" t="str">
        <f>IFERROR(INDEX(Tableau3[jours fériés],MATCH(B11,Listedate,0)),"")</f>
        <v/>
      </c>
      <c r="G11" s="107">
        <f t="shared" si="25"/>
        <v>43500</v>
      </c>
      <c r="H11" s="108" t="str">
        <f t="shared" si="2"/>
        <v>lun</v>
      </c>
      <c r="I11" s="108">
        <f t="shared" si="3"/>
        <v>4</v>
      </c>
      <c r="J11" s="109" t="str">
        <f>IFERROR(INDEX(Tableau3[jours fériés],MATCH(G11,Listedate,0)),"")</f>
        <v/>
      </c>
      <c r="L11" s="107">
        <f t="shared" si="26"/>
        <v>43528</v>
      </c>
      <c r="M11" s="108" t="str">
        <f t="shared" si="4"/>
        <v>lun</v>
      </c>
      <c r="N11" s="108">
        <f t="shared" si="5"/>
        <v>4</v>
      </c>
      <c r="O11" s="109" t="str">
        <f>IFERROR(INDEX(Tableau3[jours fériés],MATCH(L11,Listedate,0)),"")</f>
        <v/>
      </c>
      <c r="Q11" s="107">
        <f t="shared" si="27"/>
        <v>43559</v>
      </c>
      <c r="R11" s="108" t="str">
        <f t="shared" si="6"/>
        <v>jeu</v>
      </c>
      <c r="S11" s="108">
        <f t="shared" si="7"/>
        <v>4</v>
      </c>
      <c r="T11" s="109" t="str">
        <f>IFERROR(INDEX(Tableau3[jours fériés],MATCH(Q11,Listedate,0)),"")</f>
        <v/>
      </c>
      <c r="V11" s="107">
        <f t="shared" si="28"/>
        <v>43589</v>
      </c>
      <c r="W11" s="108" t="str">
        <f t="shared" si="8"/>
        <v>sam</v>
      </c>
      <c r="X11" s="108">
        <f t="shared" si="9"/>
        <v>4</v>
      </c>
      <c r="Y11" s="109" t="str">
        <f>IFERROR(INDEX(Tableau3[jours fériés],MATCH(V11,Listedate,0)),"")</f>
        <v/>
      </c>
      <c r="AA11" s="107">
        <f t="shared" si="29"/>
        <v>43620</v>
      </c>
      <c r="AB11" s="108" t="str">
        <f t="shared" si="10"/>
        <v>mar</v>
      </c>
      <c r="AC11" s="108">
        <f t="shared" si="11"/>
        <v>4</v>
      </c>
      <c r="AD11" s="109" t="str">
        <f>IFERROR(INDEX(Tableau3[jours fériés],MATCH(AA11,Listedate,0)),"")</f>
        <v/>
      </c>
      <c r="AF11" s="107">
        <f t="shared" si="30"/>
        <v>43650</v>
      </c>
      <c r="AG11" s="108" t="str">
        <f t="shared" si="12"/>
        <v>jeu</v>
      </c>
      <c r="AH11" s="108">
        <f t="shared" si="13"/>
        <v>4</v>
      </c>
      <c r="AI11" s="109" t="str">
        <f>IFERROR(INDEX(Tableau3[jours fériés],MATCH(AF11,Listedate,0)),"")</f>
        <v/>
      </c>
      <c r="AK11" s="107">
        <f t="shared" si="31"/>
        <v>43681</v>
      </c>
      <c r="AL11" s="108" t="str">
        <f t="shared" si="14"/>
        <v>dim</v>
      </c>
      <c r="AM11" s="108">
        <f t="shared" si="15"/>
        <v>4</v>
      </c>
      <c r="AN11" s="109" t="str">
        <f>IFERROR(INDEX(Tableau3[jours fériés],MATCH(AK11,Listedate,0)),"")</f>
        <v/>
      </c>
      <c r="AP11" s="107">
        <f t="shared" si="32"/>
        <v>43712</v>
      </c>
      <c r="AQ11" s="108" t="str">
        <f t="shared" si="16"/>
        <v>mer</v>
      </c>
      <c r="AR11" s="108">
        <f t="shared" si="17"/>
        <v>4</v>
      </c>
      <c r="AS11" s="109" t="str">
        <f>IFERROR(INDEX(Tableau3[jours fériés],MATCH(AP11,Listedate,0)),"")</f>
        <v/>
      </c>
      <c r="AU11" s="107">
        <f t="shared" si="33"/>
        <v>43742</v>
      </c>
      <c r="AV11" s="108" t="str">
        <f t="shared" si="18"/>
        <v>ven</v>
      </c>
      <c r="AW11" s="108">
        <f t="shared" si="19"/>
        <v>4</v>
      </c>
      <c r="AX11" s="109" t="str">
        <f>IFERROR(INDEX(Tableau3[jours fériés],MATCH(AU11,Listedate,0)),"")</f>
        <v/>
      </c>
      <c r="AZ11" s="107">
        <f t="shared" si="34"/>
        <v>43773</v>
      </c>
      <c r="BA11" s="108" t="str">
        <f t="shared" si="20"/>
        <v>lun</v>
      </c>
      <c r="BB11" s="108">
        <f t="shared" si="21"/>
        <v>4</v>
      </c>
      <c r="BC11" s="109" t="str">
        <f>IFERROR(INDEX(Tableau3[jours fériés],MATCH(AZ11,Listedate,0)),"")</f>
        <v/>
      </c>
      <c r="BE11" s="107">
        <f t="shared" si="35"/>
        <v>43803</v>
      </c>
      <c r="BF11" s="108" t="str">
        <f t="shared" si="22"/>
        <v>mer</v>
      </c>
      <c r="BG11" s="108">
        <f t="shared" si="23"/>
        <v>4</v>
      </c>
      <c r="BH11" s="109" t="str">
        <f>IFERROR(INDEX(Tableau3[jours fériés],MATCH(BE11,Listedate,0)),"")</f>
        <v/>
      </c>
    </row>
    <row r="12" spans="2:60" ht="25.05" customHeight="1" x14ac:dyDescent="0.3">
      <c r="B12" s="107">
        <f t="shared" si="24"/>
        <v>43470</v>
      </c>
      <c r="C12" s="108" t="str">
        <f t="shared" si="0"/>
        <v>sam</v>
      </c>
      <c r="D12" s="108">
        <f t="shared" si="1"/>
        <v>5</v>
      </c>
      <c r="E12" s="109" t="str">
        <f>IFERROR(INDEX(Tableau3[jours fériés],MATCH(B12,Listedate,0)),"")</f>
        <v/>
      </c>
      <c r="G12" s="107">
        <f t="shared" si="25"/>
        <v>43501</v>
      </c>
      <c r="H12" s="108" t="str">
        <f t="shared" si="2"/>
        <v>mar</v>
      </c>
      <c r="I12" s="108">
        <f t="shared" si="3"/>
        <v>5</v>
      </c>
      <c r="J12" s="109" t="str">
        <f>IFERROR(INDEX(Tableau3[jours fériés],MATCH(G12,Listedate,0)),"")</f>
        <v/>
      </c>
      <c r="L12" s="107">
        <f t="shared" si="26"/>
        <v>43529</v>
      </c>
      <c r="M12" s="108" t="str">
        <f t="shared" si="4"/>
        <v>mar</v>
      </c>
      <c r="N12" s="108">
        <f t="shared" si="5"/>
        <v>5</v>
      </c>
      <c r="O12" s="109" t="str">
        <f>IFERROR(INDEX(Tableau3[jours fériés],MATCH(L12,Listedate,0)),"")</f>
        <v/>
      </c>
      <c r="Q12" s="107">
        <f t="shared" si="27"/>
        <v>43560</v>
      </c>
      <c r="R12" s="108" t="str">
        <f t="shared" si="6"/>
        <v>ven</v>
      </c>
      <c r="S12" s="108">
        <f t="shared" si="7"/>
        <v>5</v>
      </c>
      <c r="T12" s="109" t="str">
        <f>IFERROR(INDEX(Tableau3[jours fériés],MATCH(Q12,Listedate,0)),"")</f>
        <v/>
      </c>
      <c r="V12" s="107">
        <f t="shared" si="28"/>
        <v>43590</v>
      </c>
      <c r="W12" s="108" t="str">
        <f t="shared" si="8"/>
        <v>dim</v>
      </c>
      <c r="X12" s="108">
        <f t="shared" si="9"/>
        <v>5</v>
      </c>
      <c r="Y12" s="109" t="str">
        <f>IFERROR(INDEX(Tableau3[jours fériés],MATCH(V12,Listedate,0)),"")</f>
        <v/>
      </c>
      <c r="AA12" s="107">
        <f t="shared" si="29"/>
        <v>43621</v>
      </c>
      <c r="AB12" s="108" t="str">
        <f t="shared" si="10"/>
        <v>mer</v>
      </c>
      <c r="AC12" s="108">
        <f t="shared" si="11"/>
        <v>5</v>
      </c>
      <c r="AD12" s="109" t="str">
        <f>IFERROR(INDEX(Tableau3[jours fériés],MATCH(AA12,Listedate,0)),"")</f>
        <v/>
      </c>
      <c r="AF12" s="107">
        <f t="shared" si="30"/>
        <v>43651</v>
      </c>
      <c r="AG12" s="108" t="str">
        <f t="shared" si="12"/>
        <v>ven</v>
      </c>
      <c r="AH12" s="108">
        <f t="shared" si="13"/>
        <v>5</v>
      </c>
      <c r="AI12" s="109" t="str">
        <f>IFERROR(INDEX(Tableau3[jours fériés],MATCH(AF12,Listedate,0)),"")</f>
        <v/>
      </c>
      <c r="AK12" s="107">
        <f t="shared" si="31"/>
        <v>43682</v>
      </c>
      <c r="AL12" s="108" t="str">
        <f t="shared" si="14"/>
        <v>lun</v>
      </c>
      <c r="AM12" s="108">
        <f t="shared" si="15"/>
        <v>5</v>
      </c>
      <c r="AN12" s="109" t="str">
        <f>IFERROR(INDEX(Tableau3[jours fériés],MATCH(AK12,Listedate,0)),"")</f>
        <v>vac scol</v>
      </c>
      <c r="AP12" s="107">
        <f t="shared" si="32"/>
        <v>43713</v>
      </c>
      <c r="AQ12" s="108" t="str">
        <f t="shared" si="16"/>
        <v>jeu</v>
      </c>
      <c r="AR12" s="108">
        <f t="shared" si="17"/>
        <v>5</v>
      </c>
      <c r="AS12" s="109" t="str">
        <f>IFERROR(INDEX(Tableau3[jours fériés],MATCH(AP12,Listedate,0)),"")</f>
        <v/>
      </c>
      <c r="AU12" s="107">
        <f t="shared" si="33"/>
        <v>43743</v>
      </c>
      <c r="AV12" s="108" t="str">
        <f t="shared" si="18"/>
        <v>sam</v>
      </c>
      <c r="AW12" s="108">
        <f t="shared" si="19"/>
        <v>5</v>
      </c>
      <c r="AX12" s="109" t="str">
        <f>IFERROR(INDEX(Tableau3[jours fériés],MATCH(AU12,Listedate,0)),"")</f>
        <v/>
      </c>
      <c r="AZ12" s="107">
        <f t="shared" si="34"/>
        <v>43774</v>
      </c>
      <c r="BA12" s="108" t="str">
        <f t="shared" si="20"/>
        <v>mar</v>
      </c>
      <c r="BB12" s="108">
        <f t="shared" si="21"/>
        <v>5</v>
      </c>
      <c r="BC12" s="109" t="str">
        <f>IFERROR(INDEX(Tableau3[jours fériés],MATCH(AZ12,Listedate,0)),"")</f>
        <v/>
      </c>
      <c r="BE12" s="107">
        <f t="shared" si="35"/>
        <v>43804</v>
      </c>
      <c r="BF12" s="108" t="str">
        <f t="shared" si="22"/>
        <v>jeu</v>
      </c>
      <c r="BG12" s="108">
        <f t="shared" si="23"/>
        <v>5</v>
      </c>
      <c r="BH12" s="109" t="str">
        <f>IFERROR(INDEX(Tableau3[jours fériés],MATCH(BE12,Listedate,0)),"")</f>
        <v/>
      </c>
    </row>
    <row r="13" spans="2:60" ht="25.05" customHeight="1" x14ac:dyDescent="0.3">
      <c r="B13" s="107">
        <f t="shared" si="24"/>
        <v>43471</v>
      </c>
      <c r="C13" s="108" t="str">
        <f t="shared" si="0"/>
        <v>dim</v>
      </c>
      <c r="D13" s="108">
        <f t="shared" si="1"/>
        <v>6</v>
      </c>
      <c r="E13" s="109" t="str">
        <f>IFERROR(INDEX(Tableau3[jours fériés],MATCH(B13,Listedate,0)),"")</f>
        <v/>
      </c>
      <c r="G13" s="107">
        <f t="shared" si="25"/>
        <v>43502</v>
      </c>
      <c r="H13" s="108" t="str">
        <f t="shared" si="2"/>
        <v>mer</v>
      </c>
      <c r="I13" s="108">
        <f t="shared" si="3"/>
        <v>6</v>
      </c>
      <c r="J13" s="109" t="str">
        <f>IFERROR(INDEX(Tableau3[jours fériés],MATCH(G13,Listedate,0)),"")</f>
        <v/>
      </c>
      <c r="L13" s="107">
        <f t="shared" si="26"/>
        <v>43530</v>
      </c>
      <c r="M13" s="108" t="str">
        <f t="shared" si="4"/>
        <v>mer</v>
      </c>
      <c r="N13" s="108">
        <f t="shared" si="5"/>
        <v>6</v>
      </c>
      <c r="O13" s="109" t="str">
        <f>IFERROR(INDEX(Tableau3[jours fériés],MATCH(L13,Listedate,0)),"")</f>
        <v/>
      </c>
      <c r="Q13" s="107">
        <f t="shared" si="27"/>
        <v>43561</v>
      </c>
      <c r="R13" s="108" t="str">
        <f t="shared" si="6"/>
        <v>sam</v>
      </c>
      <c r="S13" s="108">
        <f t="shared" si="7"/>
        <v>6</v>
      </c>
      <c r="T13" s="109" t="str">
        <f>IFERROR(INDEX(Tableau3[jours fériés],MATCH(Q13,Listedate,0)),"")</f>
        <v/>
      </c>
      <c r="V13" s="107">
        <f t="shared" si="28"/>
        <v>43591</v>
      </c>
      <c r="W13" s="108" t="str">
        <f t="shared" si="8"/>
        <v>lun</v>
      </c>
      <c r="X13" s="108">
        <f t="shared" si="9"/>
        <v>6</v>
      </c>
      <c r="Y13" s="109" t="str">
        <f>IFERROR(INDEX(Tableau3[jours fériés],MATCH(V13,Listedate,0)),"")</f>
        <v/>
      </c>
      <c r="AA13" s="107">
        <f t="shared" si="29"/>
        <v>43622</v>
      </c>
      <c r="AB13" s="108" t="str">
        <f t="shared" si="10"/>
        <v>jeu</v>
      </c>
      <c r="AC13" s="108">
        <f t="shared" si="11"/>
        <v>6</v>
      </c>
      <c r="AD13" s="109" t="str">
        <f>IFERROR(INDEX(Tableau3[jours fériés],MATCH(AA13,Listedate,0)),"")</f>
        <v/>
      </c>
      <c r="AF13" s="107">
        <f t="shared" si="30"/>
        <v>43652</v>
      </c>
      <c r="AG13" s="108" t="str">
        <f t="shared" si="12"/>
        <v>sam</v>
      </c>
      <c r="AH13" s="108">
        <f t="shared" si="13"/>
        <v>6</v>
      </c>
      <c r="AI13" s="109" t="str">
        <f>IFERROR(INDEX(Tableau3[jours fériés],MATCH(AF13,Listedate,0)),"")</f>
        <v/>
      </c>
      <c r="AK13" s="107">
        <f t="shared" si="31"/>
        <v>43683</v>
      </c>
      <c r="AL13" s="108" t="str">
        <f t="shared" si="14"/>
        <v>mar</v>
      </c>
      <c r="AM13" s="108">
        <f t="shared" si="15"/>
        <v>6</v>
      </c>
      <c r="AN13" s="109" t="str">
        <f>IFERROR(INDEX(Tableau3[jours fériés],MATCH(AK13,Listedate,0)),"")</f>
        <v>vac scol</v>
      </c>
      <c r="AP13" s="107">
        <f t="shared" si="32"/>
        <v>43714</v>
      </c>
      <c r="AQ13" s="108" t="str">
        <f t="shared" si="16"/>
        <v>ven</v>
      </c>
      <c r="AR13" s="108">
        <f t="shared" si="17"/>
        <v>6</v>
      </c>
      <c r="AS13" s="109" t="str">
        <f>IFERROR(INDEX(Tableau3[jours fériés],MATCH(AP13,Listedate,0)),"")</f>
        <v/>
      </c>
      <c r="AU13" s="107">
        <f t="shared" si="33"/>
        <v>43744</v>
      </c>
      <c r="AV13" s="108" t="str">
        <f t="shared" si="18"/>
        <v>dim</v>
      </c>
      <c r="AW13" s="108">
        <f t="shared" si="19"/>
        <v>6</v>
      </c>
      <c r="AX13" s="109" t="str">
        <f>IFERROR(INDEX(Tableau3[jours fériés],MATCH(AU13,Listedate,0)),"")</f>
        <v/>
      </c>
      <c r="AZ13" s="107">
        <f t="shared" si="34"/>
        <v>43775</v>
      </c>
      <c r="BA13" s="108" t="str">
        <f t="shared" si="20"/>
        <v>mer</v>
      </c>
      <c r="BB13" s="108">
        <f t="shared" si="21"/>
        <v>6</v>
      </c>
      <c r="BC13" s="109" t="str">
        <f>IFERROR(INDEX(Tableau3[jours fériés],MATCH(AZ13,Listedate,0)),"")</f>
        <v/>
      </c>
      <c r="BE13" s="107">
        <f t="shared" si="35"/>
        <v>43805</v>
      </c>
      <c r="BF13" s="108" t="str">
        <f t="shared" si="22"/>
        <v>ven</v>
      </c>
      <c r="BG13" s="108">
        <f t="shared" si="23"/>
        <v>6</v>
      </c>
      <c r="BH13" s="109" t="str">
        <f>IFERROR(INDEX(Tableau3[jours fériés],MATCH(BE13,Listedate,0)),"")</f>
        <v/>
      </c>
    </row>
    <row r="14" spans="2:60" ht="25.05" customHeight="1" x14ac:dyDescent="0.3">
      <c r="B14" s="107">
        <f t="shared" si="24"/>
        <v>43472</v>
      </c>
      <c r="C14" s="108" t="str">
        <f t="shared" si="0"/>
        <v>lun</v>
      </c>
      <c r="D14" s="108">
        <f t="shared" si="1"/>
        <v>7</v>
      </c>
      <c r="E14" s="109" t="str">
        <f>IFERROR(INDEX(Tableau3[jours fériés],MATCH(B14,Listedate,0)),"")</f>
        <v/>
      </c>
      <c r="G14" s="107">
        <f t="shared" si="25"/>
        <v>43503</v>
      </c>
      <c r="H14" s="108" t="str">
        <f t="shared" si="2"/>
        <v>jeu</v>
      </c>
      <c r="I14" s="108">
        <f t="shared" si="3"/>
        <v>7</v>
      </c>
      <c r="J14" s="109" t="str">
        <f>IFERROR(INDEX(Tableau3[jours fériés],MATCH(G14,Listedate,0)),"")</f>
        <v/>
      </c>
      <c r="L14" s="107">
        <f t="shared" si="26"/>
        <v>43531</v>
      </c>
      <c r="M14" s="108" t="str">
        <f t="shared" si="4"/>
        <v>jeu</v>
      </c>
      <c r="N14" s="108">
        <f t="shared" si="5"/>
        <v>7</v>
      </c>
      <c r="O14" s="109" t="str">
        <f>IFERROR(INDEX(Tableau3[jours fériés],MATCH(L14,Listedate,0)),"")</f>
        <v/>
      </c>
      <c r="Q14" s="107">
        <f t="shared" si="27"/>
        <v>43562</v>
      </c>
      <c r="R14" s="108" t="str">
        <f t="shared" si="6"/>
        <v>dim</v>
      </c>
      <c r="S14" s="108">
        <f t="shared" si="7"/>
        <v>7</v>
      </c>
      <c r="T14" s="109" t="str">
        <f>IFERROR(INDEX(Tableau3[jours fériés],MATCH(Q14,Listedate,0)),"")</f>
        <v/>
      </c>
      <c r="V14" s="107">
        <f t="shared" si="28"/>
        <v>43592</v>
      </c>
      <c r="W14" s="108" t="str">
        <f t="shared" si="8"/>
        <v>mar</v>
      </c>
      <c r="X14" s="108">
        <f t="shared" si="9"/>
        <v>7</v>
      </c>
      <c r="Y14" s="109" t="str">
        <f>IFERROR(INDEX(Tableau3[jours fériés],MATCH(V14,Listedate,0)),"")</f>
        <v/>
      </c>
      <c r="AA14" s="107">
        <f t="shared" si="29"/>
        <v>43623</v>
      </c>
      <c r="AB14" s="108" t="str">
        <f t="shared" si="10"/>
        <v>ven</v>
      </c>
      <c r="AC14" s="108">
        <f t="shared" si="11"/>
        <v>7</v>
      </c>
      <c r="AD14" s="109" t="str">
        <f>IFERROR(INDEX(Tableau3[jours fériés],MATCH(AA14,Listedate,0)),"")</f>
        <v/>
      </c>
      <c r="AF14" s="107">
        <f t="shared" si="30"/>
        <v>43653</v>
      </c>
      <c r="AG14" s="108" t="str">
        <f t="shared" si="12"/>
        <v>dim</v>
      </c>
      <c r="AH14" s="108">
        <f t="shared" si="13"/>
        <v>7</v>
      </c>
      <c r="AI14" s="109" t="str">
        <f>IFERROR(INDEX(Tableau3[jours fériés],MATCH(AF14,Listedate,0)),"")</f>
        <v/>
      </c>
      <c r="AK14" s="107">
        <f t="shared" si="31"/>
        <v>43684</v>
      </c>
      <c r="AL14" s="108" t="str">
        <f t="shared" si="14"/>
        <v>mer</v>
      </c>
      <c r="AM14" s="108">
        <f t="shared" si="15"/>
        <v>7</v>
      </c>
      <c r="AN14" s="109" t="str">
        <f>IFERROR(INDEX(Tableau3[jours fériés],MATCH(AK14,Listedate,0)),"")</f>
        <v>vac scol</v>
      </c>
      <c r="AP14" s="107">
        <f t="shared" si="32"/>
        <v>43715</v>
      </c>
      <c r="AQ14" s="108" t="str">
        <f t="shared" si="16"/>
        <v>sam</v>
      </c>
      <c r="AR14" s="108">
        <f t="shared" si="17"/>
        <v>7</v>
      </c>
      <c r="AS14" s="109" t="str">
        <f>IFERROR(INDEX(Tableau3[jours fériés],MATCH(AP14,Listedate,0)),"")</f>
        <v/>
      </c>
      <c r="AU14" s="107">
        <f t="shared" si="33"/>
        <v>43745</v>
      </c>
      <c r="AV14" s="108" t="str">
        <f t="shared" si="18"/>
        <v>lun</v>
      </c>
      <c r="AW14" s="108">
        <f t="shared" si="19"/>
        <v>7</v>
      </c>
      <c r="AX14" s="109" t="str">
        <f>IFERROR(INDEX(Tableau3[jours fériés],MATCH(AU14,Listedate,0)),"")</f>
        <v/>
      </c>
      <c r="AZ14" s="107">
        <f t="shared" si="34"/>
        <v>43776</v>
      </c>
      <c r="BA14" s="108" t="str">
        <f t="shared" si="20"/>
        <v>jeu</v>
      </c>
      <c r="BB14" s="108">
        <f t="shared" si="21"/>
        <v>7</v>
      </c>
      <c r="BC14" s="109" t="str">
        <f>IFERROR(INDEX(Tableau3[jours fériés],MATCH(AZ14,Listedate,0)),"")</f>
        <v/>
      </c>
      <c r="BE14" s="107">
        <f t="shared" si="35"/>
        <v>43806</v>
      </c>
      <c r="BF14" s="108" t="str">
        <f t="shared" si="22"/>
        <v>sam</v>
      </c>
      <c r="BG14" s="108">
        <f t="shared" si="23"/>
        <v>7</v>
      </c>
      <c r="BH14" s="109" t="str">
        <f>IFERROR(INDEX(Tableau3[jours fériés],MATCH(BE14,Listedate,0)),"")</f>
        <v/>
      </c>
    </row>
    <row r="15" spans="2:60" ht="25.05" customHeight="1" x14ac:dyDescent="0.3">
      <c r="B15" s="107">
        <f t="shared" si="24"/>
        <v>43473</v>
      </c>
      <c r="C15" s="108" t="str">
        <f t="shared" si="0"/>
        <v>mar</v>
      </c>
      <c r="D15" s="108">
        <f t="shared" si="1"/>
        <v>8</v>
      </c>
      <c r="E15" s="109" t="str">
        <f>IFERROR(INDEX(Tableau3[jours fériés],MATCH(B15,Listedate,0)),"")</f>
        <v/>
      </c>
      <c r="G15" s="107">
        <f t="shared" si="25"/>
        <v>43504</v>
      </c>
      <c r="H15" s="108" t="str">
        <f t="shared" si="2"/>
        <v>ven</v>
      </c>
      <c r="I15" s="108">
        <f t="shared" si="3"/>
        <v>8</v>
      </c>
      <c r="J15" s="109" t="str">
        <f>IFERROR(INDEX(Tableau3[jours fériés],MATCH(G15,Listedate,0)),"")</f>
        <v/>
      </c>
      <c r="L15" s="107">
        <f t="shared" si="26"/>
        <v>43532</v>
      </c>
      <c r="M15" s="108" t="str">
        <f t="shared" si="4"/>
        <v>ven</v>
      </c>
      <c r="N15" s="108">
        <f t="shared" si="5"/>
        <v>8</v>
      </c>
      <c r="O15" s="109" t="str">
        <f>IFERROR(INDEX(Tableau3[jours fériés],MATCH(L15,Listedate,0)),"")</f>
        <v/>
      </c>
      <c r="Q15" s="107">
        <f t="shared" si="27"/>
        <v>43563</v>
      </c>
      <c r="R15" s="108" t="str">
        <f t="shared" si="6"/>
        <v>lun</v>
      </c>
      <c r="S15" s="108">
        <f t="shared" si="7"/>
        <v>8</v>
      </c>
      <c r="T15" s="109" t="str">
        <f>IFERROR(INDEX(Tableau3[jours fériés],MATCH(Q15,Listedate,0)),"")</f>
        <v/>
      </c>
      <c r="V15" s="107">
        <f t="shared" si="28"/>
        <v>43593</v>
      </c>
      <c r="W15" s="108" t="str">
        <f t="shared" si="8"/>
        <v>mer</v>
      </c>
      <c r="X15" s="108">
        <f t="shared" si="9"/>
        <v>8</v>
      </c>
      <c r="Y15" s="109" t="str">
        <f>IFERROR(INDEX(Tableau3[jours fériés],MATCH(V15,Listedate,0)),"")</f>
        <v>Victoire 1945</v>
      </c>
      <c r="AA15" s="107">
        <f t="shared" si="29"/>
        <v>43624</v>
      </c>
      <c r="AB15" s="108" t="str">
        <f t="shared" si="10"/>
        <v>sam</v>
      </c>
      <c r="AC15" s="108">
        <f t="shared" si="11"/>
        <v>8</v>
      </c>
      <c r="AD15" s="109" t="str">
        <f>IFERROR(INDEX(Tableau3[jours fériés],MATCH(AA15,Listedate,0)),"")</f>
        <v/>
      </c>
      <c r="AF15" s="107">
        <f t="shared" si="30"/>
        <v>43654</v>
      </c>
      <c r="AG15" s="108" t="str">
        <f t="shared" si="12"/>
        <v>lun</v>
      </c>
      <c r="AH15" s="108">
        <f t="shared" si="13"/>
        <v>8</v>
      </c>
      <c r="AI15" s="109" t="str">
        <f>IFERROR(INDEX(Tableau3[jours fériés],MATCH(AF15,Listedate,0)),"")</f>
        <v>vac scol</v>
      </c>
      <c r="AK15" s="107">
        <f t="shared" si="31"/>
        <v>43685</v>
      </c>
      <c r="AL15" s="108" t="str">
        <f t="shared" si="14"/>
        <v>jeu</v>
      </c>
      <c r="AM15" s="108">
        <f t="shared" si="15"/>
        <v>8</v>
      </c>
      <c r="AN15" s="109" t="str">
        <f>IFERROR(INDEX(Tableau3[jours fériés],MATCH(AK15,Listedate,0)),"")</f>
        <v>vac scol</v>
      </c>
      <c r="AP15" s="107">
        <f t="shared" si="32"/>
        <v>43716</v>
      </c>
      <c r="AQ15" s="108" t="str">
        <f t="shared" si="16"/>
        <v>dim</v>
      </c>
      <c r="AR15" s="108">
        <f t="shared" si="17"/>
        <v>8</v>
      </c>
      <c r="AS15" s="109" t="str">
        <f>IFERROR(INDEX(Tableau3[jours fériés],MATCH(AP15,Listedate,0)),"")</f>
        <v/>
      </c>
      <c r="AU15" s="107">
        <f t="shared" si="33"/>
        <v>43746</v>
      </c>
      <c r="AV15" s="108" t="str">
        <f t="shared" si="18"/>
        <v>mar</v>
      </c>
      <c r="AW15" s="108">
        <f t="shared" si="19"/>
        <v>8</v>
      </c>
      <c r="AX15" s="109" t="str">
        <f>IFERROR(INDEX(Tableau3[jours fériés],MATCH(AU15,Listedate,0)),"")</f>
        <v/>
      </c>
      <c r="AZ15" s="107">
        <f t="shared" si="34"/>
        <v>43777</v>
      </c>
      <c r="BA15" s="108" t="str">
        <f t="shared" si="20"/>
        <v>ven</v>
      </c>
      <c r="BB15" s="108">
        <f t="shared" si="21"/>
        <v>8</v>
      </c>
      <c r="BC15" s="109" t="str">
        <f>IFERROR(INDEX(Tableau3[jours fériés],MATCH(AZ15,Listedate,0)),"")</f>
        <v/>
      </c>
      <c r="BE15" s="107">
        <f t="shared" si="35"/>
        <v>43807</v>
      </c>
      <c r="BF15" s="108" t="str">
        <f t="shared" si="22"/>
        <v>dim</v>
      </c>
      <c r="BG15" s="108">
        <f t="shared" si="23"/>
        <v>8</v>
      </c>
      <c r="BH15" s="109" t="str">
        <f>IFERROR(INDEX(Tableau3[jours fériés],MATCH(BE15,Listedate,0)),"")</f>
        <v/>
      </c>
    </row>
    <row r="16" spans="2:60" ht="25.05" customHeight="1" x14ac:dyDescent="0.3">
      <c r="B16" s="107">
        <f t="shared" si="24"/>
        <v>43474</v>
      </c>
      <c r="C16" s="108" t="str">
        <f t="shared" si="0"/>
        <v>mer</v>
      </c>
      <c r="D16" s="108">
        <f t="shared" si="1"/>
        <v>9</v>
      </c>
      <c r="E16" s="109" t="str">
        <f>IFERROR(INDEX(Tableau3[jours fériés],MATCH(B16,Listedate,0)),"")</f>
        <v/>
      </c>
      <c r="G16" s="107">
        <f t="shared" si="25"/>
        <v>43505</v>
      </c>
      <c r="H16" s="108" t="str">
        <f t="shared" si="2"/>
        <v>sam</v>
      </c>
      <c r="I16" s="108">
        <f t="shared" si="3"/>
        <v>9</v>
      </c>
      <c r="J16" s="109" t="str">
        <f>IFERROR(INDEX(Tableau3[jours fériés],MATCH(G16,Listedate,0)),"")</f>
        <v/>
      </c>
      <c r="L16" s="107">
        <f t="shared" si="26"/>
        <v>43533</v>
      </c>
      <c r="M16" s="108" t="str">
        <f t="shared" si="4"/>
        <v>sam</v>
      </c>
      <c r="N16" s="108">
        <f t="shared" si="5"/>
        <v>9</v>
      </c>
      <c r="O16" s="109" t="str">
        <f>IFERROR(INDEX(Tableau3[jours fériés],MATCH(L16,Listedate,0)),"")</f>
        <v/>
      </c>
      <c r="Q16" s="107">
        <f t="shared" si="27"/>
        <v>43564</v>
      </c>
      <c r="R16" s="108" t="str">
        <f t="shared" si="6"/>
        <v>mar</v>
      </c>
      <c r="S16" s="108">
        <f t="shared" si="7"/>
        <v>9</v>
      </c>
      <c r="T16" s="109" t="str">
        <f>IFERROR(INDEX(Tableau3[jours fériés],MATCH(Q16,Listedate,0)),"")</f>
        <v/>
      </c>
      <c r="V16" s="107">
        <f t="shared" si="28"/>
        <v>43594</v>
      </c>
      <c r="W16" s="108" t="str">
        <f t="shared" si="8"/>
        <v>jeu</v>
      </c>
      <c r="X16" s="108">
        <f t="shared" si="9"/>
        <v>9</v>
      </c>
      <c r="Y16" s="109" t="str">
        <f>IFERROR(INDEX(Tableau3[jours fériés],MATCH(V16,Listedate,0)),"")</f>
        <v/>
      </c>
      <c r="AA16" s="107">
        <f t="shared" si="29"/>
        <v>43625</v>
      </c>
      <c r="AB16" s="108" t="str">
        <f t="shared" si="10"/>
        <v>dim</v>
      </c>
      <c r="AC16" s="108">
        <f t="shared" si="11"/>
        <v>9</v>
      </c>
      <c r="AD16" s="109" t="str">
        <f>IFERROR(INDEX(Tableau3[jours fériés],MATCH(AA16,Listedate,0)),"")</f>
        <v>Pentecôte</v>
      </c>
      <c r="AF16" s="107">
        <f t="shared" si="30"/>
        <v>43655</v>
      </c>
      <c r="AG16" s="108" t="str">
        <f t="shared" si="12"/>
        <v>mar</v>
      </c>
      <c r="AH16" s="108">
        <f t="shared" si="13"/>
        <v>9</v>
      </c>
      <c r="AI16" s="109" t="str">
        <f>IFERROR(INDEX(Tableau3[jours fériés],MATCH(AF16,Listedate,0)),"")</f>
        <v>vac scol</v>
      </c>
      <c r="AK16" s="107">
        <f t="shared" si="31"/>
        <v>43686</v>
      </c>
      <c r="AL16" s="108" t="str">
        <f t="shared" si="14"/>
        <v>ven</v>
      </c>
      <c r="AM16" s="108">
        <f t="shared" si="15"/>
        <v>9</v>
      </c>
      <c r="AN16" s="109" t="str">
        <f>IFERROR(INDEX(Tableau3[jours fériés],MATCH(AK16,Listedate,0)),"")</f>
        <v>vac scol</v>
      </c>
      <c r="AP16" s="107">
        <f t="shared" si="32"/>
        <v>43717</v>
      </c>
      <c r="AQ16" s="108" t="str">
        <f t="shared" si="16"/>
        <v>lun</v>
      </c>
      <c r="AR16" s="108">
        <f t="shared" si="17"/>
        <v>9</v>
      </c>
      <c r="AS16" s="109" t="str">
        <f>IFERROR(INDEX(Tableau3[jours fériés],MATCH(AP16,Listedate,0)),"")</f>
        <v/>
      </c>
      <c r="AU16" s="107">
        <f t="shared" si="33"/>
        <v>43747</v>
      </c>
      <c r="AV16" s="108" t="str">
        <f t="shared" si="18"/>
        <v>mer</v>
      </c>
      <c r="AW16" s="108">
        <f t="shared" si="19"/>
        <v>9</v>
      </c>
      <c r="AX16" s="109" t="str">
        <f>IFERROR(INDEX(Tableau3[jours fériés],MATCH(AU16,Listedate,0)),"")</f>
        <v/>
      </c>
      <c r="AZ16" s="107">
        <f t="shared" si="34"/>
        <v>43778</v>
      </c>
      <c r="BA16" s="108" t="str">
        <f t="shared" si="20"/>
        <v>sam</v>
      </c>
      <c r="BB16" s="108">
        <f t="shared" si="21"/>
        <v>9</v>
      </c>
      <c r="BC16" s="109" t="str">
        <f>IFERROR(INDEX(Tableau3[jours fériés],MATCH(AZ16,Listedate,0)),"")</f>
        <v/>
      </c>
      <c r="BE16" s="107">
        <f t="shared" si="35"/>
        <v>43808</v>
      </c>
      <c r="BF16" s="108" t="str">
        <f t="shared" si="22"/>
        <v>lun</v>
      </c>
      <c r="BG16" s="108">
        <f t="shared" si="23"/>
        <v>9</v>
      </c>
      <c r="BH16" s="109" t="str">
        <f>IFERROR(INDEX(Tableau3[jours fériés],MATCH(BE16,Listedate,0)),"")</f>
        <v/>
      </c>
    </row>
    <row r="17" spans="2:60" ht="25.05" customHeight="1" x14ac:dyDescent="0.3">
      <c r="B17" s="107">
        <f t="shared" si="24"/>
        <v>43475</v>
      </c>
      <c r="C17" s="108" t="str">
        <f t="shared" si="0"/>
        <v>jeu</v>
      </c>
      <c r="D17" s="108">
        <f t="shared" si="1"/>
        <v>10</v>
      </c>
      <c r="E17" s="109" t="str">
        <f>IFERROR(INDEX(Tableau3[jours fériés],MATCH(B17,Listedate,0)),"")</f>
        <v/>
      </c>
      <c r="G17" s="107">
        <f t="shared" si="25"/>
        <v>43506</v>
      </c>
      <c r="H17" s="108" t="str">
        <f t="shared" si="2"/>
        <v>dim</v>
      </c>
      <c r="I17" s="108">
        <f t="shared" si="3"/>
        <v>10</v>
      </c>
      <c r="J17" s="109" t="str">
        <f>IFERROR(INDEX(Tableau3[jours fériés],MATCH(G17,Listedate,0)),"")</f>
        <v/>
      </c>
      <c r="L17" s="107">
        <f t="shared" si="26"/>
        <v>43534</v>
      </c>
      <c r="M17" s="108" t="str">
        <f t="shared" si="4"/>
        <v>dim</v>
      </c>
      <c r="N17" s="108">
        <f t="shared" si="5"/>
        <v>10</v>
      </c>
      <c r="O17" s="109" t="str">
        <f>IFERROR(INDEX(Tableau3[jours fériés],MATCH(L17,Listedate,0)),"")</f>
        <v/>
      </c>
      <c r="Q17" s="107">
        <f t="shared" si="27"/>
        <v>43565</v>
      </c>
      <c r="R17" s="108" t="str">
        <f t="shared" si="6"/>
        <v>mer</v>
      </c>
      <c r="S17" s="108">
        <f t="shared" si="7"/>
        <v>10</v>
      </c>
      <c r="T17" s="109" t="str">
        <f>IFERROR(INDEX(Tableau3[jours fériés],MATCH(Q17,Listedate,0)),"")</f>
        <v/>
      </c>
      <c r="V17" s="107">
        <f t="shared" si="28"/>
        <v>43595</v>
      </c>
      <c r="W17" s="108" t="str">
        <f t="shared" si="8"/>
        <v>ven</v>
      </c>
      <c r="X17" s="108">
        <f t="shared" si="9"/>
        <v>10</v>
      </c>
      <c r="Y17" s="109" t="str">
        <f>IFERROR(INDEX(Tableau3[jours fériés],MATCH(V17,Listedate,0)),"")</f>
        <v/>
      </c>
      <c r="AA17" s="107">
        <f t="shared" si="29"/>
        <v>43626</v>
      </c>
      <c r="AB17" s="108" t="str">
        <f t="shared" si="10"/>
        <v>lun</v>
      </c>
      <c r="AC17" s="108">
        <f t="shared" si="11"/>
        <v>10</v>
      </c>
      <c r="AD17" s="109" t="str">
        <f>IFERROR(INDEX(Tableau3[jours fériés],MATCH(AA17,Listedate,0)),"")</f>
        <v>Lundi de Pentecôte</v>
      </c>
      <c r="AF17" s="107">
        <f t="shared" si="30"/>
        <v>43656</v>
      </c>
      <c r="AG17" s="108" t="str">
        <f t="shared" si="12"/>
        <v>mer</v>
      </c>
      <c r="AH17" s="108">
        <f t="shared" si="13"/>
        <v>10</v>
      </c>
      <c r="AI17" s="109" t="str">
        <f>IFERROR(INDEX(Tableau3[jours fériés],MATCH(AF17,Listedate,0)),"")</f>
        <v>vac scol</v>
      </c>
      <c r="AK17" s="107">
        <f t="shared" si="31"/>
        <v>43687</v>
      </c>
      <c r="AL17" s="108" t="str">
        <f t="shared" si="14"/>
        <v>sam</v>
      </c>
      <c r="AM17" s="108">
        <f t="shared" si="15"/>
        <v>10</v>
      </c>
      <c r="AN17" s="109" t="str">
        <f>IFERROR(INDEX(Tableau3[jours fériés],MATCH(AK17,Listedate,0)),"")</f>
        <v/>
      </c>
      <c r="AP17" s="107">
        <f t="shared" si="32"/>
        <v>43718</v>
      </c>
      <c r="AQ17" s="108" t="str">
        <f t="shared" si="16"/>
        <v>mar</v>
      </c>
      <c r="AR17" s="108">
        <f t="shared" si="17"/>
        <v>10</v>
      </c>
      <c r="AS17" s="109" t="str">
        <f>IFERROR(INDEX(Tableau3[jours fériés],MATCH(AP17,Listedate,0)),"")</f>
        <v/>
      </c>
      <c r="AU17" s="107">
        <f t="shared" si="33"/>
        <v>43748</v>
      </c>
      <c r="AV17" s="108" t="str">
        <f t="shared" si="18"/>
        <v>jeu</v>
      </c>
      <c r="AW17" s="108">
        <f t="shared" si="19"/>
        <v>10</v>
      </c>
      <c r="AX17" s="109" t="str">
        <f>IFERROR(INDEX(Tableau3[jours fériés],MATCH(AU17,Listedate,0)),"")</f>
        <v/>
      </c>
      <c r="AZ17" s="107">
        <f t="shared" si="34"/>
        <v>43779</v>
      </c>
      <c r="BA17" s="108" t="str">
        <f t="shared" si="20"/>
        <v>dim</v>
      </c>
      <c r="BB17" s="108">
        <f t="shared" si="21"/>
        <v>10</v>
      </c>
      <c r="BC17" s="109" t="str">
        <f>IFERROR(INDEX(Tableau3[jours fériés],MATCH(AZ17,Listedate,0)),"")</f>
        <v/>
      </c>
      <c r="BE17" s="107">
        <f t="shared" si="35"/>
        <v>43809</v>
      </c>
      <c r="BF17" s="108" t="str">
        <f t="shared" si="22"/>
        <v>mar</v>
      </c>
      <c r="BG17" s="108">
        <f t="shared" si="23"/>
        <v>10</v>
      </c>
      <c r="BH17" s="109" t="str">
        <f>IFERROR(INDEX(Tableau3[jours fériés],MATCH(BE17,Listedate,0)),"")</f>
        <v/>
      </c>
    </row>
    <row r="18" spans="2:60" ht="25.05" customHeight="1" x14ac:dyDescent="0.3">
      <c r="B18" s="107">
        <f t="shared" si="24"/>
        <v>43476</v>
      </c>
      <c r="C18" s="108" t="str">
        <f t="shared" si="0"/>
        <v>ven</v>
      </c>
      <c r="D18" s="108">
        <f t="shared" si="1"/>
        <v>11</v>
      </c>
      <c r="E18" s="109" t="str">
        <f>IFERROR(INDEX(Tableau3[jours fériés],MATCH(B18,Listedate,0)),"")</f>
        <v/>
      </c>
      <c r="G18" s="107">
        <f t="shared" si="25"/>
        <v>43507</v>
      </c>
      <c r="H18" s="108" t="str">
        <f t="shared" si="2"/>
        <v>lun</v>
      </c>
      <c r="I18" s="108">
        <f t="shared" si="3"/>
        <v>11</v>
      </c>
      <c r="J18" s="109" t="str">
        <f>IFERROR(INDEX(Tableau3[jours fériés],MATCH(G18,Listedate,0)),"")</f>
        <v/>
      </c>
      <c r="L18" s="107">
        <f t="shared" si="26"/>
        <v>43535</v>
      </c>
      <c r="M18" s="108" t="str">
        <f t="shared" si="4"/>
        <v>lun</v>
      </c>
      <c r="N18" s="108">
        <f t="shared" si="5"/>
        <v>11</v>
      </c>
      <c r="O18" s="109" t="str">
        <f>IFERROR(INDEX(Tableau3[jours fériés],MATCH(L18,Listedate,0)),"")</f>
        <v/>
      </c>
      <c r="Q18" s="107">
        <f t="shared" si="27"/>
        <v>43566</v>
      </c>
      <c r="R18" s="108" t="str">
        <f t="shared" si="6"/>
        <v>jeu</v>
      </c>
      <c r="S18" s="108">
        <f t="shared" si="7"/>
        <v>11</v>
      </c>
      <c r="T18" s="109" t="str">
        <f>IFERROR(INDEX(Tableau3[jours fériés],MATCH(Q18,Listedate,0)),"")</f>
        <v/>
      </c>
      <c r="V18" s="107">
        <f t="shared" si="28"/>
        <v>43596</v>
      </c>
      <c r="W18" s="108" t="str">
        <f t="shared" si="8"/>
        <v>sam</v>
      </c>
      <c r="X18" s="108">
        <f t="shared" si="9"/>
        <v>11</v>
      </c>
      <c r="Y18" s="109" t="str">
        <f>IFERROR(INDEX(Tableau3[jours fériés],MATCH(V18,Listedate,0)),"")</f>
        <v/>
      </c>
      <c r="AA18" s="107">
        <f t="shared" si="29"/>
        <v>43627</v>
      </c>
      <c r="AB18" s="108" t="str">
        <f t="shared" si="10"/>
        <v>mar</v>
      </c>
      <c r="AC18" s="108">
        <f t="shared" si="11"/>
        <v>11</v>
      </c>
      <c r="AD18" s="109" t="str">
        <f>IFERROR(INDEX(Tableau3[jours fériés],MATCH(AA18,Listedate,0)),"")</f>
        <v/>
      </c>
      <c r="AF18" s="107">
        <f t="shared" si="30"/>
        <v>43657</v>
      </c>
      <c r="AG18" s="108" t="str">
        <f t="shared" si="12"/>
        <v>jeu</v>
      </c>
      <c r="AH18" s="108">
        <f t="shared" si="13"/>
        <v>11</v>
      </c>
      <c r="AI18" s="109" t="str">
        <f>IFERROR(INDEX(Tableau3[jours fériés],MATCH(AF18,Listedate,0)),"")</f>
        <v>vac scol</v>
      </c>
      <c r="AK18" s="107">
        <f t="shared" si="31"/>
        <v>43688</v>
      </c>
      <c r="AL18" s="108" t="str">
        <f t="shared" si="14"/>
        <v>dim</v>
      </c>
      <c r="AM18" s="108">
        <f t="shared" si="15"/>
        <v>11</v>
      </c>
      <c r="AN18" s="109" t="str">
        <f>IFERROR(INDEX(Tableau3[jours fériés],MATCH(AK18,Listedate,0)),"")</f>
        <v/>
      </c>
      <c r="AP18" s="107">
        <f t="shared" si="32"/>
        <v>43719</v>
      </c>
      <c r="AQ18" s="108" t="str">
        <f t="shared" si="16"/>
        <v>mer</v>
      </c>
      <c r="AR18" s="108">
        <f t="shared" si="17"/>
        <v>11</v>
      </c>
      <c r="AS18" s="109" t="str">
        <f>IFERROR(INDEX(Tableau3[jours fériés],MATCH(AP18,Listedate,0)),"")</f>
        <v/>
      </c>
      <c r="AU18" s="107">
        <f t="shared" si="33"/>
        <v>43749</v>
      </c>
      <c r="AV18" s="108" t="str">
        <f t="shared" si="18"/>
        <v>ven</v>
      </c>
      <c r="AW18" s="108">
        <f t="shared" si="19"/>
        <v>11</v>
      </c>
      <c r="AX18" s="109" t="str">
        <f>IFERROR(INDEX(Tableau3[jours fériés],MATCH(AU18,Listedate,0)),"")</f>
        <v/>
      </c>
      <c r="AZ18" s="107">
        <f t="shared" si="34"/>
        <v>43780</v>
      </c>
      <c r="BA18" s="108" t="str">
        <f t="shared" si="20"/>
        <v>lun</v>
      </c>
      <c r="BB18" s="108">
        <f t="shared" si="21"/>
        <v>11</v>
      </c>
      <c r="BC18" s="109" t="str">
        <f>IFERROR(INDEX(Tableau3[jours fériés],MATCH(AZ18,Listedate,0)),"")</f>
        <v>Armistice 1918</v>
      </c>
      <c r="BE18" s="107">
        <f t="shared" si="35"/>
        <v>43810</v>
      </c>
      <c r="BF18" s="108" t="str">
        <f t="shared" si="22"/>
        <v>mer</v>
      </c>
      <c r="BG18" s="108">
        <f t="shared" si="23"/>
        <v>11</v>
      </c>
      <c r="BH18" s="109" t="str">
        <f>IFERROR(INDEX(Tableau3[jours fériés],MATCH(BE18,Listedate,0)),"")</f>
        <v/>
      </c>
    </row>
    <row r="19" spans="2:60" ht="25.05" customHeight="1" x14ac:dyDescent="0.3">
      <c r="B19" s="107">
        <f t="shared" si="24"/>
        <v>43477</v>
      </c>
      <c r="C19" s="108" t="str">
        <f t="shared" si="0"/>
        <v>sam</v>
      </c>
      <c r="D19" s="108">
        <f t="shared" si="1"/>
        <v>12</v>
      </c>
      <c r="E19" s="109" t="str">
        <f>IFERROR(INDEX(Tableau3[jours fériés],MATCH(B19,Listedate,0)),"")</f>
        <v/>
      </c>
      <c r="G19" s="107">
        <f t="shared" si="25"/>
        <v>43508</v>
      </c>
      <c r="H19" s="108" t="str">
        <f t="shared" si="2"/>
        <v>mar</v>
      </c>
      <c r="I19" s="108">
        <f t="shared" si="3"/>
        <v>12</v>
      </c>
      <c r="J19" s="109" t="str">
        <f>IFERROR(INDEX(Tableau3[jours fériés],MATCH(G19,Listedate,0)),"")</f>
        <v/>
      </c>
      <c r="L19" s="107">
        <f t="shared" si="26"/>
        <v>43536</v>
      </c>
      <c r="M19" s="108" t="str">
        <f t="shared" si="4"/>
        <v>mar</v>
      </c>
      <c r="N19" s="108">
        <f t="shared" si="5"/>
        <v>12</v>
      </c>
      <c r="O19" s="109" t="str">
        <f>IFERROR(INDEX(Tableau3[jours fériés],MATCH(L19,Listedate,0)),"")</f>
        <v/>
      </c>
      <c r="Q19" s="107">
        <f t="shared" si="27"/>
        <v>43567</v>
      </c>
      <c r="R19" s="108" t="str">
        <f t="shared" si="6"/>
        <v>ven</v>
      </c>
      <c r="S19" s="108">
        <f t="shared" si="7"/>
        <v>12</v>
      </c>
      <c r="T19" s="109" t="str">
        <f>IFERROR(INDEX(Tableau3[jours fériés],MATCH(Q19,Listedate,0)),"")</f>
        <v/>
      </c>
      <c r="V19" s="107">
        <f t="shared" si="28"/>
        <v>43597</v>
      </c>
      <c r="W19" s="108" t="str">
        <f t="shared" si="8"/>
        <v>dim</v>
      </c>
      <c r="X19" s="108">
        <f t="shared" si="9"/>
        <v>12</v>
      </c>
      <c r="Y19" s="109" t="str">
        <f>IFERROR(INDEX(Tableau3[jours fériés],MATCH(V19,Listedate,0)),"")</f>
        <v/>
      </c>
      <c r="AA19" s="107">
        <f t="shared" si="29"/>
        <v>43628</v>
      </c>
      <c r="AB19" s="108" t="str">
        <f t="shared" si="10"/>
        <v>mer</v>
      </c>
      <c r="AC19" s="108">
        <f t="shared" si="11"/>
        <v>12</v>
      </c>
      <c r="AD19" s="109" t="str">
        <f>IFERROR(INDEX(Tableau3[jours fériés],MATCH(AA19,Listedate,0)),"")</f>
        <v/>
      </c>
      <c r="AF19" s="107">
        <f t="shared" si="30"/>
        <v>43658</v>
      </c>
      <c r="AG19" s="108" t="str">
        <f t="shared" si="12"/>
        <v>ven</v>
      </c>
      <c r="AH19" s="108">
        <f t="shared" si="13"/>
        <v>12</v>
      </c>
      <c r="AI19" s="109" t="str">
        <f>IFERROR(INDEX(Tableau3[jours fériés],MATCH(AF19,Listedate,0)),"")</f>
        <v>vac scol</v>
      </c>
      <c r="AK19" s="107">
        <f t="shared" si="31"/>
        <v>43689</v>
      </c>
      <c r="AL19" s="108" t="str">
        <f t="shared" si="14"/>
        <v>lun</v>
      </c>
      <c r="AM19" s="108">
        <f t="shared" si="15"/>
        <v>12</v>
      </c>
      <c r="AN19" s="109" t="str">
        <f>IFERROR(INDEX(Tableau3[jours fériés],MATCH(AK19,Listedate,0)),"")</f>
        <v>vac scol</v>
      </c>
      <c r="AP19" s="107">
        <f t="shared" si="32"/>
        <v>43720</v>
      </c>
      <c r="AQ19" s="108" t="str">
        <f t="shared" si="16"/>
        <v>jeu</v>
      </c>
      <c r="AR19" s="108">
        <f t="shared" si="17"/>
        <v>12</v>
      </c>
      <c r="AS19" s="109" t="str">
        <f>IFERROR(INDEX(Tableau3[jours fériés],MATCH(AP19,Listedate,0)),"")</f>
        <v/>
      </c>
      <c r="AU19" s="107">
        <f t="shared" si="33"/>
        <v>43750</v>
      </c>
      <c r="AV19" s="108" t="str">
        <f t="shared" si="18"/>
        <v>sam</v>
      </c>
      <c r="AW19" s="108">
        <f t="shared" si="19"/>
        <v>12</v>
      </c>
      <c r="AX19" s="109" t="str">
        <f>IFERROR(INDEX(Tableau3[jours fériés],MATCH(AU19,Listedate,0)),"")</f>
        <v/>
      </c>
      <c r="AZ19" s="107">
        <f t="shared" si="34"/>
        <v>43781</v>
      </c>
      <c r="BA19" s="108" t="str">
        <f t="shared" si="20"/>
        <v>mar</v>
      </c>
      <c r="BB19" s="108">
        <f t="shared" si="21"/>
        <v>12</v>
      </c>
      <c r="BC19" s="109" t="str">
        <f>IFERROR(INDEX(Tableau3[jours fériés],MATCH(AZ19,Listedate,0)),"")</f>
        <v/>
      </c>
      <c r="BE19" s="107">
        <f t="shared" si="35"/>
        <v>43811</v>
      </c>
      <c r="BF19" s="108" t="str">
        <f t="shared" si="22"/>
        <v>jeu</v>
      </c>
      <c r="BG19" s="108">
        <f t="shared" si="23"/>
        <v>12</v>
      </c>
      <c r="BH19" s="109" t="str">
        <f>IFERROR(INDEX(Tableau3[jours fériés],MATCH(BE19,Listedate,0)),"")</f>
        <v/>
      </c>
    </row>
    <row r="20" spans="2:60" ht="25.05" customHeight="1" x14ac:dyDescent="0.3">
      <c r="B20" s="107">
        <f t="shared" si="24"/>
        <v>43478</v>
      </c>
      <c r="C20" s="108" t="str">
        <f t="shared" si="0"/>
        <v>dim</v>
      </c>
      <c r="D20" s="108">
        <f t="shared" si="1"/>
        <v>13</v>
      </c>
      <c r="E20" s="109" t="str">
        <f>IFERROR(INDEX(Tableau3[jours fériés],MATCH(B20,Listedate,0)),"")</f>
        <v/>
      </c>
      <c r="G20" s="107">
        <f t="shared" si="25"/>
        <v>43509</v>
      </c>
      <c r="H20" s="108" t="str">
        <f t="shared" si="2"/>
        <v>mer</v>
      </c>
      <c r="I20" s="108">
        <f t="shared" si="3"/>
        <v>13</v>
      </c>
      <c r="J20" s="109" t="str">
        <f>IFERROR(INDEX(Tableau3[jours fériés],MATCH(G20,Listedate,0)),"")</f>
        <v/>
      </c>
      <c r="L20" s="107">
        <f t="shared" si="26"/>
        <v>43537</v>
      </c>
      <c r="M20" s="108" t="str">
        <f t="shared" si="4"/>
        <v>mer</v>
      </c>
      <c r="N20" s="108">
        <f t="shared" si="5"/>
        <v>13</v>
      </c>
      <c r="O20" s="109" t="str">
        <f>IFERROR(INDEX(Tableau3[jours fériés],MATCH(L20,Listedate,0)),"")</f>
        <v/>
      </c>
      <c r="Q20" s="107">
        <f t="shared" si="27"/>
        <v>43568</v>
      </c>
      <c r="R20" s="108" t="str">
        <f t="shared" si="6"/>
        <v>sam</v>
      </c>
      <c r="S20" s="108">
        <f t="shared" si="7"/>
        <v>13</v>
      </c>
      <c r="T20" s="109" t="str">
        <f>IFERROR(INDEX(Tableau3[jours fériés],MATCH(Q20,Listedate,0)),"")</f>
        <v/>
      </c>
      <c r="V20" s="107">
        <f t="shared" si="28"/>
        <v>43598</v>
      </c>
      <c r="W20" s="108" t="str">
        <f t="shared" si="8"/>
        <v>lun</v>
      </c>
      <c r="X20" s="108">
        <f t="shared" si="9"/>
        <v>13</v>
      </c>
      <c r="Y20" s="109" t="str">
        <f>IFERROR(INDEX(Tableau3[jours fériés],MATCH(V20,Listedate,0)),"")</f>
        <v/>
      </c>
      <c r="AA20" s="107">
        <f t="shared" si="29"/>
        <v>43629</v>
      </c>
      <c r="AB20" s="108" t="str">
        <f t="shared" si="10"/>
        <v>jeu</v>
      </c>
      <c r="AC20" s="108">
        <f t="shared" si="11"/>
        <v>13</v>
      </c>
      <c r="AD20" s="109" t="str">
        <f>IFERROR(INDEX(Tableau3[jours fériés],MATCH(AA20,Listedate,0)),"")</f>
        <v/>
      </c>
      <c r="AF20" s="107">
        <f t="shared" si="30"/>
        <v>43659</v>
      </c>
      <c r="AG20" s="108" t="str">
        <f t="shared" si="12"/>
        <v>sam</v>
      </c>
      <c r="AH20" s="108">
        <f t="shared" si="13"/>
        <v>13</v>
      </c>
      <c r="AI20" s="109" t="str">
        <f>IFERROR(INDEX(Tableau3[jours fériés],MATCH(AF20,Listedate,0)),"")</f>
        <v/>
      </c>
      <c r="AK20" s="107">
        <f t="shared" si="31"/>
        <v>43690</v>
      </c>
      <c r="AL20" s="108" t="str">
        <f t="shared" si="14"/>
        <v>mar</v>
      </c>
      <c r="AM20" s="108">
        <f t="shared" si="15"/>
        <v>13</v>
      </c>
      <c r="AN20" s="109" t="str">
        <f>IFERROR(INDEX(Tableau3[jours fériés],MATCH(AK20,Listedate,0)),"")</f>
        <v>vac scol</v>
      </c>
      <c r="AP20" s="107">
        <f t="shared" si="32"/>
        <v>43721</v>
      </c>
      <c r="AQ20" s="108" t="str">
        <f t="shared" si="16"/>
        <v>ven</v>
      </c>
      <c r="AR20" s="108">
        <f t="shared" si="17"/>
        <v>13</v>
      </c>
      <c r="AS20" s="109" t="str">
        <f>IFERROR(INDEX(Tableau3[jours fériés],MATCH(AP20,Listedate,0)),"")</f>
        <v/>
      </c>
      <c r="AU20" s="107">
        <f t="shared" si="33"/>
        <v>43751</v>
      </c>
      <c r="AV20" s="108" t="str">
        <f t="shared" si="18"/>
        <v>dim</v>
      </c>
      <c r="AW20" s="108">
        <f t="shared" si="19"/>
        <v>13</v>
      </c>
      <c r="AX20" s="109" t="str">
        <f>IFERROR(INDEX(Tableau3[jours fériés],MATCH(AU20,Listedate,0)),"")</f>
        <v/>
      </c>
      <c r="AZ20" s="107">
        <f t="shared" si="34"/>
        <v>43782</v>
      </c>
      <c r="BA20" s="108" t="str">
        <f t="shared" si="20"/>
        <v>mer</v>
      </c>
      <c r="BB20" s="108">
        <f t="shared" si="21"/>
        <v>13</v>
      </c>
      <c r="BC20" s="109" t="str">
        <f>IFERROR(INDEX(Tableau3[jours fériés],MATCH(AZ20,Listedate,0)),"")</f>
        <v/>
      </c>
      <c r="BE20" s="107">
        <f t="shared" si="35"/>
        <v>43812</v>
      </c>
      <c r="BF20" s="108" t="str">
        <f t="shared" si="22"/>
        <v>ven</v>
      </c>
      <c r="BG20" s="108">
        <f t="shared" si="23"/>
        <v>13</v>
      </c>
      <c r="BH20" s="109" t="str">
        <f>IFERROR(INDEX(Tableau3[jours fériés],MATCH(BE20,Listedate,0)),"")</f>
        <v/>
      </c>
    </row>
    <row r="21" spans="2:60" ht="25.05" customHeight="1" x14ac:dyDescent="0.3">
      <c r="B21" s="107">
        <f t="shared" si="24"/>
        <v>43479</v>
      </c>
      <c r="C21" s="108" t="str">
        <f t="shared" si="0"/>
        <v>lun</v>
      </c>
      <c r="D21" s="108">
        <f t="shared" si="1"/>
        <v>14</v>
      </c>
      <c r="E21" s="109" t="str">
        <f>IFERROR(INDEX(Tableau3[jours fériés],MATCH(B21,Listedate,0)),"")</f>
        <v/>
      </c>
      <c r="G21" s="107">
        <f t="shared" si="25"/>
        <v>43510</v>
      </c>
      <c r="H21" s="108" t="str">
        <f t="shared" si="2"/>
        <v>jeu</v>
      </c>
      <c r="I21" s="108">
        <f t="shared" si="3"/>
        <v>14</v>
      </c>
      <c r="J21" s="109" t="str">
        <f>IFERROR(INDEX(Tableau3[jours fériés],MATCH(G21,Listedate,0)),"")</f>
        <v/>
      </c>
      <c r="L21" s="107">
        <f t="shared" si="26"/>
        <v>43538</v>
      </c>
      <c r="M21" s="108" t="str">
        <f t="shared" si="4"/>
        <v>jeu</v>
      </c>
      <c r="N21" s="108">
        <f t="shared" si="5"/>
        <v>14</v>
      </c>
      <c r="O21" s="109" t="str">
        <f>IFERROR(INDEX(Tableau3[jours fériés],MATCH(L21,Listedate,0)),"")</f>
        <v/>
      </c>
      <c r="Q21" s="107">
        <f t="shared" si="27"/>
        <v>43569</v>
      </c>
      <c r="R21" s="108" t="str">
        <f t="shared" si="6"/>
        <v>dim</v>
      </c>
      <c r="S21" s="108">
        <f t="shared" si="7"/>
        <v>14</v>
      </c>
      <c r="T21" s="109" t="str">
        <f>IFERROR(INDEX(Tableau3[jours fériés],MATCH(Q21,Listedate,0)),"")</f>
        <v/>
      </c>
      <c r="V21" s="107">
        <f t="shared" si="28"/>
        <v>43599</v>
      </c>
      <c r="W21" s="108" t="str">
        <f t="shared" si="8"/>
        <v>mar</v>
      </c>
      <c r="X21" s="108">
        <f t="shared" si="9"/>
        <v>14</v>
      </c>
      <c r="Y21" s="109" t="str">
        <f>IFERROR(INDEX(Tableau3[jours fériés],MATCH(V21,Listedate,0)),"")</f>
        <v/>
      </c>
      <c r="AA21" s="107">
        <f t="shared" si="29"/>
        <v>43630</v>
      </c>
      <c r="AB21" s="108" t="str">
        <f t="shared" si="10"/>
        <v>ven</v>
      </c>
      <c r="AC21" s="108">
        <f t="shared" si="11"/>
        <v>14</v>
      </c>
      <c r="AD21" s="109" t="str">
        <f>IFERROR(INDEX(Tableau3[jours fériés],MATCH(AA21,Listedate,0)),"")</f>
        <v/>
      </c>
      <c r="AF21" s="107">
        <f t="shared" si="30"/>
        <v>43660</v>
      </c>
      <c r="AG21" s="108" t="str">
        <f t="shared" si="12"/>
        <v>dim</v>
      </c>
      <c r="AH21" s="108">
        <f t="shared" si="13"/>
        <v>14</v>
      </c>
      <c r="AI21" s="109" t="str">
        <f>IFERROR(INDEX(Tableau3[jours fériés],MATCH(AF21,Listedate,0)),"")</f>
        <v>Fête Nationale</v>
      </c>
      <c r="AK21" s="107">
        <f t="shared" si="31"/>
        <v>43691</v>
      </c>
      <c r="AL21" s="108" t="str">
        <f t="shared" si="14"/>
        <v>mer</v>
      </c>
      <c r="AM21" s="108">
        <f t="shared" si="15"/>
        <v>14</v>
      </c>
      <c r="AN21" s="109" t="str">
        <f>IFERROR(INDEX(Tableau3[jours fériés],MATCH(AK21,Listedate,0)),"")</f>
        <v>vac scol</v>
      </c>
      <c r="AP21" s="107">
        <f t="shared" si="32"/>
        <v>43722</v>
      </c>
      <c r="AQ21" s="108" t="str">
        <f t="shared" si="16"/>
        <v>sam</v>
      </c>
      <c r="AR21" s="108">
        <f t="shared" si="17"/>
        <v>14</v>
      </c>
      <c r="AS21" s="109" t="str">
        <f>IFERROR(INDEX(Tableau3[jours fériés],MATCH(AP21,Listedate,0)),"")</f>
        <v/>
      </c>
      <c r="AU21" s="107">
        <f t="shared" si="33"/>
        <v>43752</v>
      </c>
      <c r="AV21" s="108" t="str">
        <f t="shared" si="18"/>
        <v>lun</v>
      </c>
      <c r="AW21" s="108">
        <f t="shared" si="19"/>
        <v>14</v>
      </c>
      <c r="AX21" s="109" t="str">
        <f>IFERROR(INDEX(Tableau3[jours fériés],MATCH(AU21,Listedate,0)),"")</f>
        <v/>
      </c>
      <c r="AZ21" s="107">
        <f t="shared" si="34"/>
        <v>43783</v>
      </c>
      <c r="BA21" s="108" t="str">
        <f t="shared" si="20"/>
        <v>jeu</v>
      </c>
      <c r="BB21" s="108">
        <f t="shared" si="21"/>
        <v>14</v>
      </c>
      <c r="BC21" s="109" t="str">
        <f>IFERROR(INDEX(Tableau3[jours fériés],MATCH(AZ21,Listedate,0)),"")</f>
        <v/>
      </c>
      <c r="BE21" s="107">
        <f t="shared" si="35"/>
        <v>43813</v>
      </c>
      <c r="BF21" s="108" t="str">
        <f t="shared" si="22"/>
        <v>sam</v>
      </c>
      <c r="BG21" s="108">
        <f t="shared" si="23"/>
        <v>14</v>
      </c>
      <c r="BH21" s="109" t="str">
        <f>IFERROR(INDEX(Tableau3[jours fériés],MATCH(BE21,Listedate,0)),"")</f>
        <v/>
      </c>
    </row>
    <row r="22" spans="2:60" ht="25.05" customHeight="1" x14ac:dyDescent="0.3">
      <c r="B22" s="107">
        <f t="shared" si="24"/>
        <v>43480</v>
      </c>
      <c r="C22" s="108" t="str">
        <f t="shared" si="0"/>
        <v>mar</v>
      </c>
      <c r="D22" s="108">
        <f t="shared" si="1"/>
        <v>15</v>
      </c>
      <c r="E22" s="109" t="str">
        <f>IFERROR(INDEX(Tableau3[jours fériés],MATCH(B22,Listedate,0)),"")</f>
        <v/>
      </c>
      <c r="G22" s="107">
        <f t="shared" si="25"/>
        <v>43511</v>
      </c>
      <c r="H22" s="108" t="str">
        <f t="shared" si="2"/>
        <v>ven</v>
      </c>
      <c r="I22" s="108">
        <f t="shared" si="3"/>
        <v>15</v>
      </c>
      <c r="J22" s="109" t="str">
        <f>IFERROR(INDEX(Tableau3[jours fériés],MATCH(G22,Listedate,0)),"")</f>
        <v/>
      </c>
      <c r="L22" s="107">
        <f t="shared" si="26"/>
        <v>43539</v>
      </c>
      <c r="M22" s="108" t="str">
        <f t="shared" si="4"/>
        <v>ven</v>
      </c>
      <c r="N22" s="108">
        <f t="shared" si="5"/>
        <v>15</v>
      </c>
      <c r="O22" s="109" t="str">
        <f>IFERROR(INDEX(Tableau3[jours fériés],MATCH(L22,Listedate,0)),"")</f>
        <v/>
      </c>
      <c r="Q22" s="107">
        <f t="shared" si="27"/>
        <v>43570</v>
      </c>
      <c r="R22" s="108" t="str">
        <f t="shared" si="6"/>
        <v>lun</v>
      </c>
      <c r="S22" s="108">
        <f t="shared" si="7"/>
        <v>15</v>
      </c>
      <c r="T22" s="109" t="str">
        <f>IFERROR(INDEX(Tableau3[jours fériés],MATCH(Q22,Listedate,0)),"")</f>
        <v/>
      </c>
      <c r="V22" s="107">
        <f t="shared" si="28"/>
        <v>43600</v>
      </c>
      <c r="W22" s="108" t="str">
        <f t="shared" si="8"/>
        <v>mer</v>
      </c>
      <c r="X22" s="108">
        <f t="shared" si="9"/>
        <v>15</v>
      </c>
      <c r="Y22" s="109" t="str">
        <f>IFERROR(INDEX(Tableau3[jours fériés],MATCH(V22,Listedate,0)),"")</f>
        <v/>
      </c>
      <c r="AA22" s="107">
        <f t="shared" si="29"/>
        <v>43631</v>
      </c>
      <c r="AB22" s="108" t="str">
        <f t="shared" si="10"/>
        <v>sam</v>
      </c>
      <c r="AC22" s="108">
        <f t="shared" si="11"/>
        <v>15</v>
      </c>
      <c r="AD22" s="109" t="str">
        <f>IFERROR(INDEX(Tableau3[jours fériés],MATCH(AA22,Listedate,0)),"")</f>
        <v/>
      </c>
      <c r="AF22" s="107">
        <f t="shared" si="30"/>
        <v>43661</v>
      </c>
      <c r="AG22" s="108" t="str">
        <f t="shared" si="12"/>
        <v>lun</v>
      </c>
      <c r="AH22" s="108">
        <f t="shared" si="13"/>
        <v>15</v>
      </c>
      <c r="AI22" s="109" t="str">
        <f>IFERROR(INDEX(Tableau3[jours fériés],MATCH(AF22,Listedate,0)),"")</f>
        <v>vac scol</v>
      </c>
      <c r="AK22" s="107">
        <f t="shared" si="31"/>
        <v>43692</v>
      </c>
      <c r="AL22" s="108" t="str">
        <f t="shared" si="14"/>
        <v>jeu</v>
      </c>
      <c r="AM22" s="108">
        <f t="shared" si="15"/>
        <v>15</v>
      </c>
      <c r="AN22" s="109" t="str">
        <f>IFERROR(INDEX(Tableau3[jours fériés],MATCH(AK22,Listedate,0)),"")</f>
        <v>Assomption</v>
      </c>
      <c r="AP22" s="107">
        <f t="shared" si="32"/>
        <v>43723</v>
      </c>
      <c r="AQ22" s="108" t="str">
        <f t="shared" si="16"/>
        <v>dim</v>
      </c>
      <c r="AR22" s="108">
        <f t="shared" si="17"/>
        <v>15</v>
      </c>
      <c r="AS22" s="109" t="str">
        <f>IFERROR(INDEX(Tableau3[jours fériés],MATCH(AP22,Listedate,0)),"")</f>
        <v/>
      </c>
      <c r="AU22" s="107">
        <f t="shared" si="33"/>
        <v>43753</v>
      </c>
      <c r="AV22" s="108" t="str">
        <f t="shared" si="18"/>
        <v>mar</v>
      </c>
      <c r="AW22" s="108">
        <f t="shared" si="19"/>
        <v>15</v>
      </c>
      <c r="AX22" s="109" t="str">
        <f>IFERROR(INDEX(Tableau3[jours fériés],MATCH(AU22,Listedate,0)),"")</f>
        <v/>
      </c>
      <c r="AZ22" s="107">
        <f t="shared" si="34"/>
        <v>43784</v>
      </c>
      <c r="BA22" s="108" t="str">
        <f t="shared" si="20"/>
        <v>ven</v>
      </c>
      <c r="BB22" s="108">
        <f t="shared" si="21"/>
        <v>15</v>
      </c>
      <c r="BC22" s="109" t="str">
        <f>IFERROR(INDEX(Tableau3[jours fériés],MATCH(AZ22,Listedate,0)),"")</f>
        <v/>
      </c>
      <c r="BE22" s="107">
        <f t="shared" si="35"/>
        <v>43814</v>
      </c>
      <c r="BF22" s="108" t="str">
        <f t="shared" si="22"/>
        <v>dim</v>
      </c>
      <c r="BG22" s="108">
        <f t="shared" si="23"/>
        <v>15</v>
      </c>
      <c r="BH22" s="109" t="str">
        <f>IFERROR(INDEX(Tableau3[jours fériés],MATCH(BE22,Listedate,0)),"")</f>
        <v/>
      </c>
    </row>
    <row r="23" spans="2:60" ht="25.05" customHeight="1" x14ac:dyDescent="0.3">
      <c r="B23" s="107">
        <f t="shared" si="24"/>
        <v>43481</v>
      </c>
      <c r="C23" s="108" t="str">
        <f t="shared" si="0"/>
        <v>mer</v>
      </c>
      <c r="D23" s="108">
        <f t="shared" si="1"/>
        <v>16</v>
      </c>
      <c r="E23" s="109" t="str">
        <f>IFERROR(INDEX(Tableau3[jours fériés],MATCH(B23,Listedate,0)),"")</f>
        <v/>
      </c>
      <c r="G23" s="107">
        <f t="shared" si="25"/>
        <v>43512</v>
      </c>
      <c r="H23" s="108" t="str">
        <f t="shared" si="2"/>
        <v>sam</v>
      </c>
      <c r="I23" s="108">
        <f t="shared" si="3"/>
        <v>16</v>
      </c>
      <c r="J23" s="109" t="str">
        <f>IFERROR(INDEX(Tableau3[jours fériés],MATCH(G23,Listedate,0)),"")</f>
        <v/>
      </c>
      <c r="L23" s="107">
        <f t="shared" si="26"/>
        <v>43540</v>
      </c>
      <c r="M23" s="108" t="str">
        <f t="shared" si="4"/>
        <v>sam</v>
      </c>
      <c r="N23" s="108">
        <f t="shared" si="5"/>
        <v>16</v>
      </c>
      <c r="O23" s="109" t="str">
        <f>IFERROR(INDEX(Tableau3[jours fériés],MATCH(L23,Listedate,0)),"")</f>
        <v/>
      </c>
      <c r="Q23" s="107">
        <f t="shared" si="27"/>
        <v>43571</v>
      </c>
      <c r="R23" s="108" t="str">
        <f t="shared" si="6"/>
        <v>mar</v>
      </c>
      <c r="S23" s="108">
        <f t="shared" si="7"/>
        <v>16</v>
      </c>
      <c r="T23" s="109" t="str">
        <f>IFERROR(INDEX(Tableau3[jours fériés],MATCH(Q23,Listedate,0)),"")</f>
        <v/>
      </c>
      <c r="V23" s="107">
        <f t="shared" si="28"/>
        <v>43601</v>
      </c>
      <c r="W23" s="108" t="str">
        <f t="shared" si="8"/>
        <v>jeu</v>
      </c>
      <c r="X23" s="108">
        <f t="shared" si="9"/>
        <v>16</v>
      </c>
      <c r="Y23" s="109" t="str">
        <f>IFERROR(INDEX(Tableau3[jours fériés],MATCH(V23,Listedate,0)),"")</f>
        <v/>
      </c>
      <c r="AA23" s="107">
        <f t="shared" si="29"/>
        <v>43632</v>
      </c>
      <c r="AB23" s="108" t="str">
        <f t="shared" si="10"/>
        <v>dim</v>
      </c>
      <c r="AC23" s="108">
        <f t="shared" si="11"/>
        <v>16</v>
      </c>
      <c r="AD23" s="109" t="str">
        <f>IFERROR(INDEX(Tableau3[jours fériés],MATCH(AA23,Listedate,0)),"")</f>
        <v/>
      </c>
      <c r="AF23" s="107">
        <f t="shared" si="30"/>
        <v>43662</v>
      </c>
      <c r="AG23" s="108" t="str">
        <f t="shared" si="12"/>
        <v>mar</v>
      </c>
      <c r="AH23" s="108">
        <f t="shared" si="13"/>
        <v>16</v>
      </c>
      <c r="AI23" s="109" t="str">
        <f>IFERROR(INDEX(Tableau3[jours fériés],MATCH(AF23,Listedate,0)),"")</f>
        <v>vac scol</v>
      </c>
      <c r="AK23" s="107">
        <f t="shared" si="31"/>
        <v>43693</v>
      </c>
      <c r="AL23" s="108" t="str">
        <f t="shared" si="14"/>
        <v>ven</v>
      </c>
      <c r="AM23" s="108">
        <f t="shared" si="15"/>
        <v>16</v>
      </c>
      <c r="AN23" s="109" t="str">
        <f>IFERROR(INDEX(Tableau3[jours fériés],MATCH(AK23,Listedate,0)),"")</f>
        <v>vac scol</v>
      </c>
      <c r="AP23" s="107">
        <f t="shared" si="32"/>
        <v>43724</v>
      </c>
      <c r="AQ23" s="108" t="str">
        <f t="shared" si="16"/>
        <v>lun</v>
      </c>
      <c r="AR23" s="108">
        <f t="shared" si="17"/>
        <v>16</v>
      </c>
      <c r="AS23" s="109" t="str">
        <f>IFERROR(INDEX(Tableau3[jours fériés],MATCH(AP23,Listedate,0)),"")</f>
        <v/>
      </c>
      <c r="AU23" s="107">
        <f t="shared" si="33"/>
        <v>43754</v>
      </c>
      <c r="AV23" s="108" t="str">
        <f t="shared" si="18"/>
        <v>mer</v>
      </c>
      <c r="AW23" s="108">
        <f t="shared" si="19"/>
        <v>16</v>
      </c>
      <c r="AX23" s="109" t="str">
        <f>IFERROR(INDEX(Tableau3[jours fériés],MATCH(AU23,Listedate,0)),"")</f>
        <v/>
      </c>
      <c r="AZ23" s="107">
        <f t="shared" si="34"/>
        <v>43785</v>
      </c>
      <c r="BA23" s="108" t="str">
        <f t="shared" si="20"/>
        <v>sam</v>
      </c>
      <c r="BB23" s="108">
        <f t="shared" si="21"/>
        <v>16</v>
      </c>
      <c r="BC23" s="109" t="str">
        <f>IFERROR(INDEX(Tableau3[jours fériés],MATCH(AZ23,Listedate,0)),"")</f>
        <v/>
      </c>
      <c r="BE23" s="107">
        <f t="shared" si="35"/>
        <v>43815</v>
      </c>
      <c r="BF23" s="108" t="str">
        <f t="shared" si="22"/>
        <v>lun</v>
      </c>
      <c r="BG23" s="108">
        <f t="shared" si="23"/>
        <v>16</v>
      </c>
      <c r="BH23" s="109" t="str">
        <f>IFERROR(INDEX(Tableau3[jours fériés],MATCH(BE23,Listedate,0)),"")</f>
        <v/>
      </c>
    </row>
    <row r="24" spans="2:60" ht="25.05" customHeight="1" x14ac:dyDescent="0.3">
      <c r="B24" s="107">
        <f t="shared" si="24"/>
        <v>43482</v>
      </c>
      <c r="C24" s="108" t="str">
        <f t="shared" si="0"/>
        <v>jeu</v>
      </c>
      <c r="D24" s="108">
        <f t="shared" si="1"/>
        <v>17</v>
      </c>
      <c r="E24" s="109" t="str">
        <f>IFERROR(INDEX(Tableau3[jours fériés],MATCH(B24,Listedate,0)),"")</f>
        <v/>
      </c>
      <c r="G24" s="107">
        <f t="shared" si="25"/>
        <v>43513</v>
      </c>
      <c r="H24" s="108" t="str">
        <f t="shared" si="2"/>
        <v>dim</v>
      </c>
      <c r="I24" s="108">
        <f t="shared" si="3"/>
        <v>17</v>
      </c>
      <c r="J24" s="109" t="str">
        <f>IFERROR(INDEX(Tableau3[jours fériés],MATCH(G24,Listedate,0)),"")</f>
        <v/>
      </c>
      <c r="L24" s="107">
        <f t="shared" si="26"/>
        <v>43541</v>
      </c>
      <c r="M24" s="108" t="str">
        <f t="shared" si="4"/>
        <v>dim</v>
      </c>
      <c r="N24" s="108">
        <f t="shared" si="5"/>
        <v>17</v>
      </c>
      <c r="O24" s="109" t="str">
        <f>IFERROR(INDEX(Tableau3[jours fériés],MATCH(L24,Listedate,0)),"")</f>
        <v/>
      </c>
      <c r="Q24" s="107">
        <f t="shared" si="27"/>
        <v>43572</v>
      </c>
      <c r="R24" s="108" t="str">
        <f t="shared" si="6"/>
        <v>mer</v>
      </c>
      <c r="S24" s="108">
        <f t="shared" si="7"/>
        <v>17</v>
      </c>
      <c r="T24" s="109" t="str">
        <f>IFERROR(INDEX(Tableau3[jours fériés],MATCH(Q24,Listedate,0)),"")</f>
        <v/>
      </c>
      <c r="V24" s="107">
        <f t="shared" si="28"/>
        <v>43602</v>
      </c>
      <c r="W24" s="108" t="str">
        <f t="shared" si="8"/>
        <v>ven</v>
      </c>
      <c r="X24" s="108">
        <f t="shared" si="9"/>
        <v>17</v>
      </c>
      <c r="Y24" s="109" t="str">
        <f>IFERROR(INDEX(Tableau3[jours fériés],MATCH(V24,Listedate,0)),"")</f>
        <v/>
      </c>
      <c r="AA24" s="107">
        <f t="shared" si="29"/>
        <v>43633</v>
      </c>
      <c r="AB24" s="108" t="str">
        <f t="shared" si="10"/>
        <v>lun</v>
      </c>
      <c r="AC24" s="108">
        <f t="shared" si="11"/>
        <v>17</v>
      </c>
      <c r="AD24" s="109" t="str">
        <f>IFERROR(INDEX(Tableau3[jours fériés],MATCH(AA24,Listedate,0)),"")</f>
        <v/>
      </c>
      <c r="AF24" s="107">
        <f t="shared" si="30"/>
        <v>43663</v>
      </c>
      <c r="AG24" s="108" t="str">
        <f t="shared" si="12"/>
        <v>mer</v>
      </c>
      <c r="AH24" s="108">
        <f t="shared" si="13"/>
        <v>17</v>
      </c>
      <c r="AI24" s="109" t="str">
        <f>IFERROR(INDEX(Tableau3[jours fériés],MATCH(AF24,Listedate,0)),"")</f>
        <v>vac scol</v>
      </c>
      <c r="AK24" s="107">
        <f t="shared" si="31"/>
        <v>43694</v>
      </c>
      <c r="AL24" s="108" t="str">
        <f t="shared" si="14"/>
        <v>sam</v>
      </c>
      <c r="AM24" s="108">
        <f t="shared" si="15"/>
        <v>17</v>
      </c>
      <c r="AN24" s="109" t="str">
        <f>IFERROR(INDEX(Tableau3[jours fériés],MATCH(AK24,Listedate,0)),"")</f>
        <v/>
      </c>
      <c r="AP24" s="107">
        <f t="shared" si="32"/>
        <v>43725</v>
      </c>
      <c r="AQ24" s="108" t="str">
        <f t="shared" si="16"/>
        <v>mar</v>
      </c>
      <c r="AR24" s="108">
        <f t="shared" si="17"/>
        <v>17</v>
      </c>
      <c r="AS24" s="109" t="str">
        <f>IFERROR(INDEX(Tableau3[jours fériés],MATCH(AP24,Listedate,0)),"")</f>
        <v/>
      </c>
      <c r="AU24" s="107">
        <f t="shared" si="33"/>
        <v>43755</v>
      </c>
      <c r="AV24" s="108" t="str">
        <f t="shared" si="18"/>
        <v>jeu</v>
      </c>
      <c r="AW24" s="108">
        <f t="shared" si="19"/>
        <v>17</v>
      </c>
      <c r="AX24" s="109" t="str">
        <f>IFERROR(INDEX(Tableau3[jours fériés],MATCH(AU24,Listedate,0)),"")</f>
        <v/>
      </c>
      <c r="AZ24" s="107">
        <f t="shared" si="34"/>
        <v>43786</v>
      </c>
      <c r="BA24" s="108" t="str">
        <f t="shared" si="20"/>
        <v>dim</v>
      </c>
      <c r="BB24" s="108">
        <f t="shared" si="21"/>
        <v>17</v>
      </c>
      <c r="BC24" s="109" t="str">
        <f>IFERROR(INDEX(Tableau3[jours fériés],MATCH(AZ24,Listedate,0)),"")</f>
        <v/>
      </c>
      <c r="BE24" s="107">
        <f t="shared" si="35"/>
        <v>43816</v>
      </c>
      <c r="BF24" s="108" t="str">
        <f t="shared" si="22"/>
        <v>mar</v>
      </c>
      <c r="BG24" s="108">
        <f t="shared" si="23"/>
        <v>17</v>
      </c>
      <c r="BH24" s="109" t="str">
        <f>IFERROR(INDEX(Tableau3[jours fériés],MATCH(BE24,Listedate,0)),"")</f>
        <v/>
      </c>
    </row>
    <row r="25" spans="2:60" ht="25.05" customHeight="1" x14ac:dyDescent="0.3">
      <c r="B25" s="107">
        <f t="shared" si="24"/>
        <v>43483</v>
      </c>
      <c r="C25" s="108" t="str">
        <f t="shared" si="0"/>
        <v>ven</v>
      </c>
      <c r="D25" s="108">
        <f t="shared" si="1"/>
        <v>18</v>
      </c>
      <c r="E25" s="109" t="str">
        <f>IFERROR(INDEX(Tableau3[jours fériés],MATCH(B25,Listedate,0)),"")</f>
        <v/>
      </c>
      <c r="G25" s="107">
        <f t="shared" si="25"/>
        <v>43514</v>
      </c>
      <c r="H25" s="108" t="str">
        <f t="shared" si="2"/>
        <v>lun</v>
      </c>
      <c r="I25" s="108">
        <f t="shared" si="3"/>
        <v>18</v>
      </c>
      <c r="J25" s="109" t="str">
        <f>IFERROR(INDEX(Tableau3[jours fériés],MATCH(G25,Listedate,0)),"")</f>
        <v/>
      </c>
      <c r="L25" s="107">
        <f t="shared" si="26"/>
        <v>43542</v>
      </c>
      <c r="M25" s="108" t="str">
        <f t="shared" si="4"/>
        <v>lun</v>
      </c>
      <c r="N25" s="108">
        <f t="shared" si="5"/>
        <v>18</v>
      </c>
      <c r="O25" s="109" t="str">
        <f>IFERROR(INDEX(Tableau3[jours fériés],MATCH(L25,Listedate,0)),"")</f>
        <v/>
      </c>
      <c r="Q25" s="107">
        <f t="shared" si="27"/>
        <v>43573</v>
      </c>
      <c r="R25" s="108" t="str">
        <f t="shared" si="6"/>
        <v>jeu</v>
      </c>
      <c r="S25" s="108">
        <f t="shared" si="7"/>
        <v>18</v>
      </c>
      <c r="T25" s="109" t="str">
        <f>IFERROR(INDEX(Tableau3[jours fériés],MATCH(Q25,Listedate,0)),"")</f>
        <v/>
      </c>
      <c r="V25" s="107">
        <f t="shared" si="28"/>
        <v>43603</v>
      </c>
      <c r="W25" s="108" t="str">
        <f t="shared" si="8"/>
        <v>sam</v>
      </c>
      <c r="X25" s="108">
        <f t="shared" si="9"/>
        <v>18</v>
      </c>
      <c r="Y25" s="109" t="str">
        <f>IFERROR(INDEX(Tableau3[jours fériés],MATCH(V25,Listedate,0)),"")</f>
        <v/>
      </c>
      <c r="AA25" s="107">
        <f t="shared" si="29"/>
        <v>43634</v>
      </c>
      <c r="AB25" s="108" t="str">
        <f t="shared" si="10"/>
        <v>mar</v>
      </c>
      <c r="AC25" s="108">
        <f t="shared" si="11"/>
        <v>18</v>
      </c>
      <c r="AD25" s="109" t="str">
        <f>IFERROR(INDEX(Tableau3[jours fériés],MATCH(AA25,Listedate,0)),"")</f>
        <v/>
      </c>
      <c r="AF25" s="107">
        <f t="shared" si="30"/>
        <v>43664</v>
      </c>
      <c r="AG25" s="108" t="str">
        <f t="shared" si="12"/>
        <v>jeu</v>
      </c>
      <c r="AH25" s="108">
        <f t="shared" si="13"/>
        <v>18</v>
      </c>
      <c r="AI25" s="109" t="str">
        <f>IFERROR(INDEX(Tableau3[jours fériés],MATCH(AF25,Listedate,0)),"")</f>
        <v>vac scol</v>
      </c>
      <c r="AK25" s="107">
        <f t="shared" si="31"/>
        <v>43695</v>
      </c>
      <c r="AL25" s="108" t="str">
        <f t="shared" si="14"/>
        <v>dim</v>
      </c>
      <c r="AM25" s="108">
        <f t="shared" si="15"/>
        <v>18</v>
      </c>
      <c r="AN25" s="109" t="str">
        <f>IFERROR(INDEX(Tableau3[jours fériés],MATCH(AK25,Listedate,0)),"")</f>
        <v/>
      </c>
      <c r="AP25" s="107">
        <f t="shared" si="32"/>
        <v>43726</v>
      </c>
      <c r="AQ25" s="108" t="str">
        <f t="shared" si="16"/>
        <v>mer</v>
      </c>
      <c r="AR25" s="108">
        <f t="shared" si="17"/>
        <v>18</v>
      </c>
      <c r="AS25" s="109" t="str">
        <f>IFERROR(INDEX(Tableau3[jours fériés],MATCH(AP25,Listedate,0)),"")</f>
        <v/>
      </c>
      <c r="AU25" s="107">
        <f t="shared" si="33"/>
        <v>43756</v>
      </c>
      <c r="AV25" s="108" t="str">
        <f t="shared" si="18"/>
        <v>ven</v>
      </c>
      <c r="AW25" s="108">
        <f t="shared" si="19"/>
        <v>18</v>
      </c>
      <c r="AX25" s="109" t="str">
        <f>IFERROR(INDEX(Tableau3[jours fériés],MATCH(AU25,Listedate,0)),"")</f>
        <v/>
      </c>
      <c r="AZ25" s="107">
        <f t="shared" si="34"/>
        <v>43787</v>
      </c>
      <c r="BA25" s="108" t="str">
        <f t="shared" si="20"/>
        <v>lun</v>
      </c>
      <c r="BB25" s="108">
        <f t="shared" si="21"/>
        <v>18</v>
      </c>
      <c r="BC25" s="109" t="str">
        <f>IFERROR(INDEX(Tableau3[jours fériés],MATCH(AZ25,Listedate,0)),"")</f>
        <v/>
      </c>
      <c r="BE25" s="107">
        <f t="shared" si="35"/>
        <v>43817</v>
      </c>
      <c r="BF25" s="108" t="str">
        <f t="shared" si="22"/>
        <v>mer</v>
      </c>
      <c r="BG25" s="108">
        <f t="shared" si="23"/>
        <v>18</v>
      </c>
      <c r="BH25" s="109" t="str">
        <f>IFERROR(INDEX(Tableau3[jours fériés],MATCH(BE25,Listedate,0)),"")</f>
        <v/>
      </c>
    </row>
    <row r="26" spans="2:60" ht="25.05" customHeight="1" x14ac:dyDescent="0.3">
      <c r="B26" s="107">
        <f t="shared" si="24"/>
        <v>43484</v>
      </c>
      <c r="C26" s="108" t="str">
        <f t="shared" si="0"/>
        <v>sam</v>
      </c>
      <c r="D26" s="108">
        <f t="shared" si="1"/>
        <v>19</v>
      </c>
      <c r="E26" s="109" t="str">
        <f>IFERROR(INDEX(Tableau3[jours fériés],MATCH(B26,Listedate,0)),"")</f>
        <v/>
      </c>
      <c r="G26" s="107">
        <f t="shared" si="25"/>
        <v>43515</v>
      </c>
      <c r="H26" s="108" t="str">
        <f t="shared" si="2"/>
        <v>mar</v>
      </c>
      <c r="I26" s="108">
        <f t="shared" si="3"/>
        <v>19</v>
      </c>
      <c r="J26" s="109" t="str">
        <f>IFERROR(INDEX(Tableau3[jours fériés],MATCH(G26,Listedate,0)),"")</f>
        <v/>
      </c>
      <c r="L26" s="107">
        <f t="shared" si="26"/>
        <v>43543</v>
      </c>
      <c r="M26" s="108" t="str">
        <f t="shared" si="4"/>
        <v>mar</v>
      </c>
      <c r="N26" s="108">
        <f t="shared" si="5"/>
        <v>19</v>
      </c>
      <c r="O26" s="109" t="str">
        <f>IFERROR(INDEX(Tableau3[jours fériés],MATCH(L26,Listedate,0)),"")</f>
        <v/>
      </c>
      <c r="Q26" s="107">
        <f t="shared" si="27"/>
        <v>43574</v>
      </c>
      <c r="R26" s="108" t="str">
        <f t="shared" si="6"/>
        <v>ven</v>
      </c>
      <c r="S26" s="108">
        <f t="shared" si="7"/>
        <v>19</v>
      </c>
      <c r="T26" s="109" t="str">
        <f>IFERROR(INDEX(Tableau3[jours fériés],MATCH(Q26,Listedate,0)),"")</f>
        <v/>
      </c>
      <c r="V26" s="107">
        <f t="shared" si="28"/>
        <v>43604</v>
      </c>
      <c r="W26" s="108" t="str">
        <f t="shared" si="8"/>
        <v>dim</v>
      </c>
      <c r="X26" s="108">
        <f t="shared" si="9"/>
        <v>19</v>
      </c>
      <c r="Y26" s="109" t="str">
        <f>IFERROR(INDEX(Tableau3[jours fériés],MATCH(V26,Listedate,0)),"")</f>
        <v/>
      </c>
      <c r="AA26" s="107">
        <f t="shared" si="29"/>
        <v>43635</v>
      </c>
      <c r="AB26" s="108" t="str">
        <f t="shared" si="10"/>
        <v>mer</v>
      </c>
      <c r="AC26" s="108">
        <f t="shared" si="11"/>
        <v>19</v>
      </c>
      <c r="AD26" s="109" t="str">
        <f>IFERROR(INDEX(Tableau3[jours fériés],MATCH(AA26,Listedate,0)),"")</f>
        <v/>
      </c>
      <c r="AF26" s="107">
        <f t="shared" si="30"/>
        <v>43665</v>
      </c>
      <c r="AG26" s="108" t="str">
        <f t="shared" si="12"/>
        <v>ven</v>
      </c>
      <c r="AH26" s="108">
        <f t="shared" si="13"/>
        <v>19</v>
      </c>
      <c r="AI26" s="109" t="str">
        <f>IFERROR(INDEX(Tableau3[jours fériés],MATCH(AF26,Listedate,0)),"")</f>
        <v>vac scol</v>
      </c>
      <c r="AK26" s="107">
        <f t="shared" si="31"/>
        <v>43696</v>
      </c>
      <c r="AL26" s="108" t="str">
        <f t="shared" si="14"/>
        <v>lun</v>
      </c>
      <c r="AM26" s="108">
        <f t="shared" si="15"/>
        <v>19</v>
      </c>
      <c r="AN26" s="109" t="str">
        <f>IFERROR(INDEX(Tableau3[jours fériés],MATCH(AK26,Listedate,0)),"")</f>
        <v>vac scol</v>
      </c>
      <c r="AP26" s="107">
        <f t="shared" si="32"/>
        <v>43727</v>
      </c>
      <c r="AQ26" s="108" t="str">
        <f t="shared" si="16"/>
        <v>jeu</v>
      </c>
      <c r="AR26" s="108">
        <f t="shared" si="17"/>
        <v>19</v>
      </c>
      <c r="AS26" s="109" t="str">
        <f>IFERROR(INDEX(Tableau3[jours fériés],MATCH(AP26,Listedate,0)),"")</f>
        <v/>
      </c>
      <c r="AU26" s="107">
        <f t="shared" si="33"/>
        <v>43757</v>
      </c>
      <c r="AV26" s="108" t="str">
        <f t="shared" si="18"/>
        <v>sam</v>
      </c>
      <c r="AW26" s="108">
        <f t="shared" si="19"/>
        <v>19</v>
      </c>
      <c r="AX26" s="109" t="str">
        <f>IFERROR(INDEX(Tableau3[jours fériés],MATCH(AU26,Listedate,0)),"")</f>
        <v/>
      </c>
      <c r="AZ26" s="107">
        <f t="shared" si="34"/>
        <v>43788</v>
      </c>
      <c r="BA26" s="108" t="str">
        <f t="shared" si="20"/>
        <v>mar</v>
      </c>
      <c r="BB26" s="108">
        <f t="shared" si="21"/>
        <v>19</v>
      </c>
      <c r="BC26" s="109" t="str">
        <f>IFERROR(INDEX(Tableau3[jours fériés],MATCH(AZ26,Listedate,0)),"")</f>
        <v/>
      </c>
      <c r="BE26" s="107">
        <f t="shared" si="35"/>
        <v>43818</v>
      </c>
      <c r="BF26" s="108" t="str">
        <f t="shared" si="22"/>
        <v>jeu</v>
      </c>
      <c r="BG26" s="108">
        <f t="shared" si="23"/>
        <v>19</v>
      </c>
      <c r="BH26" s="109" t="str">
        <f>IFERROR(INDEX(Tableau3[jours fériés],MATCH(BE26,Listedate,0)),"")</f>
        <v/>
      </c>
    </row>
    <row r="27" spans="2:60" ht="25.05" customHeight="1" x14ac:dyDescent="0.3">
      <c r="B27" s="107">
        <f t="shared" si="24"/>
        <v>43485</v>
      </c>
      <c r="C27" s="108" t="str">
        <f t="shared" si="0"/>
        <v>dim</v>
      </c>
      <c r="D27" s="108">
        <f t="shared" si="1"/>
        <v>20</v>
      </c>
      <c r="E27" s="109" t="str">
        <f>IFERROR(INDEX(Tableau3[jours fériés],MATCH(B27,Listedate,0)),"")</f>
        <v/>
      </c>
      <c r="G27" s="107">
        <f t="shared" si="25"/>
        <v>43516</v>
      </c>
      <c r="H27" s="108" t="str">
        <f t="shared" si="2"/>
        <v>mer</v>
      </c>
      <c r="I27" s="108">
        <f t="shared" si="3"/>
        <v>20</v>
      </c>
      <c r="J27" s="109" t="str">
        <f>IFERROR(INDEX(Tableau3[jours fériés],MATCH(G27,Listedate,0)),"")</f>
        <v/>
      </c>
      <c r="L27" s="107">
        <f t="shared" si="26"/>
        <v>43544</v>
      </c>
      <c r="M27" s="108" t="str">
        <f t="shared" si="4"/>
        <v>mer</v>
      </c>
      <c r="N27" s="108">
        <f t="shared" si="5"/>
        <v>20</v>
      </c>
      <c r="O27" s="109" t="str">
        <f>IFERROR(INDEX(Tableau3[jours fériés],MATCH(L27,Listedate,0)),"")</f>
        <v/>
      </c>
      <c r="Q27" s="107">
        <f t="shared" si="27"/>
        <v>43575</v>
      </c>
      <c r="R27" s="108" t="str">
        <f t="shared" si="6"/>
        <v>sam</v>
      </c>
      <c r="S27" s="108">
        <f t="shared" si="7"/>
        <v>20</v>
      </c>
      <c r="T27" s="109" t="str">
        <f>IFERROR(INDEX(Tableau3[jours fériés],MATCH(Q27,Listedate,0)),"")</f>
        <v/>
      </c>
      <c r="V27" s="107">
        <f t="shared" si="28"/>
        <v>43605</v>
      </c>
      <c r="W27" s="108" t="str">
        <f t="shared" si="8"/>
        <v>lun</v>
      </c>
      <c r="X27" s="108">
        <f t="shared" si="9"/>
        <v>20</v>
      </c>
      <c r="Y27" s="109" t="str">
        <f>IFERROR(INDEX(Tableau3[jours fériés],MATCH(V27,Listedate,0)),"")</f>
        <v/>
      </c>
      <c r="AA27" s="107">
        <f t="shared" si="29"/>
        <v>43636</v>
      </c>
      <c r="AB27" s="108" t="str">
        <f t="shared" si="10"/>
        <v>jeu</v>
      </c>
      <c r="AC27" s="108">
        <f t="shared" si="11"/>
        <v>20</v>
      </c>
      <c r="AD27" s="109" t="str">
        <f>IFERROR(INDEX(Tableau3[jours fériés],MATCH(AA27,Listedate,0)),"")</f>
        <v/>
      </c>
      <c r="AF27" s="107">
        <f t="shared" si="30"/>
        <v>43666</v>
      </c>
      <c r="AG27" s="108" t="str">
        <f t="shared" si="12"/>
        <v>sam</v>
      </c>
      <c r="AH27" s="108">
        <f t="shared" si="13"/>
        <v>20</v>
      </c>
      <c r="AI27" s="109" t="str">
        <f>IFERROR(INDEX(Tableau3[jours fériés],MATCH(AF27,Listedate,0)),"")</f>
        <v/>
      </c>
      <c r="AK27" s="107">
        <f t="shared" si="31"/>
        <v>43697</v>
      </c>
      <c r="AL27" s="108" t="str">
        <f t="shared" si="14"/>
        <v>mar</v>
      </c>
      <c r="AM27" s="108">
        <f t="shared" si="15"/>
        <v>20</v>
      </c>
      <c r="AN27" s="109" t="str">
        <f>IFERROR(INDEX(Tableau3[jours fériés],MATCH(AK27,Listedate,0)),"")</f>
        <v>vac scol</v>
      </c>
      <c r="AP27" s="107">
        <f t="shared" si="32"/>
        <v>43728</v>
      </c>
      <c r="AQ27" s="108" t="str">
        <f t="shared" si="16"/>
        <v>ven</v>
      </c>
      <c r="AR27" s="108">
        <f t="shared" si="17"/>
        <v>20</v>
      </c>
      <c r="AS27" s="109" t="str">
        <f>IFERROR(INDEX(Tableau3[jours fériés],MATCH(AP27,Listedate,0)),"")</f>
        <v/>
      </c>
      <c r="AU27" s="107">
        <f t="shared" si="33"/>
        <v>43758</v>
      </c>
      <c r="AV27" s="108" t="str">
        <f t="shared" si="18"/>
        <v>dim</v>
      </c>
      <c r="AW27" s="108">
        <f t="shared" si="19"/>
        <v>20</v>
      </c>
      <c r="AX27" s="109" t="str">
        <f>IFERROR(INDEX(Tableau3[jours fériés],MATCH(AU27,Listedate,0)),"")</f>
        <v/>
      </c>
      <c r="AZ27" s="107">
        <f t="shared" si="34"/>
        <v>43789</v>
      </c>
      <c r="BA27" s="108" t="str">
        <f t="shared" si="20"/>
        <v>mer</v>
      </c>
      <c r="BB27" s="108">
        <f t="shared" si="21"/>
        <v>20</v>
      </c>
      <c r="BC27" s="109" t="str">
        <f>IFERROR(INDEX(Tableau3[jours fériés],MATCH(AZ27,Listedate,0)),"")</f>
        <v/>
      </c>
      <c r="BE27" s="107">
        <f t="shared" si="35"/>
        <v>43819</v>
      </c>
      <c r="BF27" s="108" t="str">
        <f t="shared" si="22"/>
        <v>ven</v>
      </c>
      <c r="BG27" s="108">
        <f t="shared" si="23"/>
        <v>20</v>
      </c>
      <c r="BH27" s="109" t="str">
        <f>IFERROR(INDEX(Tableau3[jours fériés],MATCH(BE27,Listedate,0)),"")</f>
        <v/>
      </c>
    </row>
    <row r="28" spans="2:60" ht="25.05" customHeight="1" x14ac:dyDescent="0.3">
      <c r="B28" s="107">
        <f>IF(EOMONTH(B$8,0)&gt;B27,B27+1,"")</f>
        <v>43486</v>
      </c>
      <c r="C28" s="108" t="str">
        <f t="shared" si="0"/>
        <v>lun</v>
      </c>
      <c r="D28" s="108">
        <f t="shared" si="1"/>
        <v>21</v>
      </c>
      <c r="E28" s="109" t="str">
        <f>IFERROR(INDEX(Tableau3[jours fériés],MATCH(B28,Listedate,0)),"")</f>
        <v/>
      </c>
      <c r="G28" s="107">
        <f>IF(EOMONTH(G$8,0)&gt;G27,G27+1,"")</f>
        <v>43517</v>
      </c>
      <c r="H28" s="108" t="str">
        <f t="shared" si="2"/>
        <v>jeu</v>
      </c>
      <c r="I28" s="108">
        <f t="shared" si="3"/>
        <v>21</v>
      </c>
      <c r="J28" s="109" t="str">
        <f>IFERROR(INDEX(Tableau3[jours fériés],MATCH(G28,Listedate,0)),"")</f>
        <v/>
      </c>
      <c r="L28" s="107">
        <f>IF(EOMONTH(L$8,0)&gt;L27,L27+1,"")</f>
        <v>43545</v>
      </c>
      <c r="M28" s="108" t="str">
        <f t="shared" si="4"/>
        <v>jeu</v>
      </c>
      <c r="N28" s="108">
        <f t="shared" si="5"/>
        <v>21</v>
      </c>
      <c r="O28" s="109" t="str">
        <f>IFERROR(INDEX(Tableau3[jours fériés],MATCH(L28,Listedate,0)),"")</f>
        <v/>
      </c>
      <c r="Q28" s="107">
        <f>IF(EOMONTH(Q$8,0)&gt;Q27,Q27+1,"")</f>
        <v>43576</v>
      </c>
      <c r="R28" s="108" t="str">
        <f t="shared" si="6"/>
        <v>dim</v>
      </c>
      <c r="S28" s="108">
        <f t="shared" si="7"/>
        <v>21</v>
      </c>
      <c r="T28" s="109" t="str">
        <f>IFERROR(INDEX(Tableau3[jours fériés],MATCH(Q28,Listedate,0)),"")</f>
        <v>Pâques</v>
      </c>
      <c r="V28" s="107">
        <f>IF(EOMONTH(V$8,0)&gt;V27,V27+1,"")</f>
        <v>43606</v>
      </c>
      <c r="W28" s="108" t="str">
        <f t="shared" si="8"/>
        <v>mar</v>
      </c>
      <c r="X28" s="108">
        <f t="shared" si="9"/>
        <v>21</v>
      </c>
      <c r="Y28" s="109" t="str">
        <f>IFERROR(INDEX(Tableau3[jours fériés],MATCH(V28,Listedate,0)),"")</f>
        <v/>
      </c>
      <c r="AA28" s="107">
        <f>IF(EOMONTH(AA$8,0)&gt;AA27,AA27+1,"")</f>
        <v>43637</v>
      </c>
      <c r="AB28" s="108" t="str">
        <f t="shared" si="10"/>
        <v>ven</v>
      </c>
      <c r="AC28" s="108">
        <f t="shared" si="11"/>
        <v>21</v>
      </c>
      <c r="AD28" s="109" t="str">
        <f>IFERROR(INDEX(Tableau3[jours fériés],MATCH(AA28,Listedate,0)),"")</f>
        <v/>
      </c>
      <c r="AF28" s="107">
        <f>IF(EOMONTH(AF$8,0)&gt;AF27,AF27+1,"")</f>
        <v>43667</v>
      </c>
      <c r="AG28" s="108" t="str">
        <f t="shared" si="12"/>
        <v>dim</v>
      </c>
      <c r="AH28" s="108">
        <f t="shared" si="13"/>
        <v>21</v>
      </c>
      <c r="AI28" s="109" t="str">
        <f>IFERROR(INDEX(Tableau3[jours fériés],MATCH(AF28,Listedate,0)),"")</f>
        <v/>
      </c>
      <c r="AK28" s="107">
        <f>IF(EOMONTH(AK$8,0)&gt;AK27,AK27+1,"")</f>
        <v>43698</v>
      </c>
      <c r="AL28" s="108" t="str">
        <f t="shared" si="14"/>
        <v>mer</v>
      </c>
      <c r="AM28" s="108">
        <f t="shared" si="15"/>
        <v>21</v>
      </c>
      <c r="AN28" s="109" t="str">
        <f>IFERROR(INDEX(Tableau3[jours fériés],MATCH(AK28,Listedate,0)),"")</f>
        <v>vac scol</v>
      </c>
      <c r="AP28" s="107">
        <f>IF(EOMONTH(AP$8,0)&gt;AP27,AP27+1,"")</f>
        <v>43729</v>
      </c>
      <c r="AQ28" s="108" t="str">
        <f t="shared" si="16"/>
        <v>sam</v>
      </c>
      <c r="AR28" s="108">
        <f t="shared" si="17"/>
        <v>21</v>
      </c>
      <c r="AS28" s="109" t="str">
        <f>IFERROR(INDEX(Tableau3[jours fériés],MATCH(AP28,Listedate,0)),"")</f>
        <v/>
      </c>
      <c r="AU28" s="107">
        <f>IF(EOMONTH(AU$8,0)&gt;AU27,AU27+1,"")</f>
        <v>43759</v>
      </c>
      <c r="AV28" s="108" t="str">
        <f t="shared" si="18"/>
        <v>lun</v>
      </c>
      <c r="AW28" s="108">
        <f t="shared" si="19"/>
        <v>21</v>
      </c>
      <c r="AX28" s="109" t="str">
        <f>IFERROR(INDEX(Tableau3[jours fériés],MATCH(AU28,Listedate,0)),"")</f>
        <v/>
      </c>
      <c r="AZ28" s="107">
        <f>IF(EOMONTH(AZ$8,0)&gt;AZ27,AZ27+1,"")</f>
        <v>43790</v>
      </c>
      <c r="BA28" s="108" t="str">
        <f t="shared" si="20"/>
        <v>jeu</v>
      </c>
      <c r="BB28" s="108">
        <f t="shared" si="21"/>
        <v>21</v>
      </c>
      <c r="BC28" s="109" t="str">
        <f>IFERROR(INDEX(Tableau3[jours fériés],MATCH(AZ28,Listedate,0)),"")</f>
        <v/>
      </c>
      <c r="BE28" s="107">
        <f>IF(EOMONTH(BE$8,0)&gt;BE27,BE27+1,"")</f>
        <v>43820</v>
      </c>
      <c r="BF28" s="108" t="str">
        <f t="shared" si="22"/>
        <v>sam</v>
      </c>
      <c r="BG28" s="108">
        <f t="shared" si="23"/>
        <v>21</v>
      </c>
      <c r="BH28" s="109" t="str">
        <f>IFERROR(INDEX(Tableau3[jours fériés],MATCH(BE28,Listedate,0)),"")</f>
        <v/>
      </c>
    </row>
    <row r="29" spans="2:60" ht="25.05" customHeight="1" x14ac:dyDescent="0.3">
      <c r="B29" s="107">
        <f t="shared" si="24"/>
        <v>43487</v>
      </c>
      <c r="C29" s="108" t="str">
        <f t="shared" si="0"/>
        <v>mar</v>
      </c>
      <c r="D29" s="108">
        <f t="shared" si="1"/>
        <v>22</v>
      </c>
      <c r="E29" s="109" t="str">
        <f>IFERROR(INDEX(Tableau3[jours fériés],MATCH(B29,Listedate,0)),"")</f>
        <v/>
      </c>
      <c r="G29" s="107">
        <f t="shared" si="25"/>
        <v>43518</v>
      </c>
      <c r="H29" s="108" t="str">
        <f t="shared" si="2"/>
        <v>ven</v>
      </c>
      <c r="I29" s="108">
        <f t="shared" si="3"/>
        <v>22</v>
      </c>
      <c r="J29" s="109" t="str">
        <f>IFERROR(INDEX(Tableau3[jours fériés],MATCH(G29,Listedate,0)),"")</f>
        <v/>
      </c>
      <c r="L29" s="107">
        <f t="shared" si="26"/>
        <v>43546</v>
      </c>
      <c r="M29" s="108" t="str">
        <f t="shared" si="4"/>
        <v>ven</v>
      </c>
      <c r="N29" s="108">
        <f t="shared" si="5"/>
        <v>22</v>
      </c>
      <c r="O29" s="109" t="str">
        <f>IFERROR(INDEX(Tableau3[jours fériés],MATCH(L29,Listedate,0)),"")</f>
        <v/>
      </c>
      <c r="Q29" s="107">
        <f t="shared" si="27"/>
        <v>43577</v>
      </c>
      <c r="R29" s="108" t="str">
        <f t="shared" si="6"/>
        <v>lun</v>
      </c>
      <c r="S29" s="108">
        <f t="shared" si="7"/>
        <v>22</v>
      </c>
      <c r="T29" s="109" t="str">
        <f>IFERROR(INDEX(Tableau3[jours fériés],MATCH(Q29,Listedate,0)),"")</f>
        <v>Lundi de Pâques</v>
      </c>
      <c r="V29" s="107">
        <f t="shared" si="28"/>
        <v>43607</v>
      </c>
      <c r="W29" s="108" t="str">
        <f t="shared" si="8"/>
        <v>mer</v>
      </c>
      <c r="X29" s="108">
        <f t="shared" si="9"/>
        <v>22</v>
      </c>
      <c r="Y29" s="109" t="str">
        <f>IFERROR(INDEX(Tableau3[jours fériés],MATCH(V29,Listedate,0)),"")</f>
        <v/>
      </c>
      <c r="AA29" s="107">
        <f t="shared" si="29"/>
        <v>43638</v>
      </c>
      <c r="AB29" s="108" t="str">
        <f t="shared" si="10"/>
        <v>sam</v>
      </c>
      <c r="AC29" s="108">
        <f t="shared" si="11"/>
        <v>22</v>
      </c>
      <c r="AD29" s="109" t="str">
        <f>IFERROR(INDEX(Tableau3[jours fériés],MATCH(AA29,Listedate,0)),"")</f>
        <v/>
      </c>
      <c r="AF29" s="107">
        <f t="shared" si="30"/>
        <v>43668</v>
      </c>
      <c r="AG29" s="108" t="str">
        <f t="shared" si="12"/>
        <v>lun</v>
      </c>
      <c r="AH29" s="108">
        <f t="shared" si="13"/>
        <v>22</v>
      </c>
      <c r="AI29" s="109" t="str">
        <f>IFERROR(INDEX(Tableau3[jours fériés],MATCH(AF29,Listedate,0)),"")</f>
        <v>vac scol</v>
      </c>
      <c r="AK29" s="107">
        <f t="shared" si="31"/>
        <v>43699</v>
      </c>
      <c r="AL29" s="108" t="str">
        <f t="shared" si="14"/>
        <v>jeu</v>
      </c>
      <c r="AM29" s="108">
        <f t="shared" si="15"/>
        <v>22</v>
      </c>
      <c r="AN29" s="109" t="str">
        <f>IFERROR(INDEX(Tableau3[jours fériés],MATCH(AK29,Listedate,0)),"")</f>
        <v>vac scol</v>
      </c>
      <c r="AP29" s="107">
        <f t="shared" si="32"/>
        <v>43730</v>
      </c>
      <c r="AQ29" s="108" t="str">
        <f t="shared" si="16"/>
        <v>dim</v>
      </c>
      <c r="AR29" s="108">
        <f t="shared" si="17"/>
        <v>22</v>
      </c>
      <c r="AS29" s="109" t="str">
        <f>IFERROR(INDEX(Tableau3[jours fériés],MATCH(AP29,Listedate,0)),"")</f>
        <v/>
      </c>
      <c r="AU29" s="107">
        <f t="shared" si="33"/>
        <v>43760</v>
      </c>
      <c r="AV29" s="108" t="str">
        <f t="shared" si="18"/>
        <v>mar</v>
      </c>
      <c r="AW29" s="108">
        <f t="shared" si="19"/>
        <v>22</v>
      </c>
      <c r="AX29" s="109" t="str">
        <f>IFERROR(INDEX(Tableau3[jours fériés],MATCH(AU29,Listedate,0)),"")</f>
        <v/>
      </c>
      <c r="AZ29" s="107">
        <f t="shared" si="34"/>
        <v>43791</v>
      </c>
      <c r="BA29" s="108" t="str">
        <f t="shared" si="20"/>
        <v>ven</v>
      </c>
      <c r="BB29" s="108">
        <f t="shared" si="21"/>
        <v>22</v>
      </c>
      <c r="BC29" s="109" t="str">
        <f>IFERROR(INDEX(Tableau3[jours fériés],MATCH(AZ29,Listedate,0)),"")</f>
        <v/>
      </c>
      <c r="BE29" s="107">
        <f t="shared" si="35"/>
        <v>43821</v>
      </c>
      <c r="BF29" s="108" t="str">
        <f t="shared" si="22"/>
        <v>dim</v>
      </c>
      <c r="BG29" s="108">
        <f t="shared" si="23"/>
        <v>22</v>
      </c>
      <c r="BH29" s="109" t="str">
        <f>IFERROR(INDEX(Tableau3[jours fériés],MATCH(BE29,Listedate,0)),"")</f>
        <v/>
      </c>
    </row>
    <row r="30" spans="2:60" ht="25.05" customHeight="1" x14ac:dyDescent="0.3">
      <c r="B30" s="107">
        <f t="shared" si="24"/>
        <v>43488</v>
      </c>
      <c r="C30" s="108" t="str">
        <f t="shared" si="0"/>
        <v>mer</v>
      </c>
      <c r="D30" s="108">
        <f t="shared" si="1"/>
        <v>23</v>
      </c>
      <c r="E30" s="109" t="str">
        <f>IFERROR(INDEX(Tableau3[jours fériés],MATCH(B30,Listedate,0)),"")</f>
        <v/>
      </c>
      <c r="G30" s="107">
        <f t="shared" si="25"/>
        <v>43519</v>
      </c>
      <c r="H30" s="108" t="str">
        <f t="shared" si="2"/>
        <v>sam</v>
      </c>
      <c r="I30" s="108">
        <f t="shared" si="3"/>
        <v>23</v>
      </c>
      <c r="J30" s="109" t="str">
        <f>IFERROR(INDEX(Tableau3[jours fériés],MATCH(G30,Listedate,0)),"")</f>
        <v/>
      </c>
      <c r="L30" s="107">
        <f t="shared" si="26"/>
        <v>43547</v>
      </c>
      <c r="M30" s="108" t="str">
        <f t="shared" si="4"/>
        <v>sam</v>
      </c>
      <c r="N30" s="108">
        <f t="shared" si="5"/>
        <v>23</v>
      </c>
      <c r="O30" s="109" t="str">
        <f>IFERROR(INDEX(Tableau3[jours fériés],MATCH(L30,Listedate,0)),"")</f>
        <v/>
      </c>
      <c r="Q30" s="107">
        <f t="shared" si="27"/>
        <v>43578</v>
      </c>
      <c r="R30" s="108" t="str">
        <f t="shared" si="6"/>
        <v>mar</v>
      </c>
      <c r="S30" s="108">
        <f t="shared" si="7"/>
        <v>23</v>
      </c>
      <c r="T30" s="109" t="str">
        <f>IFERROR(INDEX(Tableau3[jours fériés],MATCH(Q30,Listedate,0)),"")</f>
        <v/>
      </c>
      <c r="V30" s="107">
        <f t="shared" si="28"/>
        <v>43608</v>
      </c>
      <c r="W30" s="108" t="str">
        <f t="shared" si="8"/>
        <v>jeu</v>
      </c>
      <c r="X30" s="108">
        <f t="shared" si="9"/>
        <v>23</v>
      </c>
      <c r="Y30" s="109" t="str">
        <f>IFERROR(INDEX(Tableau3[jours fériés],MATCH(V30,Listedate,0)),"")</f>
        <v/>
      </c>
      <c r="AA30" s="107">
        <f t="shared" si="29"/>
        <v>43639</v>
      </c>
      <c r="AB30" s="108" t="str">
        <f t="shared" si="10"/>
        <v>dim</v>
      </c>
      <c r="AC30" s="108">
        <f t="shared" si="11"/>
        <v>23</v>
      </c>
      <c r="AD30" s="109" t="str">
        <f>IFERROR(INDEX(Tableau3[jours fériés],MATCH(AA30,Listedate,0)),"")</f>
        <v/>
      </c>
      <c r="AF30" s="107">
        <f t="shared" si="30"/>
        <v>43669</v>
      </c>
      <c r="AG30" s="108" t="str">
        <f t="shared" si="12"/>
        <v>mar</v>
      </c>
      <c r="AH30" s="108">
        <f t="shared" si="13"/>
        <v>23</v>
      </c>
      <c r="AI30" s="109" t="str">
        <f>IFERROR(INDEX(Tableau3[jours fériés],MATCH(AF30,Listedate,0)),"")</f>
        <v>vac scol</v>
      </c>
      <c r="AK30" s="107">
        <f t="shared" si="31"/>
        <v>43700</v>
      </c>
      <c r="AL30" s="108" t="str">
        <f t="shared" si="14"/>
        <v>ven</v>
      </c>
      <c r="AM30" s="108">
        <f t="shared" si="15"/>
        <v>23</v>
      </c>
      <c r="AN30" s="109" t="str">
        <f>IFERROR(INDEX(Tableau3[jours fériés],MATCH(AK30,Listedate,0)),"")</f>
        <v>vac scol</v>
      </c>
      <c r="AP30" s="107">
        <f t="shared" si="32"/>
        <v>43731</v>
      </c>
      <c r="AQ30" s="108" t="str">
        <f t="shared" si="16"/>
        <v>lun</v>
      </c>
      <c r="AR30" s="108">
        <f t="shared" si="17"/>
        <v>23</v>
      </c>
      <c r="AS30" s="109" t="str">
        <f>IFERROR(INDEX(Tableau3[jours fériés],MATCH(AP30,Listedate,0)),"")</f>
        <v/>
      </c>
      <c r="AU30" s="107">
        <f t="shared" si="33"/>
        <v>43761</v>
      </c>
      <c r="AV30" s="108" t="str">
        <f t="shared" si="18"/>
        <v>mer</v>
      </c>
      <c r="AW30" s="108">
        <f t="shared" si="19"/>
        <v>23</v>
      </c>
      <c r="AX30" s="109" t="str">
        <f>IFERROR(INDEX(Tableau3[jours fériés],MATCH(AU30,Listedate,0)),"")</f>
        <v/>
      </c>
      <c r="AZ30" s="107">
        <f t="shared" si="34"/>
        <v>43792</v>
      </c>
      <c r="BA30" s="108" t="str">
        <f t="shared" si="20"/>
        <v>sam</v>
      </c>
      <c r="BB30" s="108">
        <f t="shared" si="21"/>
        <v>23</v>
      </c>
      <c r="BC30" s="109" t="str">
        <f>IFERROR(INDEX(Tableau3[jours fériés],MATCH(AZ30,Listedate,0)),"")</f>
        <v/>
      </c>
      <c r="BE30" s="107">
        <f t="shared" si="35"/>
        <v>43822</v>
      </c>
      <c r="BF30" s="108" t="str">
        <f t="shared" si="22"/>
        <v>lun</v>
      </c>
      <c r="BG30" s="108">
        <f t="shared" si="23"/>
        <v>23</v>
      </c>
      <c r="BH30" s="109" t="str">
        <f>IFERROR(INDEX(Tableau3[jours fériés],MATCH(BE30,Listedate,0)),"")</f>
        <v/>
      </c>
    </row>
    <row r="31" spans="2:60" ht="25.05" customHeight="1" x14ac:dyDescent="0.3">
      <c r="B31" s="107">
        <f t="shared" si="24"/>
        <v>43489</v>
      </c>
      <c r="C31" s="108" t="str">
        <f t="shared" si="0"/>
        <v>jeu</v>
      </c>
      <c r="D31" s="108">
        <f t="shared" si="1"/>
        <v>24</v>
      </c>
      <c r="E31" s="109" t="str">
        <f>IFERROR(INDEX(Tableau3[jours fériés],MATCH(B31,Listedate,0)),"")</f>
        <v/>
      </c>
      <c r="G31" s="107">
        <f t="shared" si="25"/>
        <v>43520</v>
      </c>
      <c r="H31" s="108" t="str">
        <f t="shared" si="2"/>
        <v>dim</v>
      </c>
      <c r="I31" s="108">
        <f t="shared" si="3"/>
        <v>24</v>
      </c>
      <c r="J31" s="109" t="str">
        <f>IFERROR(INDEX(Tableau3[jours fériés],MATCH(G31,Listedate,0)),"")</f>
        <v/>
      </c>
      <c r="L31" s="107">
        <f t="shared" si="26"/>
        <v>43548</v>
      </c>
      <c r="M31" s="108" t="str">
        <f t="shared" si="4"/>
        <v>dim</v>
      </c>
      <c r="N31" s="108">
        <f t="shared" si="5"/>
        <v>24</v>
      </c>
      <c r="O31" s="109" t="str">
        <f>IFERROR(INDEX(Tableau3[jours fériés],MATCH(L31,Listedate,0)),"")</f>
        <v/>
      </c>
      <c r="Q31" s="107">
        <f t="shared" si="27"/>
        <v>43579</v>
      </c>
      <c r="R31" s="108" t="str">
        <f t="shared" si="6"/>
        <v>mer</v>
      </c>
      <c r="S31" s="108">
        <f t="shared" si="7"/>
        <v>24</v>
      </c>
      <c r="T31" s="109" t="str">
        <f>IFERROR(INDEX(Tableau3[jours fériés],MATCH(Q31,Listedate,0)),"")</f>
        <v/>
      </c>
      <c r="V31" s="107">
        <f t="shared" si="28"/>
        <v>43609</v>
      </c>
      <c r="W31" s="108" t="str">
        <f t="shared" si="8"/>
        <v>ven</v>
      </c>
      <c r="X31" s="108">
        <f t="shared" si="9"/>
        <v>24</v>
      </c>
      <c r="Y31" s="109" t="str">
        <f>IFERROR(INDEX(Tableau3[jours fériés],MATCH(V31,Listedate,0)),"")</f>
        <v/>
      </c>
      <c r="AA31" s="107">
        <f t="shared" si="29"/>
        <v>43640</v>
      </c>
      <c r="AB31" s="108" t="str">
        <f t="shared" si="10"/>
        <v>lun</v>
      </c>
      <c r="AC31" s="108">
        <f t="shared" si="11"/>
        <v>24</v>
      </c>
      <c r="AD31" s="109" t="str">
        <f>IFERROR(INDEX(Tableau3[jours fériés],MATCH(AA31,Listedate,0)),"")</f>
        <v/>
      </c>
      <c r="AF31" s="107">
        <f t="shared" si="30"/>
        <v>43670</v>
      </c>
      <c r="AG31" s="108" t="str">
        <f t="shared" si="12"/>
        <v>mer</v>
      </c>
      <c r="AH31" s="108">
        <f t="shared" si="13"/>
        <v>24</v>
      </c>
      <c r="AI31" s="109" t="str">
        <f>IFERROR(INDEX(Tableau3[jours fériés],MATCH(AF31,Listedate,0)),"")</f>
        <v>vac scol</v>
      </c>
      <c r="AK31" s="107">
        <f t="shared" si="31"/>
        <v>43701</v>
      </c>
      <c r="AL31" s="108" t="str">
        <f t="shared" si="14"/>
        <v>sam</v>
      </c>
      <c r="AM31" s="108">
        <f t="shared" si="15"/>
        <v>24</v>
      </c>
      <c r="AN31" s="109" t="str">
        <f>IFERROR(INDEX(Tableau3[jours fériés],MATCH(AK31,Listedate,0)),"")</f>
        <v/>
      </c>
      <c r="AP31" s="107">
        <f t="shared" si="32"/>
        <v>43732</v>
      </c>
      <c r="AQ31" s="108" t="str">
        <f t="shared" si="16"/>
        <v>mar</v>
      </c>
      <c r="AR31" s="108">
        <f t="shared" si="17"/>
        <v>24</v>
      </c>
      <c r="AS31" s="109" t="str">
        <f>IFERROR(INDEX(Tableau3[jours fériés],MATCH(AP31,Listedate,0)),"")</f>
        <v/>
      </c>
      <c r="AU31" s="107">
        <f t="shared" si="33"/>
        <v>43762</v>
      </c>
      <c r="AV31" s="108" t="str">
        <f t="shared" si="18"/>
        <v>jeu</v>
      </c>
      <c r="AW31" s="108">
        <f t="shared" si="19"/>
        <v>24</v>
      </c>
      <c r="AX31" s="109" t="str">
        <f>IFERROR(INDEX(Tableau3[jours fériés],MATCH(AU31,Listedate,0)),"")</f>
        <v/>
      </c>
      <c r="AZ31" s="107">
        <f t="shared" si="34"/>
        <v>43793</v>
      </c>
      <c r="BA31" s="108" t="str">
        <f t="shared" si="20"/>
        <v>dim</v>
      </c>
      <c r="BB31" s="108">
        <f t="shared" si="21"/>
        <v>24</v>
      </c>
      <c r="BC31" s="109" t="str">
        <f>IFERROR(INDEX(Tableau3[jours fériés],MATCH(AZ31,Listedate,0)),"")</f>
        <v/>
      </c>
      <c r="BE31" s="107">
        <f t="shared" si="35"/>
        <v>43823</v>
      </c>
      <c r="BF31" s="108" t="str">
        <f t="shared" si="22"/>
        <v>mar</v>
      </c>
      <c r="BG31" s="108">
        <f t="shared" si="23"/>
        <v>24</v>
      </c>
      <c r="BH31" s="109" t="str">
        <f>IFERROR(INDEX(Tableau3[jours fériés],MATCH(BE31,Listedate,0)),"")</f>
        <v/>
      </c>
    </row>
    <row r="32" spans="2:60" ht="25.05" customHeight="1" x14ac:dyDescent="0.3">
      <c r="B32" s="107">
        <f t="shared" si="24"/>
        <v>43490</v>
      </c>
      <c r="C32" s="108" t="str">
        <f t="shared" si="0"/>
        <v>ven</v>
      </c>
      <c r="D32" s="108">
        <f t="shared" si="1"/>
        <v>25</v>
      </c>
      <c r="E32" s="109" t="str">
        <f>IFERROR(INDEX(Tableau3[jours fériés],MATCH(B32,Listedate,0)),"")</f>
        <v/>
      </c>
      <c r="G32" s="107">
        <f t="shared" si="25"/>
        <v>43521</v>
      </c>
      <c r="H32" s="108" t="str">
        <f t="shared" si="2"/>
        <v>lun</v>
      </c>
      <c r="I32" s="108">
        <f t="shared" si="3"/>
        <v>25</v>
      </c>
      <c r="J32" s="109" t="str">
        <f>IFERROR(INDEX(Tableau3[jours fériés],MATCH(G32,Listedate,0)),"")</f>
        <v/>
      </c>
      <c r="L32" s="107">
        <f t="shared" si="26"/>
        <v>43549</v>
      </c>
      <c r="M32" s="108" t="str">
        <f t="shared" si="4"/>
        <v>lun</v>
      </c>
      <c r="N32" s="108">
        <f t="shared" si="5"/>
        <v>25</v>
      </c>
      <c r="O32" s="109" t="str">
        <f>IFERROR(INDEX(Tableau3[jours fériés],MATCH(L32,Listedate,0)),"")</f>
        <v/>
      </c>
      <c r="Q32" s="107">
        <f t="shared" si="27"/>
        <v>43580</v>
      </c>
      <c r="R32" s="108" t="str">
        <f t="shared" si="6"/>
        <v>jeu</v>
      </c>
      <c r="S32" s="108">
        <f t="shared" si="7"/>
        <v>25</v>
      </c>
      <c r="T32" s="109" t="str">
        <f>IFERROR(INDEX(Tableau3[jours fériés],MATCH(Q32,Listedate,0)),"")</f>
        <v/>
      </c>
      <c r="V32" s="107">
        <f t="shared" si="28"/>
        <v>43610</v>
      </c>
      <c r="W32" s="108" t="str">
        <f t="shared" si="8"/>
        <v>sam</v>
      </c>
      <c r="X32" s="108">
        <f t="shared" si="9"/>
        <v>25</v>
      </c>
      <c r="Y32" s="109" t="str">
        <f>IFERROR(INDEX(Tableau3[jours fériés],MATCH(V32,Listedate,0)),"")</f>
        <v/>
      </c>
      <c r="AA32" s="107">
        <f t="shared" si="29"/>
        <v>43641</v>
      </c>
      <c r="AB32" s="108" t="str">
        <f t="shared" si="10"/>
        <v>mar</v>
      </c>
      <c r="AC32" s="108">
        <f t="shared" si="11"/>
        <v>25</v>
      </c>
      <c r="AD32" s="109" t="str">
        <f>IFERROR(INDEX(Tableau3[jours fériés],MATCH(AA32,Listedate,0)),"")</f>
        <v/>
      </c>
      <c r="AF32" s="107">
        <f t="shared" si="30"/>
        <v>43671</v>
      </c>
      <c r="AG32" s="108" t="str">
        <f t="shared" si="12"/>
        <v>jeu</v>
      </c>
      <c r="AH32" s="108">
        <f t="shared" si="13"/>
        <v>25</v>
      </c>
      <c r="AI32" s="109" t="str">
        <f>IFERROR(INDEX(Tableau3[jours fériés],MATCH(AF32,Listedate,0)),"")</f>
        <v>vac scol</v>
      </c>
      <c r="AK32" s="107">
        <f t="shared" si="31"/>
        <v>43702</v>
      </c>
      <c r="AL32" s="108" t="str">
        <f t="shared" si="14"/>
        <v>dim</v>
      </c>
      <c r="AM32" s="108">
        <f t="shared" si="15"/>
        <v>25</v>
      </c>
      <c r="AN32" s="109" t="str">
        <f>IFERROR(INDEX(Tableau3[jours fériés],MATCH(AK32,Listedate,0)),"")</f>
        <v/>
      </c>
      <c r="AP32" s="107">
        <f t="shared" si="32"/>
        <v>43733</v>
      </c>
      <c r="AQ32" s="108" t="str">
        <f t="shared" si="16"/>
        <v>mer</v>
      </c>
      <c r="AR32" s="108">
        <f t="shared" si="17"/>
        <v>25</v>
      </c>
      <c r="AS32" s="109" t="str">
        <f>IFERROR(INDEX(Tableau3[jours fériés],MATCH(AP32,Listedate,0)),"")</f>
        <v/>
      </c>
      <c r="AU32" s="107">
        <f t="shared" si="33"/>
        <v>43763</v>
      </c>
      <c r="AV32" s="108" t="str">
        <f t="shared" si="18"/>
        <v>ven</v>
      </c>
      <c r="AW32" s="108">
        <f t="shared" si="19"/>
        <v>25</v>
      </c>
      <c r="AX32" s="109" t="str">
        <f>IFERROR(INDEX(Tableau3[jours fériés],MATCH(AU32,Listedate,0)),"")</f>
        <v/>
      </c>
      <c r="AZ32" s="107">
        <f t="shared" si="34"/>
        <v>43794</v>
      </c>
      <c r="BA32" s="108" t="str">
        <f t="shared" si="20"/>
        <v>lun</v>
      </c>
      <c r="BB32" s="108">
        <f t="shared" si="21"/>
        <v>25</v>
      </c>
      <c r="BC32" s="109" t="str">
        <f>IFERROR(INDEX(Tableau3[jours fériés],MATCH(AZ32,Listedate,0)),"")</f>
        <v/>
      </c>
      <c r="BE32" s="107">
        <f t="shared" si="35"/>
        <v>43824</v>
      </c>
      <c r="BF32" s="108" t="str">
        <f t="shared" si="22"/>
        <v>mer</v>
      </c>
      <c r="BG32" s="108">
        <f t="shared" si="23"/>
        <v>25</v>
      </c>
      <c r="BH32" s="109" t="str">
        <f>IFERROR(INDEX(Tableau3[jours fériés],MATCH(BE32,Listedate,0)),"")</f>
        <v>Noël</v>
      </c>
    </row>
    <row r="33" spans="2:60" ht="25.05" customHeight="1" x14ac:dyDescent="0.3">
      <c r="B33" s="107">
        <f t="shared" si="24"/>
        <v>43491</v>
      </c>
      <c r="C33" s="108" t="str">
        <f t="shared" si="0"/>
        <v>sam</v>
      </c>
      <c r="D33" s="108">
        <f t="shared" si="1"/>
        <v>26</v>
      </c>
      <c r="E33" s="109" t="str">
        <f>IFERROR(INDEX(Tableau3[jours fériés],MATCH(B33,Listedate,0)),"")</f>
        <v/>
      </c>
      <c r="G33" s="107">
        <f t="shared" si="25"/>
        <v>43522</v>
      </c>
      <c r="H33" s="108" t="str">
        <f t="shared" si="2"/>
        <v>mar</v>
      </c>
      <c r="I33" s="108">
        <f t="shared" si="3"/>
        <v>26</v>
      </c>
      <c r="J33" s="109" t="str">
        <f>IFERROR(INDEX(Tableau3[jours fériés],MATCH(G33,Listedate,0)),"")</f>
        <v/>
      </c>
      <c r="L33" s="107">
        <f t="shared" si="26"/>
        <v>43550</v>
      </c>
      <c r="M33" s="108" t="str">
        <f t="shared" si="4"/>
        <v>mar</v>
      </c>
      <c r="N33" s="108">
        <f t="shared" si="5"/>
        <v>26</v>
      </c>
      <c r="O33" s="109" t="str">
        <f>IFERROR(INDEX(Tableau3[jours fériés],MATCH(L33,Listedate,0)),"")</f>
        <v/>
      </c>
      <c r="Q33" s="107">
        <f t="shared" si="27"/>
        <v>43581</v>
      </c>
      <c r="R33" s="108" t="str">
        <f t="shared" si="6"/>
        <v>ven</v>
      </c>
      <c r="S33" s="108">
        <f t="shared" si="7"/>
        <v>26</v>
      </c>
      <c r="T33" s="109" t="str">
        <f>IFERROR(INDEX(Tableau3[jours fériés],MATCH(Q33,Listedate,0)),"")</f>
        <v/>
      </c>
      <c r="V33" s="107">
        <f t="shared" si="28"/>
        <v>43611</v>
      </c>
      <c r="W33" s="108" t="str">
        <f t="shared" si="8"/>
        <v>dim</v>
      </c>
      <c r="X33" s="108">
        <f t="shared" si="9"/>
        <v>26</v>
      </c>
      <c r="Y33" s="109" t="str">
        <f>IFERROR(INDEX(Tableau3[jours fériés],MATCH(V33,Listedate,0)),"")</f>
        <v/>
      </c>
      <c r="AA33" s="107">
        <f t="shared" si="29"/>
        <v>43642</v>
      </c>
      <c r="AB33" s="108" t="str">
        <f t="shared" si="10"/>
        <v>mer</v>
      </c>
      <c r="AC33" s="108">
        <f t="shared" si="11"/>
        <v>26</v>
      </c>
      <c r="AD33" s="109" t="str">
        <f>IFERROR(INDEX(Tableau3[jours fériés],MATCH(AA33,Listedate,0)),"")</f>
        <v/>
      </c>
      <c r="AF33" s="107">
        <f t="shared" si="30"/>
        <v>43672</v>
      </c>
      <c r="AG33" s="108" t="str">
        <f t="shared" si="12"/>
        <v>ven</v>
      </c>
      <c r="AH33" s="108">
        <f t="shared" si="13"/>
        <v>26</v>
      </c>
      <c r="AI33" s="109" t="str">
        <f>IFERROR(INDEX(Tableau3[jours fériés],MATCH(AF33,Listedate,0)),"")</f>
        <v>vac scol</v>
      </c>
      <c r="AK33" s="107">
        <f t="shared" si="31"/>
        <v>43703</v>
      </c>
      <c r="AL33" s="108" t="str">
        <f t="shared" si="14"/>
        <v>lun</v>
      </c>
      <c r="AM33" s="108">
        <f t="shared" si="15"/>
        <v>26</v>
      </c>
      <c r="AN33" s="109" t="str">
        <f>IFERROR(INDEX(Tableau3[jours fériés],MATCH(AK33,Listedate,0)),"")</f>
        <v>vac scol</v>
      </c>
      <c r="AP33" s="107">
        <f t="shared" si="32"/>
        <v>43734</v>
      </c>
      <c r="AQ33" s="108" t="str">
        <f t="shared" si="16"/>
        <v>jeu</v>
      </c>
      <c r="AR33" s="108">
        <f t="shared" si="17"/>
        <v>26</v>
      </c>
      <c r="AS33" s="109" t="str">
        <f>IFERROR(INDEX(Tableau3[jours fériés],MATCH(AP33,Listedate,0)),"")</f>
        <v/>
      </c>
      <c r="AU33" s="107">
        <f t="shared" si="33"/>
        <v>43764</v>
      </c>
      <c r="AV33" s="108" t="str">
        <f t="shared" si="18"/>
        <v>sam</v>
      </c>
      <c r="AW33" s="108">
        <f t="shared" si="19"/>
        <v>26</v>
      </c>
      <c r="AX33" s="109" t="str">
        <f>IFERROR(INDEX(Tableau3[jours fériés],MATCH(AU33,Listedate,0)),"")</f>
        <v/>
      </c>
      <c r="AZ33" s="107">
        <f t="shared" si="34"/>
        <v>43795</v>
      </c>
      <c r="BA33" s="108" t="str">
        <f t="shared" si="20"/>
        <v>mar</v>
      </c>
      <c r="BB33" s="108">
        <f t="shared" si="21"/>
        <v>26</v>
      </c>
      <c r="BC33" s="109" t="str">
        <f>IFERROR(INDEX(Tableau3[jours fériés],MATCH(AZ33,Listedate,0)),"")</f>
        <v/>
      </c>
      <c r="BE33" s="107">
        <f t="shared" si="35"/>
        <v>43825</v>
      </c>
      <c r="BF33" s="108" t="str">
        <f t="shared" si="22"/>
        <v>jeu</v>
      </c>
      <c r="BG33" s="108">
        <f t="shared" si="23"/>
        <v>26</v>
      </c>
      <c r="BH33" s="109" t="str">
        <f>IFERROR(INDEX(Tableau3[jours fériés],MATCH(BE33,Listedate,0)),"")</f>
        <v/>
      </c>
    </row>
    <row r="34" spans="2:60" ht="25.05" customHeight="1" x14ac:dyDescent="0.3">
      <c r="B34" s="107">
        <f t="shared" si="24"/>
        <v>43492</v>
      </c>
      <c r="C34" s="108" t="str">
        <f t="shared" si="0"/>
        <v>dim</v>
      </c>
      <c r="D34" s="108">
        <f t="shared" si="1"/>
        <v>27</v>
      </c>
      <c r="E34" s="109" t="str">
        <f>IFERROR(INDEX(Tableau3[jours fériés],MATCH(B34,Listedate,0)),"")</f>
        <v/>
      </c>
      <c r="G34" s="107">
        <f t="shared" si="25"/>
        <v>43523</v>
      </c>
      <c r="H34" s="108" t="str">
        <f t="shared" si="2"/>
        <v>mer</v>
      </c>
      <c r="I34" s="108">
        <f t="shared" si="3"/>
        <v>27</v>
      </c>
      <c r="J34" s="109" t="str">
        <f>IFERROR(INDEX(Tableau3[jours fériés],MATCH(G34,Listedate,0)),"")</f>
        <v/>
      </c>
      <c r="L34" s="107">
        <f t="shared" si="26"/>
        <v>43551</v>
      </c>
      <c r="M34" s="108" t="str">
        <f t="shared" si="4"/>
        <v>mer</v>
      </c>
      <c r="N34" s="108">
        <f t="shared" si="5"/>
        <v>27</v>
      </c>
      <c r="O34" s="109" t="str">
        <f>IFERROR(INDEX(Tableau3[jours fériés],MATCH(L34,Listedate,0)),"")</f>
        <v/>
      </c>
      <c r="Q34" s="107">
        <f t="shared" si="27"/>
        <v>43582</v>
      </c>
      <c r="R34" s="108" t="str">
        <f t="shared" si="6"/>
        <v>sam</v>
      </c>
      <c r="S34" s="108">
        <f t="shared" si="7"/>
        <v>27</v>
      </c>
      <c r="T34" s="109" t="str">
        <f>IFERROR(INDEX(Tableau3[jours fériés],MATCH(Q34,Listedate,0)),"")</f>
        <v/>
      </c>
      <c r="V34" s="107">
        <f t="shared" si="28"/>
        <v>43612</v>
      </c>
      <c r="W34" s="108" t="str">
        <f t="shared" si="8"/>
        <v>lun</v>
      </c>
      <c r="X34" s="108">
        <f t="shared" si="9"/>
        <v>27</v>
      </c>
      <c r="Y34" s="109" t="str">
        <f>IFERROR(INDEX(Tableau3[jours fériés],MATCH(V34,Listedate,0)),"")</f>
        <v/>
      </c>
      <c r="AA34" s="107">
        <f t="shared" si="29"/>
        <v>43643</v>
      </c>
      <c r="AB34" s="108" t="str">
        <f t="shared" si="10"/>
        <v>jeu</v>
      </c>
      <c r="AC34" s="108">
        <f t="shared" si="11"/>
        <v>27</v>
      </c>
      <c r="AD34" s="109" t="str">
        <f>IFERROR(INDEX(Tableau3[jours fériés],MATCH(AA34,Listedate,0)),"")</f>
        <v/>
      </c>
      <c r="AF34" s="107">
        <f t="shared" si="30"/>
        <v>43673</v>
      </c>
      <c r="AG34" s="108" t="str">
        <f t="shared" si="12"/>
        <v>sam</v>
      </c>
      <c r="AH34" s="108">
        <f t="shared" si="13"/>
        <v>27</v>
      </c>
      <c r="AI34" s="109" t="str">
        <f>IFERROR(INDEX(Tableau3[jours fériés],MATCH(AF34,Listedate,0)),"")</f>
        <v/>
      </c>
      <c r="AK34" s="107">
        <f t="shared" si="31"/>
        <v>43704</v>
      </c>
      <c r="AL34" s="108" t="str">
        <f t="shared" si="14"/>
        <v>mar</v>
      </c>
      <c r="AM34" s="108">
        <f t="shared" si="15"/>
        <v>27</v>
      </c>
      <c r="AN34" s="109" t="str">
        <f>IFERROR(INDEX(Tableau3[jours fériés],MATCH(AK34,Listedate,0)),"")</f>
        <v>vac scol</v>
      </c>
      <c r="AP34" s="107">
        <f t="shared" si="32"/>
        <v>43735</v>
      </c>
      <c r="AQ34" s="108" t="str">
        <f t="shared" si="16"/>
        <v>ven</v>
      </c>
      <c r="AR34" s="108">
        <f t="shared" si="17"/>
        <v>27</v>
      </c>
      <c r="AS34" s="109" t="str">
        <f>IFERROR(INDEX(Tableau3[jours fériés],MATCH(AP34,Listedate,0)),"")</f>
        <v/>
      </c>
      <c r="AU34" s="107">
        <f t="shared" si="33"/>
        <v>43765</v>
      </c>
      <c r="AV34" s="108" t="str">
        <f t="shared" si="18"/>
        <v>dim</v>
      </c>
      <c r="AW34" s="108">
        <f t="shared" si="19"/>
        <v>27</v>
      </c>
      <c r="AX34" s="109" t="str">
        <f>IFERROR(INDEX(Tableau3[jours fériés],MATCH(AU34,Listedate,0)),"")</f>
        <v/>
      </c>
      <c r="AZ34" s="107">
        <f t="shared" si="34"/>
        <v>43796</v>
      </c>
      <c r="BA34" s="108" t="str">
        <f t="shared" si="20"/>
        <v>mer</v>
      </c>
      <c r="BB34" s="108">
        <f t="shared" si="21"/>
        <v>27</v>
      </c>
      <c r="BC34" s="109" t="str">
        <f>IFERROR(INDEX(Tableau3[jours fériés],MATCH(AZ34,Listedate,0)),"")</f>
        <v/>
      </c>
      <c r="BE34" s="107">
        <f t="shared" si="35"/>
        <v>43826</v>
      </c>
      <c r="BF34" s="108" t="str">
        <f t="shared" si="22"/>
        <v>ven</v>
      </c>
      <c r="BG34" s="108">
        <f t="shared" si="23"/>
        <v>27</v>
      </c>
      <c r="BH34" s="109" t="str">
        <f>IFERROR(INDEX(Tableau3[jours fériés],MATCH(BE34,Listedate,0)),"")</f>
        <v/>
      </c>
    </row>
    <row r="35" spans="2:60" ht="25.05" customHeight="1" x14ac:dyDescent="0.3">
      <c r="B35" s="107">
        <f>IF(EOMONTH(B$8,0)&gt;B34,B34+1,"")</f>
        <v>43493</v>
      </c>
      <c r="C35" s="108" t="str">
        <f t="shared" si="0"/>
        <v>lun</v>
      </c>
      <c r="D35" s="108">
        <f t="shared" si="1"/>
        <v>28</v>
      </c>
      <c r="E35" s="109" t="str">
        <f>IFERROR(INDEX(Tableau3[jours fériés],MATCH(B35,Listedate,0)),"")</f>
        <v/>
      </c>
      <c r="G35" s="107">
        <f>IF(EOMONTH(G$8,0)&gt;G34,G34+1,"")</f>
        <v>43524</v>
      </c>
      <c r="H35" s="108" t="str">
        <f t="shared" si="2"/>
        <v>jeu</v>
      </c>
      <c r="I35" s="108">
        <f t="shared" si="3"/>
        <v>28</v>
      </c>
      <c r="J35" s="109" t="str">
        <f>IFERROR(INDEX(Tableau3[jours fériés],MATCH(G35,Listedate,0)),"")</f>
        <v/>
      </c>
      <c r="L35" s="107">
        <f>IF(EOMONTH(L$8,0)&gt;L34,L34+1,"")</f>
        <v>43552</v>
      </c>
      <c r="M35" s="108" t="str">
        <f t="shared" si="4"/>
        <v>jeu</v>
      </c>
      <c r="N35" s="108">
        <f t="shared" si="5"/>
        <v>28</v>
      </c>
      <c r="O35" s="109" t="str">
        <f>IFERROR(INDEX(Tableau3[jours fériés],MATCH(L35,Listedate,0)),"")</f>
        <v/>
      </c>
      <c r="Q35" s="107">
        <f>IF(EOMONTH(Q$8,0)&gt;Q34,Q34+1,"")</f>
        <v>43583</v>
      </c>
      <c r="R35" s="108" t="str">
        <f t="shared" si="6"/>
        <v>dim</v>
      </c>
      <c r="S35" s="108">
        <f t="shared" si="7"/>
        <v>28</v>
      </c>
      <c r="T35" s="109" t="str">
        <f>IFERROR(INDEX(Tableau3[jours fériés],MATCH(Q35,Listedate,0)),"")</f>
        <v/>
      </c>
      <c r="V35" s="107">
        <f>IF(EOMONTH(V$8,0)&gt;V34,V34+1,"")</f>
        <v>43613</v>
      </c>
      <c r="W35" s="108" t="str">
        <f t="shared" si="8"/>
        <v>mar</v>
      </c>
      <c r="X35" s="108">
        <f t="shared" si="9"/>
        <v>28</v>
      </c>
      <c r="Y35" s="109" t="str">
        <f>IFERROR(INDEX(Tableau3[jours fériés],MATCH(V35,Listedate,0)),"")</f>
        <v/>
      </c>
      <c r="AA35" s="107">
        <f>IF(EOMONTH(AA$8,0)&gt;AA34,AA34+1,"")</f>
        <v>43644</v>
      </c>
      <c r="AB35" s="108" t="str">
        <f t="shared" si="10"/>
        <v>ven</v>
      </c>
      <c r="AC35" s="108">
        <f t="shared" si="11"/>
        <v>28</v>
      </c>
      <c r="AD35" s="109" t="str">
        <f>IFERROR(INDEX(Tableau3[jours fériés],MATCH(AA35,Listedate,0)),"")</f>
        <v/>
      </c>
      <c r="AF35" s="107">
        <f>IF(EOMONTH(AF$8,0)&gt;AF34,AF34+1,"")</f>
        <v>43674</v>
      </c>
      <c r="AG35" s="108" t="str">
        <f t="shared" si="12"/>
        <v>dim</v>
      </c>
      <c r="AH35" s="108">
        <f t="shared" si="13"/>
        <v>28</v>
      </c>
      <c r="AI35" s="109" t="str">
        <f>IFERROR(INDEX(Tableau3[jours fériés],MATCH(AF35,Listedate,0)),"")</f>
        <v/>
      </c>
      <c r="AK35" s="107">
        <f>IF(EOMONTH(AK$8,0)&gt;AK34,AK34+1,"")</f>
        <v>43705</v>
      </c>
      <c r="AL35" s="108" t="str">
        <f t="shared" si="14"/>
        <v>mer</v>
      </c>
      <c r="AM35" s="108">
        <f t="shared" si="15"/>
        <v>28</v>
      </c>
      <c r="AN35" s="109" t="str">
        <f>IFERROR(INDEX(Tableau3[jours fériés],MATCH(AK35,Listedate,0)),"")</f>
        <v>vac scol</v>
      </c>
      <c r="AP35" s="107">
        <f>IF(EOMONTH(AP$8,0)&gt;AP34,AP34+1,"")</f>
        <v>43736</v>
      </c>
      <c r="AQ35" s="108" t="str">
        <f t="shared" si="16"/>
        <v>sam</v>
      </c>
      <c r="AR35" s="108">
        <f t="shared" si="17"/>
        <v>28</v>
      </c>
      <c r="AS35" s="109" t="str">
        <f>IFERROR(INDEX(Tableau3[jours fériés],MATCH(AP35,Listedate,0)),"")</f>
        <v/>
      </c>
      <c r="AU35" s="107">
        <f>IF(EOMONTH(AU$8,0)&gt;AU34,AU34+1,"")</f>
        <v>43766</v>
      </c>
      <c r="AV35" s="108" t="str">
        <f t="shared" si="18"/>
        <v>lun</v>
      </c>
      <c r="AW35" s="108">
        <f t="shared" si="19"/>
        <v>28</v>
      </c>
      <c r="AX35" s="109" t="str">
        <f>IFERROR(INDEX(Tableau3[jours fériés],MATCH(AU35,Listedate,0)),"")</f>
        <v/>
      </c>
      <c r="AZ35" s="107">
        <f>IF(EOMONTH(AZ$8,0)&gt;AZ34,AZ34+1,"")</f>
        <v>43797</v>
      </c>
      <c r="BA35" s="108" t="str">
        <f t="shared" si="20"/>
        <v>jeu</v>
      </c>
      <c r="BB35" s="108">
        <f t="shared" si="21"/>
        <v>28</v>
      </c>
      <c r="BC35" s="109" t="str">
        <f>IFERROR(INDEX(Tableau3[jours fériés],MATCH(AZ35,Listedate,0)),"")</f>
        <v/>
      </c>
      <c r="BE35" s="107">
        <f>IF(EOMONTH(BE$8,0)&gt;BE34,BE34+1,"")</f>
        <v>43827</v>
      </c>
      <c r="BF35" s="108" t="str">
        <f t="shared" si="22"/>
        <v>sam</v>
      </c>
      <c r="BG35" s="108">
        <f t="shared" si="23"/>
        <v>28</v>
      </c>
      <c r="BH35" s="109" t="str">
        <f>IFERROR(INDEX(Tableau3[jours fériés],MATCH(BE35,Listedate,0)),"")</f>
        <v/>
      </c>
    </row>
    <row r="36" spans="2:60" ht="25.05" customHeight="1" x14ac:dyDescent="0.3">
      <c r="B36" s="107">
        <f t="shared" si="24"/>
        <v>43494</v>
      </c>
      <c r="C36" s="108" t="str">
        <f t="shared" si="0"/>
        <v>mar</v>
      </c>
      <c r="D36" s="108">
        <f t="shared" si="1"/>
        <v>29</v>
      </c>
      <c r="E36" s="109" t="str">
        <f>IFERROR(INDEX(Tableau3[jours fériés],MATCH(B36,Listedate,0)),"")</f>
        <v/>
      </c>
      <c r="G36" s="107" t="str">
        <f t="shared" si="25"/>
        <v/>
      </c>
      <c r="H36" s="108" t="str">
        <f t="shared" si="2"/>
        <v/>
      </c>
      <c r="I36" s="108" t="str">
        <f t="shared" si="3"/>
        <v/>
      </c>
      <c r="J36" s="109" t="str">
        <f>IFERROR(INDEX(Tableau3[jours fériés],MATCH(G36,Listedate,0)),"")</f>
        <v/>
      </c>
      <c r="L36" s="107">
        <f t="shared" si="26"/>
        <v>43553</v>
      </c>
      <c r="M36" s="108" t="str">
        <f t="shared" si="4"/>
        <v>ven</v>
      </c>
      <c r="N36" s="108">
        <f t="shared" si="5"/>
        <v>29</v>
      </c>
      <c r="O36" s="109" t="str">
        <f>IFERROR(INDEX(Tableau3[jours fériés],MATCH(L36,Listedate,0)),"")</f>
        <v/>
      </c>
      <c r="Q36" s="107">
        <f t="shared" si="27"/>
        <v>43584</v>
      </c>
      <c r="R36" s="108" t="str">
        <f t="shared" si="6"/>
        <v>lun</v>
      </c>
      <c r="S36" s="108">
        <f t="shared" si="7"/>
        <v>29</v>
      </c>
      <c r="T36" s="109" t="str">
        <f>IFERROR(INDEX(Tableau3[jours fériés],MATCH(Q36,Listedate,0)),"")</f>
        <v/>
      </c>
      <c r="V36" s="107">
        <f t="shared" si="28"/>
        <v>43614</v>
      </c>
      <c r="W36" s="108" t="str">
        <f t="shared" si="8"/>
        <v>mer</v>
      </c>
      <c r="X36" s="108">
        <f t="shared" si="9"/>
        <v>29</v>
      </c>
      <c r="Y36" s="109" t="str">
        <f>IFERROR(INDEX(Tableau3[jours fériés],MATCH(V36,Listedate,0)),"")</f>
        <v/>
      </c>
      <c r="AA36" s="107">
        <f t="shared" si="29"/>
        <v>43645</v>
      </c>
      <c r="AB36" s="108" t="str">
        <f t="shared" si="10"/>
        <v>sam</v>
      </c>
      <c r="AC36" s="108">
        <f t="shared" si="11"/>
        <v>29</v>
      </c>
      <c r="AD36" s="109" t="str">
        <f>IFERROR(INDEX(Tableau3[jours fériés],MATCH(AA36,Listedate,0)),"")</f>
        <v/>
      </c>
      <c r="AF36" s="107">
        <f t="shared" si="30"/>
        <v>43675</v>
      </c>
      <c r="AG36" s="108" t="str">
        <f t="shared" si="12"/>
        <v>lun</v>
      </c>
      <c r="AH36" s="108">
        <f t="shared" si="13"/>
        <v>29</v>
      </c>
      <c r="AI36" s="109" t="str">
        <f>IFERROR(INDEX(Tableau3[jours fériés],MATCH(AF36,Listedate,0)),"")</f>
        <v>vac scol</v>
      </c>
      <c r="AK36" s="107">
        <f t="shared" si="31"/>
        <v>43706</v>
      </c>
      <c r="AL36" s="108" t="str">
        <f t="shared" si="14"/>
        <v>jeu</v>
      </c>
      <c r="AM36" s="108">
        <f t="shared" si="15"/>
        <v>29</v>
      </c>
      <c r="AN36" s="109" t="str">
        <f>IFERROR(INDEX(Tableau3[jours fériés],MATCH(AK36,Listedate,0)),"")</f>
        <v>vac scol</v>
      </c>
      <c r="AP36" s="107">
        <f t="shared" si="32"/>
        <v>43737</v>
      </c>
      <c r="AQ36" s="108" t="str">
        <f t="shared" si="16"/>
        <v>dim</v>
      </c>
      <c r="AR36" s="108">
        <f t="shared" si="17"/>
        <v>29</v>
      </c>
      <c r="AS36" s="109" t="str">
        <f>IFERROR(INDEX(Tableau3[jours fériés],MATCH(AP36,Listedate,0)),"")</f>
        <v/>
      </c>
      <c r="AU36" s="107">
        <f t="shared" si="33"/>
        <v>43767</v>
      </c>
      <c r="AV36" s="108" t="str">
        <f t="shared" si="18"/>
        <v>mar</v>
      </c>
      <c r="AW36" s="108">
        <f t="shared" si="19"/>
        <v>29</v>
      </c>
      <c r="AX36" s="109" t="str">
        <f>IFERROR(INDEX(Tableau3[jours fériés],MATCH(AU36,Listedate,0)),"")</f>
        <v/>
      </c>
      <c r="AZ36" s="107">
        <f t="shared" si="34"/>
        <v>43798</v>
      </c>
      <c r="BA36" s="108" t="str">
        <f t="shared" si="20"/>
        <v>ven</v>
      </c>
      <c r="BB36" s="108">
        <f t="shared" si="21"/>
        <v>29</v>
      </c>
      <c r="BC36" s="109" t="str">
        <f>IFERROR(INDEX(Tableau3[jours fériés],MATCH(AZ36,Listedate,0)),"")</f>
        <v/>
      </c>
      <c r="BE36" s="107">
        <f t="shared" si="35"/>
        <v>43828</v>
      </c>
      <c r="BF36" s="108" t="str">
        <f t="shared" si="22"/>
        <v>dim</v>
      </c>
      <c r="BG36" s="108">
        <f t="shared" si="23"/>
        <v>29</v>
      </c>
      <c r="BH36" s="109" t="str">
        <f>IFERROR(INDEX(Tableau3[jours fériés],MATCH(BE36,Listedate,0)),"")</f>
        <v/>
      </c>
    </row>
    <row r="37" spans="2:60" ht="25.05" customHeight="1" x14ac:dyDescent="0.3">
      <c r="B37" s="107">
        <f t="shared" si="24"/>
        <v>43495</v>
      </c>
      <c r="C37" s="108" t="str">
        <f t="shared" si="0"/>
        <v>mer</v>
      </c>
      <c r="D37" s="108">
        <f t="shared" si="1"/>
        <v>30</v>
      </c>
      <c r="E37" s="109" t="str">
        <f>IFERROR(INDEX(Tableau3[jours fériés],MATCH(B37,Listedate,0)),"")</f>
        <v/>
      </c>
      <c r="G37" s="107" t="str">
        <f t="shared" si="25"/>
        <v/>
      </c>
      <c r="H37" s="108" t="str">
        <f t="shared" si="2"/>
        <v/>
      </c>
      <c r="I37" s="108" t="str">
        <f t="shared" si="3"/>
        <v/>
      </c>
      <c r="J37" s="109" t="str">
        <f>IFERROR(INDEX(Tableau3[jours fériés],MATCH(G37,Listedate,0)),"")</f>
        <v/>
      </c>
      <c r="L37" s="107">
        <f t="shared" si="26"/>
        <v>43554</v>
      </c>
      <c r="M37" s="108" t="str">
        <f t="shared" si="4"/>
        <v>sam</v>
      </c>
      <c r="N37" s="108">
        <f t="shared" si="5"/>
        <v>30</v>
      </c>
      <c r="O37" s="109" t="str">
        <f>IFERROR(INDEX(Tableau3[jours fériés],MATCH(L37,Listedate,0)),"")</f>
        <v/>
      </c>
      <c r="Q37" s="107">
        <f t="shared" si="27"/>
        <v>43585</v>
      </c>
      <c r="R37" s="108" t="str">
        <f t="shared" si="6"/>
        <v>mar</v>
      </c>
      <c r="S37" s="108">
        <f t="shared" si="7"/>
        <v>30</v>
      </c>
      <c r="T37" s="109" t="str">
        <f>IFERROR(INDEX(Tableau3[jours fériés],MATCH(Q37,Listedate,0)),"")</f>
        <v/>
      </c>
      <c r="V37" s="107">
        <f t="shared" si="28"/>
        <v>43615</v>
      </c>
      <c r="W37" s="108" t="str">
        <f t="shared" si="8"/>
        <v>jeu</v>
      </c>
      <c r="X37" s="108">
        <f t="shared" si="9"/>
        <v>30</v>
      </c>
      <c r="Y37" s="109" t="str">
        <f>IFERROR(INDEX(Tableau3[jours fériés],MATCH(V37,Listedate,0)),"")</f>
        <v>Ascension</v>
      </c>
      <c r="AA37" s="107">
        <f t="shared" si="29"/>
        <v>43646</v>
      </c>
      <c r="AB37" s="108" t="str">
        <f t="shared" si="10"/>
        <v>dim</v>
      </c>
      <c r="AC37" s="108">
        <f t="shared" si="11"/>
        <v>30</v>
      </c>
      <c r="AD37" s="109" t="str">
        <f>IFERROR(INDEX(Tableau3[jours fériés],MATCH(AA37,Listedate,0)),"")</f>
        <v/>
      </c>
      <c r="AF37" s="107">
        <f t="shared" si="30"/>
        <v>43676</v>
      </c>
      <c r="AG37" s="108" t="str">
        <f t="shared" si="12"/>
        <v>mar</v>
      </c>
      <c r="AH37" s="108">
        <f t="shared" si="13"/>
        <v>30</v>
      </c>
      <c r="AI37" s="109" t="str">
        <f>IFERROR(INDEX(Tableau3[jours fériés],MATCH(AF37,Listedate,0)),"")</f>
        <v>vac scol</v>
      </c>
      <c r="AK37" s="107">
        <f t="shared" si="31"/>
        <v>43707</v>
      </c>
      <c r="AL37" s="108" t="str">
        <f t="shared" si="14"/>
        <v>ven</v>
      </c>
      <c r="AM37" s="108">
        <f t="shared" si="15"/>
        <v>30</v>
      </c>
      <c r="AN37" s="109" t="str">
        <f>IFERROR(INDEX(Tableau3[jours fériés],MATCH(AK37,Listedate,0)),"")</f>
        <v>vac scol</v>
      </c>
      <c r="AP37" s="107">
        <f t="shared" si="32"/>
        <v>43738</v>
      </c>
      <c r="AQ37" s="108" t="str">
        <f t="shared" si="16"/>
        <v>lun</v>
      </c>
      <c r="AR37" s="108">
        <f t="shared" si="17"/>
        <v>30</v>
      </c>
      <c r="AS37" s="109" t="str">
        <f>IFERROR(INDEX(Tableau3[jours fériés],MATCH(AP37,Listedate,0)),"")</f>
        <v/>
      </c>
      <c r="AU37" s="107">
        <f t="shared" si="33"/>
        <v>43768</v>
      </c>
      <c r="AV37" s="108" t="str">
        <f t="shared" si="18"/>
        <v>mer</v>
      </c>
      <c r="AW37" s="108">
        <f t="shared" si="19"/>
        <v>30</v>
      </c>
      <c r="AX37" s="109" t="str">
        <f>IFERROR(INDEX(Tableau3[jours fériés],MATCH(AU37,Listedate,0)),"")</f>
        <v/>
      </c>
      <c r="AZ37" s="107">
        <f t="shared" si="34"/>
        <v>43799</v>
      </c>
      <c r="BA37" s="108" t="str">
        <f t="shared" si="20"/>
        <v>sam</v>
      </c>
      <c r="BB37" s="108">
        <f t="shared" si="21"/>
        <v>30</v>
      </c>
      <c r="BC37" s="109" t="str">
        <f>IFERROR(INDEX(Tableau3[jours fériés],MATCH(AZ37,Listedate,0)),"")</f>
        <v/>
      </c>
      <c r="BE37" s="107">
        <f t="shared" si="35"/>
        <v>43829</v>
      </c>
      <c r="BF37" s="108" t="str">
        <f t="shared" si="22"/>
        <v>lun</v>
      </c>
      <c r="BG37" s="108">
        <f t="shared" si="23"/>
        <v>30</v>
      </c>
      <c r="BH37" s="109" t="str">
        <f>IFERROR(INDEX(Tableau3[jours fériés],MATCH(BE37,Listedate,0)),"")</f>
        <v/>
      </c>
    </row>
    <row r="38" spans="2:60" ht="25.05" customHeight="1" x14ac:dyDescent="0.3">
      <c r="B38" s="107">
        <f t="shared" si="24"/>
        <v>43496</v>
      </c>
      <c r="C38" s="108" t="str">
        <f t="shared" si="0"/>
        <v>jeu</v>
      </c>
      <c r="D38" s="108">
        <f t="shared" si="1"/>
        <v>31</v>
      </c>
      <c r="E38" s="109" t="str">
        <f>IFERROR(INDEX(Tableau3[jours fériés],MATCH(B38,Listedate,0)),"")</f>
        <v/>
      </c>
      <c r="G38" s="107" t="str">
        <f t="shared" si="25"/>
        <v/>
      </c>
      <c r="H38" s="108" t="str">
        <f t="shared" si="2"/>
        <v/>
      </c>
      <c r="I38" s="108" t="str">
        <f t="shared" si="3"/>
        <v/>
      </c>
      <c r="J38" s="109" t="str">
        <f>IFERROR(INDEX(Tableau3[jours fériés],MATCH(G38,Listedate,0)),"")</f>
        <v/>
      </c>
      <c r="L38" s="107">
        <f t="shared" si="26"/>
        <v>43555</v>
      </c>
      <c r="M38" s="108" t="str">
        <f t="shared" si="4"/>
        <v>dim</v>
      </c>
      <c r="N38" s="108">
        <f t="shared" si="5"/>
        <v>31</v>
      </c>
      <c r="O38" s="109" t="str">
        <f>IFERROR(INDEX(Tableau3[jours fériés],MATCH(L38,Listedate,0)),"")</f>
        <v/>
      </c>
      <c r="Q38" s="107" t="str">
        <f t="shared" si="27"/>
        <v/>
      </c>
      <c r="R38" s="108" t="str">
        <f t="shared" si="6"/>
        <v/>
      </c>
      <c r="S38" s="108" t="str">
        <f t="shared" si="7"/>
        <v/>
      </c>
      <c r="T38" s="109" t="str">
        <f>IFERROR(INDEX(Tableau3[jours fériés],MATCH(Q38,Listedate,0)),"")</f>
        <v/>
      </c>
      <c r="V38" s="107">
        <f t="shared" si="28"/>
        <v>43616</v>
      </c>
      <c r="W38" s="108" t="str">
        <f t="shared" si="8"/>
        <v>ven</v>
      </c>
      <c r="X38" s="108">
        <f t="shared" si="9"/>
        <v>31</v>
      </c>
      <c r="Y38" s="109" t="str">
        <f>IFERROR(INDEX(Tableau3[jours fériés],MATCH(V38,Listedate,0)),"")</f>
        <v/>
      </c>
      <c r="AA38" s="107" t="str">
        <f t="shared" si="29"/>
        <v/>
      </c>
      <c r="AB38" s="108" t="str">
        <f t="shared" si="10"/>
        <v/>
      </c>
      <c r="AC38" s="108"/>
      <c r="AD38" s="109" t="str">
        <f>IFERROR(INDEX(Tableau3[jours fériés],MATCH(AA38,Listedate,0)),"")</f>
        <v/>
      </c>
      <c r="AF38" s="107">
        <f t="shared" si="30"/>
        <v>43677</v>
      </c>
      <c r="AG38" s="108" t="str">
        <f t="shared" si="12"/>
        <v>mer</v>
      </c>
      <c r="AH38" s="108">
        <f t="shared" si="13"/>
        <v>31</v>
      </c>
      <c r="AI38" s="109" t="str">
        <f>IFERROR(INDEX(Tableau3[jours fériés],MATCH(AF38,Listedate,0)),"")</f>
        <v>vac scol</v>
      </c>
      <c r="AK38" s="107">
        <f t="shared" si="31"/>
        <v>43708</v>
      </c>
      <c r="AL38" s="108" t="str">
        <f t="shared" si="14"/>
        <v>sam</v>
      </c>
      <c r="AM38" s="108">
        <f t="shared" si="15"/>
        <v>31</v>
      </c>
      <c r="AN38" s="109" t="str">
        <f>IFERROR(INDEX(Tableau3[jours fériés],MATCH(AK38,Listedate,0)),"")</f>
        <v/>
      </c>
      <c r="AP38" s="107" t="str">
        <f t="shared" si="32"/>
        <v/>
      </c>
      <c r="AQ38" s="108" t="str">
        <f t="shared" si="16"/>
        <v/>
      </c>
      <c r="AR38" s="108" t="str">
        <f t="shared" si="17"/>
        <v/>
      </c>
      <c r="AS38" s="109" t="str">
        <f>IFERROR(INDEX(Tableau3[jours fériés],MATCH(AP38,Listedate,0)),"")</f>
        <v/>
      </c>
      <c r="AU38" s="107">
        <f t="shared" si="33"/>
        <v>43769</v>
      </c>
      <c r="AV38" s="108" t="str">
        <f t="shared" si="18"/>
        <v>jeu</v>
      </c>
      <c r="AW38" s="108">
        <f t="shared" si="19"/>
        <v>31</v>
      </c>
      <c r="AX38" s="109" t="str">
        <f>IFERROR(INDEX(Tableau3[jours fériés],MATCH(AU38,Listedate,0)),"")</f>
        <v/>
      </c>
      <c r="AZ38" s="107" t="str">
        <f t="shared" si="34"/>
        <v/>
      </c>
      <c r="BA38" s="108" t="str">
        <f t="shared" si="20"/>
        <v/>
      </c>
      <c r="BB38" s="108" t="str">
        <f t="shared" si="21"/>
        <v/>
      </c>
      <c r="BC38" s="109" t="str">
        <f>IFERROR(INDEX(Tableau3[jours fériés],MATCH(AZ38,Listedate,0)),"")</f>
        <v/>
      </c>
      <c r="BE38" s="107">
        <f t="shared" si="35"/>
        <v>43830</v>
      </c>
      <c r="BF38" s="108" t="str">
        <f t="shared" si="22"/>
        <v>mar</v>
      </c>
      <c r="BG38" s="108">
        <f t="shared" si="23"/>
        <v>31</v>
      </c>
      <c r="BH38" s="109" t="str">
        <f>IFERROR(INDEX(Tableau3[jours fériés],MATCH(BE38,Listedate,0)),"")</f>
        <v/>
      </c>
    </row>
  </sheetData>
  <mergeCells count="20">
    <mergeCell ref="B2:V2"/>
    <mergeCell ref="C4:D4"/>
    <mergeCell ref="E4:N4"/>
    <mergeCell ref="R4:S4"/>
    <mergeCell ref="AA6:AD6"/>
    <mergeCell ref="B6:E6"/>
    <mergeCell ref="G6:J6"/>
    <mergeCell ref="L6:O6"/>
    <mergeCell ref="Q6:T6"/>
    <mergeCell ref="V6:Y6"/>
    <mergeCell ref="Z2:AD2"/>
    <mergeCell ref="T4:AC4"/>
    <mergeCell ref="AK6:AN6"/>
    <mergeCell ref="AP6:AS6"/>
    <mergeCell ref="AU6:AX6"/>
    <mergeCell ref="W2:Y2"/>
    <mergeCell ref="BE6:BH6"/>
    <mergeCell ref="AF6:AI6"/>
    <mergeCell ref="AZ6:BC6"/>
    <mergeCell ref="AE2:BC2"/>
  </mergeCells>
  <conditionalFormatting sqref="B8">
    <cfRule type="expression" dxfId="125" priority="156">
      <formula>OR(C8="dim",C8="sam")</formula>
    </cfRule>
  </conditionalFormatting>
  <conditionalFormatting sqref="B8">
    <cfRule type="cellIs" dxfId="124" priority="157" stopIfTrue="1" operator="notEqual">
      <formula>""</formula>
    </cfRule>
  </conditionalFormatting>
  <conditionalFormatting sqref="B9:B38">
    <cfRule type="expression" dxfId="123" priority="154">
      <formula>OR(C9="dim",C9="sam")</formula>
    </cfRule>
  </conditionalFormatting>
  <conditionalFormatting sqref="B9:B38">
    <cfRule type="cellIs" dxfId="122" priority="155" stopIfTrue="1" operator="notEqual">
      <formula>""</formula>
    </cfRule>
  </conditionalFormatting>
  <conditionalFormatting sqref="C8:C38">
    <cfRule type="expression" dxfId="121" priority="152">
      <formula>OR(C8="sam",C8="dim")</formula>
    </cfRule>
  </conditionalFormatting>
  <conditionalFormatting sqref="C8:C38">
    <cfRule type="cellIs" dxfId="120" priority="153" stopIfTrue="1" operator="notEqual">
      <formula>""</formula>
    </cfRule>
  </conditionalFormatting>
  <conditionalFormatting sqref="E8:E38">
    <cfRule type="expression" dxfId="119" priority="148" stopIfTrue="1">
      <formula>OR(C8="sam",C8="dim")</formula>
    </cfRule>
    <cfRule type="expression" dxfId="118" priority="149">
      <formula>C8&lt;&gt;""</formula>
    </cfRule>
  </conditionalFormatting>
  <conditionalFormatting sqref="G8">
    <cfRule type="expression" dxfId="117" priority="146">
      <formula>OR(H8="dim",H8="sam")</formula>
    </cfRule>
  </conditionalFormatting>
  <conditionalFormatting sqref="G8">
    <cfRule type="cellIs" dxfId="116" priority="147" stopIfTrue="1" operator="notEqual">
      <formula>""</formula>
    </cfRule>
  </conditionalFormatting>
  <conditionalFormatting sqref="G9:G38">
    <cfRule type="expression" dxfId="115" priority="144">
      <formula>OR(H9="dim",H9="sam")</formula>
    </cfRule>
  </conditionalFormatting>
  <conditionalFormatting sqref="G9:G38">
    <cfRule type="cellIs" dxfId="114" priority="145" stopIfTrue="1" operator="notEqual">
      <formula>""</formula>
    </cfRule>
  </conditionalFormatting>
  <conditionalFormatting sqref="H8:H38">
    <cfRule type="expression" dxfId="113" priority="142">
      <formula>OR(H8="sam",H8="dim")</formula>
    </cfRule>
  </conditionalFormatting>
  <conditionalFormatting sqref="H8:H38">
    <cfRule type="cellIs" dxfId="112" priority="143" stopIfTrue="1" operator="notEqual">
      <formula>""</formula>
    </cfRule>
  </conditionalFormatting>
  <conditionalFormatting sqref="J8:J38">
    <cfRule type="expression" dxfId="111" priority="140" stopIfTrue="1">
      <formula>OR(H8="sam",H8="dim")</formula>
    </cfRule>
    <cfRule type="expression" dxfId="110" priority="141">
      <formula>H8&lt;&gt;""</formula>
    </cfRule>
  </conditionalFormatting>
  <conditionalFormatting sqref="BC8:BC38">
    <cfRule type="expression" dxfId="109" priority="52" stopIfTrue="1">
      <formula>OR(BA8="sam",BA8="dim")</formula>
    </cfRule>
    <cfRule type="expression" dxfId="108" priority="53">
      <formula>BA8&lt;&gt;""</formula>
    </cfRule>
  </conditionalFormatting>
  <conditionalFormatting sqref="L8">
    <cfRule type="expression" dxfId="107" priority="138">
      <formula>OR(M8="dim",M8="sam")</formula>
    </cfRule>
  </conditionalFormatting>
  <conditionalFormatting sqref="L8">
    <cfRule type="cellIs" dxfId="106" priority="139" stopIfTrue="1" operator="notEqual">
      <formula>""</formula>
    </cfRule>
  </conditionalFormatting>
  <conditionalFormatting sqref="L9:L38">
    <cfRule type="expression" dxfId="105" priority="136">
      <formula>OR(M9="dim",M9="sam")</formula>
    </cfRule>
  </conditionalFormatting>
  <conditionalFormatting sqref="L9:L38">
    <cfRule type="cellIs" dxfId="104" priority="137" stopIfTrue="1" operator="notEqual">
      <formula>""</formula>
    </cfRule>
  </conditionalFormatting>
  <conditionalFormatting sqref="M8:M38">
    <cfRule type="expression" dxfId="103" priority="134">
      <formula>OR(M8="sam",M8="dim")</formula>
    </cfRule>
  </conditionalFormatting>
  <conditionalFormatting sqref="M8:M38">
    <cfRule type="cellIs" dxfId="102" priority="135" stopIfTrue="1" operator="notEqual">
      <formula>""</formula>
    </cfRule>
  </conditionalFormatting>
  <conditionalFormatting sqref="O8:O38">
    <cfRule type="expression" dxfId="101" priority="132" stopIfTrue="1">
      <formula>OR(M8="sam",M8="dim")</formula>
    </cfRule>
    <cfRule type="expression" dxfId="100" priority="133">
      <formula>M8&lt;&gt;""</formula>
    </cfRule>
  </conditionalFormatting>
  <conditionalFormatting sqref="Q8">
    <cfRule type="expression" dxfId="99" priority="130">
      <formula>OR(R8="dim",R8="sam")</formula>
    </cfRule>
  </conditionalFormatting>
  <conditionalFormatting sqref="Q8">
    <cfRule type="cellIs" dxfId="98" priority="131" stopIfTrue="1" operator="notEqual">
      <formula>""</formula>
    </cfRule>
  </conditionalFormatting>
  <conditionalFormatting sqref="Q9:Q38">
    <cfRule type="expression" dxfId="97" priority="128">
      <formula>OR(R9="dim",R9="sam")</formula>
    </cfRule>
  </conditionalFormatting>
  <conditionalFormatting sqref="Q9:Q38">
    <cfRule type="cellIs" dxfId="96" priority="129" stopIfTrue="1" operator="notEqual">
      <formula>""</formula>
    </cfRule>
  </conditionalFormatting>
  <conditionalFormatting sqref="R8:R38">
    <cfRule type="expression" dxfId="95" priority="126">
      <formula>OR(R8="sam",R8="dim")</formula>
    </cfRule>
  </conditionalFormatting>
  <conditionalFormatting sqref="R8:R38">
    <cfRule type="cellIs" dxfId="94" priority="127" stopIfTrue="1" operator="notEqual">
      <formula>""</formula>
    </cfRule>
  </conditionalFormatting>
  <conditionalFormatting sqref="T8:T38">
    <cfRule type="expression" dxfId="93" priority="124" stopIfTrue="1">
      <formula>OR(R8="sam",R8="dim")</formula>
    </cfRule>
    <cfRule type="expression" dxfId="92" priority="125">
      <formula>R8&lt;&gt;""</formula>
    </cfRule>
  </conditionalFormatting>
  <conditionalFormatting sqref="AZ8">
    <cfRule type="expression" dxfId="91" priority="58">
      <formula>OR(BA8="dim",BA8="sam")</formula>
    </cfRule>
  </conditionalFormatting>
  <conditionalFormatting sqref="AZ8">
    <cfRule type="cellIs" dxfId="90" priority="59" stopIfTrue="1" operator="notEqual">
      <formula>""</formula>
    </cfRule>
  </conditionalFormatting>
  <conditionalFormatting sqref="AZ9:AZ38">
    <cfRule type="expression" dxfId="89" priority="56">
      <formula>OR(BA9="dim",BA9="sam")</formula>
    </cfRule>
  </conditionalFormatting>
  <conditionalFormatting sqref="AZ9:AZ38">
    <cfRule type="cellIs" dxfId="88" priority="57" stopIfTrue="1" operator="notEqual">
      <formula>""</formula>
    </cfRule>
  </conditionalFormatting>
  <conditionalFormatting sqref="BA8:BA38">
    <cfRule type="expression" dxfId="87" priority="54">
      <formula>OR(BA8="sam",BA8="dim")</formula>
    </cfRule>
  </conditionalFormatting>
  <conditionalFormatting sqref="BA8:BA38">
    <cfRule type="cellIs" dxfId="86" priority="55" stopIfTrue="1" operator="notEqual">
      <formula>""</formula>
    </cfRule>
  </conditionalFormatting>
  <conditionalFormatting sqref="V8">
    <cfRule type="expression" dxfId="85" priority="114">
      <formula>OR(W8="dim",W8="sam")</formula>
    </cfRule>
  </conditionalFormatting>
  <conditionalFormatting sqref="V8">
    <cfRule type="cellIs" dxfId="84" priority="115" stopIfTrue="1" operator="notEqual">
      <formula>""</formula>
    </cfRule>
  </conditionalFormatting>
  <conditionalFormatting sqref="V9:V38">
    <cfRule type="expression" dxfId="83" priority="112">
      <formula>OR(W9="dim",W9="sam")</formula>
    </cfRule>
  </conditionalFormatting>
  <conditionalFormatting sqref="V9:V38">
    <cfRule type="cellIs" dxfId="82" priority="113" stopIfTrue="1" operator="notEqual">
      <formula>""</formula>
    </cfRule>
  </conditionalFormatting>
  <conditionalFormatting sqref="W8:W38">
    <cfRule type="expression" dxfId="81" priority="110">
      <formula>OR(W8="sam",W8="dim")</formula>
    </cfRule>
  </conditionalFormatting>
  <conditionalFormatting sqref="W8:W38">
    <cfRule type="cellIs" dxfId="80" priority="111" stopIfTrue="1" operator="notEqual">
      <formula>""</formula>
    </cfRule>
  </conditionalFormatting>
  <conditionalFormatting sqref="Y8:Y38">
    <cfRule type="expression" dxfId="79" priority="108" stopIfTrue="1">
      <formula>OR(W8="sam",W8="dim")</formula>
    </cfRule>
    <cfRule type="expression" dxfId="78" priority="109">
      <formula>W8&lt;&gt;""</formula>
    </cfRule>
  </conditionalFormatting>
  <conditionalFormatting sqref="AA8">
    <cfRule type="expression" dxfId="77" priority="106">
      <formula>OR(AB8="dim",AB8="sam")</formula>
    </cfRule>
  </conditionalFormatting>
  <conditionalFormatting sqref="AA8">
    <cfRule type="cellIs" dxfId="76" priority="107" stopIfTrue="1" operator="notEqual">
      <formula>""</formula>
    </cfRule>
  </conditionalFormatting>
  <conditionalFormatting sqref="AA9:AA38">
    <cfRule type="expression" dxfId="75" priority="104">
      <formula>OR(AB9="dim",AB9="sam")</formula>
    </cfRule>
  </conditionalFormatting>
  <conditionalFormatting sqref="AA9:AA38">
    <cfRule type="cellIs" dxfId="74" priority="105" stopIfTrue="1" operator="notEqual">
      <formula>""</formula>
    </cfRule>
  </conditionalFormatting>
  <conditionalFormatting sqref="AB37:AC38 AB8:AB36">
    <cfRule type="expression" dxfId="73" priority="102">
      <formula>OR(AB8="sam",AB8="dim")</formula>
    </cfRule>
  </conditionalFormatting>
  <conditionalFormatting sqref="AB37:AC38 AB8:AB36">
    <cfRule type="cellIs" dxfId="72" priority="103" stopIfTrue="1" operator="notEqual">
      <formula>""</formula>
    </cfRule>
  </conditionalFormatting>
  <conditionalFormatting sqref="AD8:AD38">
    <cfRule type="expression" dxfId="71" priority="100" stopIfTrue="1">
      <formula>OR(AB8="sam",AB8="dim")</formula>
    </cfRule>
    <cfRule type="expression" dxfId="70" priority="101">
      <formula>AB8&lt;&gt;""</formula>
    </cfRule>
  </conditionalFormatting>
  <conditionalFormatting sqref="AF8">
    <cfRule type="expression" dxfId="69" priority="98">
      <formula>OR(AG8="dim",AG8="sam")</formula>
    </cfRule>
  </conditionalFormatting>
  <conditionalFormatting sqref="AF8">
    <cfRule type="cellIs" dxfId="68" priority="99" stopIfTrue="1" operator="notEqual">
      <formula>""</formula>
    </cfRule>
  </conditionalFormatting>
  <conditionalFormatting sqref="AF9:AF38">
    <cfRule type="expression" dxfId="67" priority="96">
      <formula>OR(AG9="dim",AG9="sam")</formula>
    </cfRule>
  </conditionalFormatting>
  <conditionalFormatting sqref="AF9:AF38">
    <cfRule type="cellIs" dxfId="66" priority="97" stopIfTrue="1" operator="notEqual">
      <formula>""</formula>
    </cfRule>
  </conditionalFormatting>
  <conditionalFormatting sqref="AG8:AG38">
    <cfRule type="expression" dxfId="65" priority="94">
      <formula>OR(AG8="sam",AG8="dim")</formula>
    </cfRule>
  </conditionalFormatting>
  <conditionalFormatting sqref="AG8:AG38">
    <cfRule type="cellIs" dxfId="64" priority="95" stopIfTrue="1" operator="notEqual">
      <formula>""</formula>
    </cfRule>
  </conditionalFormatting>
  <conditionalFormatting sqref="AI8:AI38">
    <cfRule type="expression" dxfId="63" priority="92" stopIfTrue="1">
      <formula>OR(AG8="sam",AG8="dim")</formula>
    </cfRule>
    <cfRule type="expression" dxfId="62" priority="93">
      <formula>AG8&lt;&gt;""</formula>
    </cfRule>
  </conditionalFormatting>
  <conditionalFormatting sqref="AK8">
    <cfRule type="expression" dxfId="61" priority="90">
      <formula>OR(AL8="dim",AL8="sam")</formula>
    </cfRule>
  </conditionalFormatting>
  <conditionalFormatting sqref="AK8">
    <cfRule type="cellIs" dxfId="60" priority="91" stopIfTrue="1" operator="notEqual">
      <formula>""</formula>
    </cfRule>
  </conditionalFormatting>
  <conditionalFormatting sqref="AK9:AK38">
    <cfRule type="expression" dxfId="59" priority="88">
      <formula>OR(AL9="dim",AL9="sam")</formula>
    </cfRule>
  </conditionalFormatting>
  <conditionalFormatting sqref="AK9:AK38">
    <cfRule type="cellIs" dxfId="58" priority="89" stopIfTrue="1" operator="notEqual">
      <formula>""</formula>
    </cfRule>
  </conditionalFormatting>
  <conditionalFormatting sqref="AL38:AM38 AL8:AL37">
    <cfRule type="expression" dxfId="57" priority="86">
      <formula>OR(AL8="sam",AL8="dim")</formula>
    </cfRule>
  </conditionalFormatting>
  <conditionalFormatting sqref="AL38:AM38 AL8:AL37">
    <cfRule type="cellIs" dxfId="56" priority="87" stopIfTrue="1" operator="notEqual">
      <formula>""</formula>
    </cfRule>
  </conditionalFormatting>
  <conditionalFormatting sqref="AN8:AN38">
    <cfRule type="expression" dxfId="55" priority="84" stopIfTrue="1">
      <formula>OR(AL8="sam",AL8="dim")</formula>
    </cfRule>
    <cfRule type="expression" dxfId="54" priority="85">
      <formula>AL8&lt;&gt;""</formula>
    </cfRule>
  </conditionalFormatting>
  <conditionalFormatting sqref="AP8">
    <cfRule type="expression" dxfId="53" priority="82">
      <formula>OR(AQ8="dim",AQ8="sam")</formula>
    </cfRule>
  </conditionalFormatting>
  <conditionalFormatting sqref="AP8">
    <cfRule type="cellIs" dxfId="52" priority="83" stopIfTrue="1" operator="notEqual">
      <formula>""</formula>
    </cfRule>
  </conditionalFormatting>
  <conditionalFormatting sqref="AP9:AP38">
    <cfRule type="expression" dxfId="51" priority="80">
      <formula>OR(AQ9="dim",AQ9="sam")</formula>
    </cfRule>
  </conditionalFormatting>
  <conditionalFormatting sqref="AP9:AP38">
    <cfRule type="cellIs" dxfId="50" priority="81" stopIfTrue="1" operator="notEqual">
      <formula>""</formula>
    </cfRule>
  </conditionalFormatting>
  <conditionalFormatting sqref="AQ8:AQ38">
    <cfRule type="expression" dxfId="49" priority="78">
      <formula>OR(AQ8="sam",AQ8="dim")</formula>
    </cfRule>
  </conditionalFormatting>
  <conditionalFormatting sqref="AQ8:AQ38">
    <cfRule type="cellIs" dxfId="48" priority="79" stopIfTrue="1" operator="notEqual">
      <formula>""</formula>
    </cfRule>
  </conditionalFormatting>
  <conditionalFormatting sqref="AS8:AS38">
    <cfRule type="expression" dxfId="47" priority="76" stopIfTrue="1">
      <formula>OR(AQ8="sam",AQ8="dim")</formula>
    </cfRule>
    <cfRule type="expression" dxfId="46" priority="77">
      <formula>AQ8&lt;&gt;""</formula>
    </cfRule>
  </conditionalFormatting>
  <conditionalFormatting sqref="AU8">
    <cfRule type="expression" dxfId="45" priority="74">
      <formula>OR(AV8="dim",AV8="sam")</formula>
    </cfRule>
  </conditionalFormatting>
  <conditionalFormatting sqref="AU8">
    <cfRule type="cellIs" dxfId="44" priority="75" stopIfTrue="1" operator="notEqual">
      <formula>""</formula>
    </cfRule>
  </conditionalFormatting>
  <conditionalFormatting sqref="AU9:AU38">
    <cfRule type="expression" dxfId="43" priority="72">
      <formula>OR(AV9="dim",AV9="sam")</formula>
    </cfRule>
  </conditionalFormatting>
  <conditionalFormatting sqref="AU9:AU38">
    <cfRule type="cellIs" dxfId="42" priority="73" stopIfTrue="1" operator="notEqual">
      <formula>""</formula>
    </cfRule>
  </conditionalFormatting>
  <conditionalFormatting sqref="AV38:AW38 AV8:AV37">
    <cfRule type="expression" dxfId="41" priority="70">
      <formula>OR(AV8="sam",AV8="dim")</formula>
    </cfRule>
  </conditionalFormatting>
  <conditionalFormatting sqref="AV38:AW38 AV8:AV37">
    <cfRule type="cellIs" dxfId="40" priority="71" stopIfTrue="1" operator="notEqual">
      <formula>""</formula>
    </cfRule>
  </conditionalFormatting>
  <conditionalFormatting sqref="AX8:AX38">
    <cfRule type="expression" dxfId="39" priority="68" stopIfTrue="1">
      <formula>OR(AV8="sam",AV8="dim")</formula>
    </cfRule>
    <cfRule type="expression" dxfId="38" priority="69">
      <formula>AV8&lt;&gt;""</formula>
    </cfRule>
  </conditionalFormatting>
  <conditionalFormatting sqref="D8:D38">
    <cfRule type="expression" dxfId="37" priority="50">
      <formula>OR(C8="sam",C8="dim")</formula>
    </cfRule>
  </conditionalFormatting>
  <conditionalFormatting sqref="D8:D38">
    <cfRule type="cellIs" dxfId="36" priority="51" stopIfTrue="1" operator="notEqual">
      <formula>""</formula>
    </cfRule>
  </conditionalFormatting>
  <conditionalFormatting sqref="I8:I38">
    <cfRule type="expression" dxfId="35" priority="48">
      <formula>OR(H8="sam",H8="dim")</formula>
    </cfRule>
  </conditionalFormatting>
  <conditionalFormatting sqref="I8:I38">
    <cfRule type="cellIs" dxfId="34" priority="49" stopIfTrue="1" operator="notEqual">
      <formula>""</formula>
    </cfRule>
  </conditionalFormatting>
  <conditionalFormatting sqref="N8:N38">
    <cfRule type="expression" dxfId="33" priority="46">
      <formula>OR(M8="sam",M8="dim")</formula>
    </cfRule>
  </conditionalFormatting>
  <conditionalFormatting sqref="N8:N38">
    <cfRule type="cellIs" dxfId="32" priority="47" stopIfTrue="1" operator="notEqual">
      <formula>""</formula>
    </cfRule>
  </conditionalFormatting>
  <conditionalFormatting sqref="S8:S38">
    <cfRule type="expression" dxfId="31" priority="44">
      <formula>OR(R8="sam",R8="dim")</formula>
    </cfRule>
  </conditionalFormatting>
  <conditionalFormatting sqref="S8:S38">
    <cfRule type="cellIs" dxfId="30" priority="45" stopIfTrue="1" operator="notEqual">
      <formula>""</formula>
    </cfRule>
  </conditionalFormatting>
  <conditionalFormatting sqref="X8:X38">
    <cfRule type="expression" dxfId="29" priority="42">
      <formula>OR(W8="sam",W8="dim")</formula>
    </cfRule>
  </conditionalFormatting>
  <conditionalFormatting sqref="X8:X38">
    <cfRule type="cellIs" dxfId="28" priority="43" stopIfTrue="1" operator="notEqual">
      <formula>""</formula>
    </cfRule>
  </conditionalFormatting>
  <conditionalFormatting sqref="AC8:AC37">
    <cfRule type="expression" dxfId="27" priority="40">
      <formula>OR(AB8="sam",AB8="dim")</formula>
    </cfRule>
  </conditionalFormatting>
  <conditionalFormatting sqref="AC8:AC37">
    <cfRule type="cellIs" dxfId="26" priority="41" stopIfTrue="1" operator="notEqual">
      <formula>""</formula>
    </cfRule>
  </conditionalFormatting>
  <conditionalFormatting sqref="AH8:AH38">
    <cfRule type="expression" dxfId="25" priority="38">
      <formula>OR(AG8="sam",AG8="dim")</formula>
    </cfRule>
  </conditionalFormatting>
  <conditionalFormatting sqref="AH8:AH38">
    <cfRule type="cellIs" dxfId="24" priority="39" stopIfTrue="1" operator="notEqual">
      <formula>""</formula>
    </cfRule>
  </conditionalFormatting>
  <conditionalFormatting sqref="AM8:AM38">
    <cfRule type="expression" dxfId="23" priority="36">
      <formula>OR(AL8="sam",AL8="dim")</formula>
    </cfRule>
  </conditionalFormatting>
  <conditionalFormatting sqref="AM8:AM38">
    <cfRule type="cellIs" dxfId="22" priority="37" stopIfTrue="1" operator="notEqual">
      <formula>""</formula>
    </cfRule>
  </conditionalFormatting>
  <conditionalFormatting sqref="AR8:AR38">
    <cfRule type="expression" dxfId="21" priority="34">
      <formula>OR(AQ8="sam",AQ8="dim")</formula>
    </cfRule>
  </conditionalFormatting>
  <conditionalFormatting sqref="AR8:AR38">
    <cfRule type="cellIs" dxfId="20" priority="35" stopIfTrue="1" operator="notEqual">
      <formula>""</formula>
    </cfRule>
  </conditionalFormatting>
  <conditionalFormatting sqref="AW8:AW38">
    <cfRule type="expression" dxfId="19" priority="32">
      <formula>OR(AV8="sam",AV8="dim")</formula>
    </cfRule>
  </conditionalFormatting>
  <conditionalFormatting sqref="AW8:AW38">
    <cfRule type="cellIs" dxfId="18" priority="33" stopIfTrue="1" operator="notEqual">
      <formula>""</formula>
    </cfRule>
  </conditionalFormatting>
  <conditionalFormatting sqref="BB8:BB38">
    <cfRule type="expression" dxfId="17" priority="30">
      <formula>OR(BA8="sam",BA8="dim")</formula>
    </cfRule>
  </conditionalFormatting>
  <conditionalFormatting sqref="BB8:BB38">
    <cfRule type="cellIs" dxfId="16" priority="31" stopIfTrue="1" operator="notEqual">
      <formula>""</formula>
    </cfRule>
  </conditionalFormatting>
  <conditionalFormatting sqref="C8:BC38">
    <cfRule type="expression" dxfId="15" priority="1">
      <formula>IF(E8="vac scol",OR(C8="mer"))</formula>
    </cfRule>
    <cfRule type="expression" dxfId="14" priority="26">
      <formula>IF(E8="",OR(C8="lun"))</formula>
    </cfRule>
    <cfRule type="expression" dxfId="13" priority="28">
      <formula>IF(E8="",OR(C8="mer"))</formula>
    </cfRule>
  </conditionalFormatting>
  <conditionalFormatting sqref="BH8:BH38">
    <cfRule type="expression" dxfId="12" priority="6" stopIfTrue="1">
      <formula>OR(BF8="sam",BF8="dim")</formula>
    </cfRule>
    <cfRule type="expression" dxfId="11" priority="7">
      <formula>BF8&lt;&gt;""</formula>
    </cfRule>
  </conditionalFormatting>
  <conditionalFormatting sqref="BE8">
    <cfRule type="expression" dxfId="10" priority="12">
      <formula>OR(BF8="dim",BF8="sam")</formula>
    </cfRule>
  </conditionalFormatting>
  <conditionalFormatting sqref="BE8">
    <cfRule type="cellIs" dxfId="9" priority="13" stopIfTrue="1" operator="notEqual">
      <formula>""</formula>
    </cfRule>
  </conditionalFormatting>
  <conditionalFormatting sqref="BE9:BE38">
    <cfRule type="expression" dxfId="8" priority="10">
      <formula>OR(BF9="dim",BF9="sam")</formula>
    </cfRule>
  </conditionalFormatting>
  <conditionalFormatting sqref="BE9:BE38">
    <cfRule type="cellIs" dxfId="7" priority="11" stopIfTrue="1" operator="notEqual">
      <formula>""</formula>
    </cfRule>
  </conditionalFormatting>
  <conditionalFormatting sqref="BF8:BF38">
    <cfRule type="expression" dxfId="6" priority="8">
      <formula>OR(BF8="sam",BF8="dim")</formula>
    </cfRule>
  </conditionalFormatting>
  <conditionalFormatting sqref="BF8:BF38">
    <cfRule type="cellIs" dxfId="5" priority="9" stopIfTrue="1" operator="notEqual">
      <formula>""</formula>
    </cfRule>
  </conditionalFormatting>
  <conditionalFormatting sqref="BG8:BG38">
    <cfRule type="expression" dxfId="4" priority="4">
      <formula>OR(BF8="sam",BF8="dim")</formula>
    </cfRule>
  </conditionalFormatting>
  <conditionalFormatting sqref="BG8:BG38">
    <cfRule type="cellIs" dxfId="3" priority="5" stopIfTrue="1" operator="notEqual">
      <formula>""</formula>
    </cfRule>
  </conditionalFormatting>
  <conditionalFormatting sqref="BE8:BH38">
    <cfRule type="expression" dxfId="2" priority="2">
      <formula>IF(BG8="",OR(BE8="lun"))</formula>
    </cfRule>
    <cfRule type="expression" dxfId="1" priority="3">
      <formula>IF(BG8="",OR(BE8="mer"))</formula>
    </cfRule>
  </conditionalFormatting>
  <pageMargins left="0.39370078740157483" right="0.39370078740157483" top="0.19685039370078741" bottom="0.19685039370078741" header="0.31496062992125984" footer="0.31496062992125984"/>
  <pageSetup paperSize="9" scale="60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Spinner 1">
              <controlPr defaultSize="0" autoPict="0">
                <anchor moveWithCells="1" sizeWithCells="1">
                  <from>
                    <xdr:col>26</xdr:col>
                    <xdr:colOff>0</xdr:colOff>
                    <xdr:row>1</xdr:row>
                    <xdr:rowOff>76200</xdr:rowOff>
                  </from>
                  <to>
                    <xdr:col>29</xdr:col>
                    <xdr:colOff>274320</xdr:colOff>
                    <xdr:row>1</xdr:row>
                    <xdr:rowOff>906780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11</vt:i4>
      </vt:variant>
    </vt:vector>
  </HeadingPairs>
  <TitlesOfParts>
    <vt:vector size="22" baseType="lpstr">
      <vt:lpstr>sommaire</vt:lpstr>
      <vt:lpstr>mode emploi</vt:lpstr>
      <vt:lpstr>Data</vt:lpstr>
      <vt:lpstr>Perso</vt:lpstr>
      <vt:lpstr>Livres</vt:lpstr>
      <vt:lpstr>non retour</vt:lpstr>
      <vt:lpstr>courrier non retour</vt:lpstr>
      <vt:lpstr>cotisations</vt:lpstr>
      <vt:lpstr>courrier cotisation</vt:lpstr>
      <vt:lpstr>bases</vt:lpstr>
      <vt:lpstr>calendrier</vt:lpstr>
      <vt:lpstr>civilité</vt:lpstr>
      <vt:lpstr>CodeLotSaisi</vt:lpstr>
      <vt:lpstr>Liste</vt:lpstr>
      <vt:lpstr>Listedate</vt:lpstr>
      <vt:lpstr>naturelivre</vt:lpstr>
      <vt:lpstr>relance</vt:lpstr>
      <vt:lpstr>tableau6</vt:lpstr>
      <vt:lpstr>tableaumembre</vt:lpstr>
      <vt:lpstr>calendrier!Zone_d_impression</vt:lpstr>
      <vt:lpstr>'courrier cotisation'!Zone_d_impression</vt:lpstr>
      <vt:lpstr>'courrier non retour'!Zone_d_impression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C-F</dc:creator>
  <cp:lastModifiedBy>BERNARD</cp:lastModifiedBy>
  <cp:lastPrinted>2018-08-05T10:00:09Z</cp:lastPrinted>
  <dcterms:created xsi:type="dcterms:W3CDTF">2016-06-02T14:43:21Z</dcterms:created>
  <dcterms:modified xsi:type="dcterms:W3CDTF">2018-08-05T13:14:57Z</dcterms:modified>
</cp:coreProperties>
</file>