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8" windowWidth="20052" windowHeight="11448"/>
  </bookViews>
  <sheets>
    <sheet name="Data" sheetId="1" r:id="rId1"/>
    <sheet name="Perso" sheetId="2" r:id="rId2"/>
    <sheet name="Livres" sheetId="3" r:id="rId3"/>
    <sheet name="non retour" sheetId="5" r:id="rId4"/>
    <sheet name="courrier" sheetId="6" r:id="rId5"/>
    <sheet name="bases" sheetId="4" r:id="rId6"/>
  </sheets>
  <definedNames>
    <definedName name="civilité">bases!$E$2:$E$4</definedName>
    <definedName name="CodeLotSaisi">courrier!$C$14</definedName>
    <definedName name="Livres">OFFSET(Livres!$A$1,,,COUNTA(Livres!$A:$A))</definedName>
    <definedName name="naturelivre">bases!$B$2:$B$5</definedName>
    <definedName name="Personnel">OFFSET(Perso!$A$1,,,COUNTA(Perso!$A:$A))</definedName>
    <definedName name="relance">bases!$G$2:$G$3</definedName>
  </definedNames>
  <calcPr calcId="145621"/>
</workbook>
</file>

<file path=xl/calcChain.xml><?xml version="1.0" encoding="utf-8"?>
<calcChain xmlns="http://schemas.openxmlformats.org/spreadsheetml/2006/main">
  <c r="D27" i="6" l="1"/>
  <c r="E27" i="6"/>
  <c r="H25" i="6"/>
  <c r="A8" i="5"/>
  <c r="D8" i="5" s="1"/>
  <c r="B8" i="5"/>
  <c r="C8" i="5"/>
  <c r="F9" i="1"/>
  <c r="K10" i="6"/>
  <c r="I10" i="6"/>
  <c r="I9" i="6"/>
  <c r="I8" i="6"/>
  <c r="J7" i="6"/>
  <c r="I29" i="2"/>
  <c r="C29" i="2"/>
  <c r="C30" i="2"/>
  <c r="C31" i="2"/>
  <c r="C32" i="2"/>
  <c r="C33" i="2"/>
  <c r="C34" i="2"/>
  <c r="C35" i="2"/>
  <c r="C36" i="2"/>
  <c r="E8" i="5" l="1"/>
  <c r="F8" i="5"/>
  <c r="A4" i="5"/>
  <c r="D4" i="5" s="1"/>
  <c r="B4" i="5"/>
  <c r="C4" i="5"/>
  <c r="A5" i="5"/>
  <c r="D5" i="5" s="1"/>
  <c r="B5" i="5"/>
  <c r="C5" i="5"/>
  <c r="A6" i="5"/>
  <c r="D6" i="5" s="1"/>
  <c r="B6" i="5"/>
  <c r="C6" i="5"/>
  <c r="A7" i="5"/>
  <c r="D7" i="5" s="1"/>
  <c r="B7" i="5"/>
  <c r="C7" i="5"/>
  <c r="A3" i="5"/>
  <c r="D3" i="5" s="1"/>
  <c r="B3" i="5"/>
  <c r="C3" i="5"/>
  <c r="E4" i="5" l="1"/>
  <c r="F4" i="5"/>
  <c r="F5" i="5"/>
  <c r="E5" i="5"/>
  <c r="F7" i="5"/>
  <c r="E7" i="5"/>
  <c r="F6" i="5"/>
  <c r="E6" i="5"/>
  <c r="E3" i="5"/>
  <c r="F3" i="5"/>
  <c r="F8" i="1"/>
  <c r="F3" i="1" l="1"/>
  <c r="F4" i="1"/>
  <c r="F5" i="1"/>
  <c r="F6" i="1"/>
  <c r="F7" i="1"/>
  <c r="C2" i="5"/>
  <c r="K29" i="6" s="1"/>
  <c r="B2" i="5"/>
  <c r="A2" i="5"/>
  <c r="D2" i="5" s="1"/>
  <c r="E2" i="5" s="1"/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D14" i="6"/>
  <c r="L16" i="6"/>
  <c r="F2" i="5"/>
  <c r="K7" i="6" l="1"/>
  <c r="E14" i="6" s="1"/>
  <c r="C3" i="2"/>
  <c r="C5" i="2"/>
  <c r="C6" i="2"/>
  <c r="C7" i="2"/>
  <c r="C8" i="2"/>
  <c r="C9" i="2"/>
  <c r="C10" i="2"/>
  <c r="A8" i="2" s="1"/>
  <c r="C11" i="2"/>
  <c r="A9" i="2" s="1"/>
  <c r="C12" i="2"/>
  <c r="A10" i="2" s="1"/>
  <c r="C13" i="2"/>
  <c r="C14" i="2"/>
  <c r="C15" i="2"/>
  <c r="C16" i="2"/>
  <c r="C17" i="2"/>
  <c r="C18" i="2"/>
  <c r="C19" i="2"/>
  <c r="A33" i="2" s="1"/>
  <c r="C20" i="2"/>
  <c r="A34" i="2" s="1"/>
  <c r="C21" i="2"/>
  <c r="A1" i="2" s="1"/>
  <c r="C22" i="2"/>
  <c r="C23" i="2"/>
  <c r="A3" i="2" s="1"/>
  <c r="C24" i="2"/>
  <c r="A4" i="2" s="1"/>
  <c r="C25" i="2"/>
  <c r="C26" i="2"/>
  <c r="C27" i="2"/>
  <c r="C28" i="2"/>
  <c r="C4" i="2"/>
  <c r="A18" i="2" s="1"/>
  <c r="A21" i="2" l="1"/>
  <c r="A5" i="2"/>
  <c r="A2" i="2"/>
  <c r="A32" i="2"/>
  <c r="A16" i="2"/>
  <c r="A28" i="2"/>
  <c r="A12" i="2"/>
  <c r="A20" i="2"/>
  <c r="A31" i="2"/>
  <c r="A15" i="2"/>
  <c r="A27" i="2"/>
  <c r="A11" i="2"/>
  <c r="A23" i="2"/>
  <c r="A7" i="2"/>
  <c r="A19" i="2"/>
  <c r="A29" i="2"/>
  <c r="A13" i="2"/>
  <c r="A30" i="2"/>
  <c r="A14" i="2"/>
  <c r="A22" i="2"/>
  <c r="A6" i="2"/>
  <c r="A17" i="2"/>
  <c r="A26" i="2"/>
  <c r="A25" i="2"/>
  <c r="A24" i="2"/>
</calcChain>
</file>

<file path=xl/sharedStrings.xml><?xml version="1.0" encoding="utf-8"?>
<sst xmlns="http://schemas.openxmlformats.org/spreadsheetml/2006/main" count="263" uniqueCount="199">
  <si>
    <t>Livre10</t>
  </si>
  <si>
    <t>Livre11</t>
  </si>
  <si>
    <t>Livre12</t>
  </si>
  <si>
    <t>Livre13</t>
  </si>
  <si>
    <t>Livre14</t>
  </si>
  <si>
    <t>Livre15</t>
  </si>
  <si>
    <t>Livre16</t>
  </si>
  <si>
    <t>Livre17</t>
  </si>
  <si>
    <t>Livre18</t>
  </si>
  <si>
    <t>Livre19</t>
  </si>
  <si>
    <t>Livre20</t>
  </si>
  <si>
    <t>Projet emprunt Livres</t>
  </si>
  <si>
    <t>Livre21</t>
  </si>
  <si>
    <t>Livre22</t>
  </si>
  <si>
    <t>Livre23</t>
  </si>
  <si>
    <t>Livre24</t>
  </si>
  <si>
    <t>Livre25</t>
  </si>
  <si>
    <t>Livre26</t>
  </si>
  <si>
    <t>Livre27</t>
  </si>
  <si>
    <t>Livre28</t>
  </si>
  <si>
    <t>Livre29</t>
  </si>
  <si>
    <t>Livre</t>
  </si>
  <si>
    <t>Rendu le</t>
  </si>
  <si>
    <t>Livre30</t>
  </si>
  <si>
    <t>Livre31</t>
  </si>
  <si>
    <t>Livre32</t>
  </si>
  <si>
    <t>Emprunté le</t>
  </si>
  <si>
    <t>Livre01</t>
  </si>
  <si>
    <t>Livre02</t>
  </si>
  <si>
    <t>Livre03</t>
  </si>
  <si>
    <t>Livre04</t>
  </si>
  <si>
    <t>Livre05</t>
  </si>
  <si>
    <t>Livre06</t>
  </si>
  <si>
    <t>Livre07</t>
  </si>
  <si>
    <t>Livre08</t>
  </si>
  <si>
    <t>Livre09</t>
  </si>
  <si>
    <t>Personne</t>
  </si>
  <si>
    <t>livre33</t>
  </si>
  <si>
    <t>Nom</t>
  </si>
  <si>
    <t>Membre de la bibliothéque</t>
  </si>
  <si>
    <t>Prénom</t>
  </si>
  <si>
    <t>N° carte</t>
  </si>
  <si>
    <t>Adresse 1</t>
  </si>
  <si>
    <t xml:space="preserve"> Adresse 2</t>
  </si>
  <si>
    <t>Code postal</t>
  </si>
  <si>
    <t>Commune</t>
  </si>
  <si>
    <t>Tél 1</t>
  </si>
  <si>
    <t>Tel 2</t>
  </si>
  <si>
    <t>Mail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</si>
  <si>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</si>
  <si>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</si>
  <si>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</si>
  <si>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</si>
  <si>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</si>
  <si>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</si>
  <si>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</si>
  <si>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</si>
  <si>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</si>
  <si>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</si>
  <si>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</si>
  <si>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</si>
  <si>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</si>
  <si>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</si>
  <si>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</si>
  <si>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</si>
  <si>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</si>
  <si>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</si>
  <si>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</si>
  <si>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</si>
  <si>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COCO</t>
  </si>
  <si>
    <t>Anne</t>
  </si>
  <si>
    <t>Vanille</t>
  </si>
  <si>
    <t>DODO</t>
  </si>
  <si>
    <t>FIFI</t>
  </si>
  <si>
    <t>Philippe</t>
  </si>
  <si>
    <t>GAGA</t>
  </si>
  <si>
    <t>Yves</t>
  </si>
  <si>
    <t>LULU</t>
  </si>
  <si>
    <t>Lucien</t>
  </si>
  <si>
    <t>JUJU</t>
  </si>
  <si>
    <t>Julien</t>
  </si>
  <si>
    <t>MOMO</t>
  </si>
  <si>
    <t>Mauriçe</t>
  </si>
  <si>
    <t>NONO</t>
  </si>
  <si>
    <t>Noel</t>
  </si>
  <si>
    <t>OUIOUI</t>
  </si>
  <si>
    <t>Suisse</t>
  </si>
  <si>
    <t>PEPE</t>
  </si>
  <si>
    <t>Pedro</t>
  </si>
  <si>
    <t>RIRI</t>
  </si>
  <si>
    <t>Riton</t>
  </si>
  <si>
    <t>SOSO</t>
  </si>
  <si>
    <t>Solene</t>
  </si>
  <si>
    <t>TITI</t>
  </si>
  <si>
    <t>Parisien</t>
  </si>
  <si>
    <t>VIVI</t>
  </si>
  <si>
    <t>Victoria</t>
  </si>
  <si>
    <t>YOYO</t>
  </si>
  <si>
    <t>Yolande</t>
  </si>
  <si>
    <t>BABA</t>
  </si>
  <si>
    <t>Cool</t>
  </si>
  <si>
    <t>CUCU</t>
  </si>
  <si>
    <t>Lapraline</t>
  </si>
  <si>
    <t>Nature</t>
  </si>
  <si>
    <t>Nom Auteur</t>
  </si>
  <si>
    <t>Titre</t>
  </si>
  <si>
    <t>Mis en service le</t>
  </si>
  <si>
    <t>Nature des livres</t>
  </si>
  <si>
    <t>Roman</t>
  </si>
  <si>
    <t>Index</t>
  </si>
  <si>
    <t>BD Jeune</t>
  </si>
  <si>
    <t>BDJ</t>
  </si>
  <si>
    <t>Policier</t>
  </si>
  <si>
    <t>Cuisine</t>
  </si>
  <si>
    <t>CUI</t>
  </si>
  <si>
    <t>ZOLA</t>
  </si>
  <si>
    <t>Emile</t>
  </si>
  <si>
    <t>Germinal</t>
  </si>
  <si>
    <t>La bête humaine</t>
  </si>
  <si>
    <t>BRUCE</t>
  </si>
  <si>
    <t>Jean</t>
  </si>
  <si>
    <t>BOCUSE</t>
  </si>
  <si>
    <t>Paul</t>
  </si>
  <si>
    <t>La cuisine du marché</t>
  </si>
  <si>
    <t>004_COCO_Vanille</t>
  </si>
  <si>
    <t>005_DODO_Anne</t>
  </si>
  <si>
    <t>006_FIFI_Philippe</t>
  </si>
  <si>
    <t>date limite de retour</t>
  </si>
  <si>
    <t>alerte 4 semaines</t>
  </si>
  <si>
    <t>retard</t>
  </si>
  <si>
    <t>Objet :</t>
  </si>
  <si>
    <t>Madame, Monsieur,</t>
  </si>
  <si>
    <t>Retard de retour prêt de livre</t>
  </si>
  <si>
    <t>Vos réf:</t>
  </si>
  <si>
    <t>Mme</t>
  </si>
  <si>
    <t>Mlle</t>
  </si>
  <si>
    <t>Mr</t>
  </si>
  <si>
    <t>Civilité</t>
  </si>
  <si>
    <t>021</t>
  </si>
  <si>
    <t>Lapralin</t>
  </si>
  <si>
    <t>Nom+Prénom</t>
  </si>
  <si>
    <t>Cordialement</t>
  </si>
  <si>
    <t>courrier de relance</t>
  </si>
  <si>
    <t>Oui</t>
  </si>
  <si>
    <t>Non</t>
  </si>
  <si>
    <t>022</t>
  </si>
  <si>
    <t>ROUGE</t>
  </si>
  <si>
    <t>Valerie</t>
  </si>
  <si>
    <t>007_GAGA_Yves</t>
  </si>
  <si>
    <t>022_ROUGE_Valerie</t>
  </si>
  <si>
    <t>VERT</t>
  </si>
  <si>
    <t>JAUNE</t>
  </si>
  <si>
    <t>Claire</t>
  </si>
  <si>
    <t>Balnche</t>
  </si>
  <si>
    <t>Coco</t>
  </si>
  <si>
    <t>85 avenue des Arbres</t>
  </si>
  <si>
    <t>Lot Les Cèdres</t>
  </si>
  <si>
    <t>LAFORET</t>
  </si>
  <si>
    <t>Mon Village, le</t>
  </si>
  <si>
    <t xml:space="preserve">Vous avez emprunté à la bibliothéque de Mon Village le </t>
  </si>
  <si>
    <t>001_VERT_Claire</t>
  </si>
  <si>
    <t>ROM</t>
  </si>
  <si>
    <t>POL</t>
  </si>
  <si>
    <t>BD Adulte</t>
  </si>
  <si>
    <t>BDA</t>
  </si>
  <si>
    <t>023</t>
  </si>
  <si>
    <t>NOIR</t>
  </si>
  <si>
    <t>Roger</t>
  </si>
  <si>
    <t>024</t>
  </si>
  <si>
    <t>BLANC</t>
  </si>
  <si>
    <t>Solène</t>
  </si>
  <si>
    <t>025</t>
  </si>
  <si>
    <t>GRIS</t>
  </si>
  <si>
    <t>026</t>
  </si>
  <si>
    <t>ORANGE</t>
  </si>
  <si>
    <t>Line</t>
  </si>
  <si>
    <t>027</t>
  </si>
  <si>
    <t>PRALINE</t>
  </si>
  <si>
    <t>ZOL001</t>
  </si>
  <si>
    <t>ZOL002</t>
  </si>
  <si>
    <t>BRU001</t>
  </si>
  <si>
    <t>BOC001</t>
  </si>
  <si>
    <t>le livre référencé</t>
  </si>
  <si>
    <t xml:space="preserve">de l'auteur </t>
  </si>
  <si>
    <t>Référence</t>
  </si>
  <si>
    <t>Prénom auteur</t>
  </si>
  <si>
    <t>OSS117 péfère les rousses</t>
  </si>
  <si>
    <t>027_PRALINE_Line</t>
  </si>
  <si>
    <t>Auteur</t>
  </si>
  <si>
    <t>120 rue des Glaces</t>
  </si>
  <si>
    <t>Lot Mont Blanc</t>
  </si>
  <si>
    <t>CHAMONIX</t>
  </si>
  <si>
    <t xml:space="preserve">Sauf erreur de notre part, il aurait du nous être retourné au plus tard le </t>
  </si>
  <si>
    <t>Afin de ne pas pénaliser d'autres membres qui souhaiteraient l'emprunter, nous vous remerçions d'avance</t>
  </si>
  <si>
    <t>de nous le retourner rapidement,</t>
  </si>
  <si>
    <t>Vertclaire@bibliotheque,fr</t>
  </si>
  <si>
    <t>Pralineline@gales.com</t>
  </si>
  <si>
    <t>BOC002</t>
  </si>
  <si>
    <t>Le feu sacré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</si>
</sst>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0#&quot; &quot;##&quot; &quot;##&quot; &quot;##&quot; &quot;##"/>
    <numFmt numFmtId="166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VAGRounded BT"/>
      <family val="2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VAGRounded BT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1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2" borderId="1" xfId="0" applyFill="1" applyBorder="1" applyAlignment="1">
      <alignment horizontal="center" vertical="center"/>
    </xf>
    <xf numFmtId="0" fontId="1" fillId="0" borderId="0" xfId="0" applyFont="1"/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 applyAlignment="1">
      <alignment vertical="center"/>
    </xf>
    <xf numFmtId="0" fontId="0" fillId="0" borderId="0" xfId="0" applyNumberFormat="1" applyAlignment="1">
      <alignment vertical="center"/>
    </xf>
    <xf numFmtId="14" fontId="0" fillId="2" borderId="5" xfId="0" applyNumberForma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4" fillId="4" borderId="0" xfId="0" applyFont="1" applyFill="1" applyAlignment="1">
      <alignment horizontal="right" vertic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right" vertical="center"/>
    </xf>
    <xf numFmtId="0" fontId="6" fillId="4" borderId="0" xfId="0" applyFont="1" applyFill="1" applyAlignment="1">
      <alignment horizontal="left" vertical="center"/>
    </xf>
    <xf numFmtId="166" fontId="5" fillId="4" borderId="0" xfId="0" applyNumberFormat="1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" fillId="4" borderId="0" xfId="0" applyFont="1" applyFill="1" applyAlignment="1">
      <alignment vertical="center"/>
    </xf>
    <xf numFmtId="49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right" vertical="center"/>
    </xf>
    <xf numFmtId="166" fontId="4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0" xfId="0" applyNumberFormat="1"/>
    <xf numFmtId="0" fontId="0" fillId="0" borderId="0" xfId="0" applyAlignment="1">
      <alignment vertical="center"/>
    </xf>
    <xf numFmtId="0" fontId="4" fillId="4" borderId="0" xfId="0" applyFont="1" applyFill="1" applyAlignment="1">
      <alignment horizontal="right" vertical="center"/>
    </xf>
    <xf numFmtId="0" fontId="0" fillId="4" borderId="0" xfId="0" applyFill="1" applyAlignment="1">
      <alignment horizontal="right" vertical="center"/>
    </xf>
    <xf numFmtId="0" fontId="5" fillId="5" borderId="0" xfId="0" applyFont="1" applyFill="1" applyAlignment="1">
      <alignment vertical="center"/>
    </xf>
    <xf numFmtId="0" fontId="5" fillId="5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6" xfId="0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7" xfId="0" applyNumberFormat="1" applyBorder="1" applyAlignment="1">
      <alignment horizontal="left" vertical="center"/>
    </xf>
    <xf numFmtId="0" fontId="0" fillId="0" borderId="8" xfId="0" applyBorder="1" applyAlignment="1">
      <alignment vertical="center"/>
    </xf>
    <xf numFmtId="14" fontId="0" fillId="0" borderId="8" xfId="0" applyNumberForma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7" fillId="4" borderId="0" xfId="0" applyFont="1" applyFill="1" applyAlignment="1">
      <alignment horizontal="right" vertical="center"/>
    </xf>
    <xf numFmtId="0" fontId="8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0" fillId="4" borderId="0" xfId="0" applyFont="1" applyFill="1" applyAlignment="1">
      <alignment vertical="center"/>
    </xf>
    <xf numFmtId="0" fontId="0" fillId="4" borderId="0" xfId="0" applyFill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166" fontId="9" fillId="4" borderId="0" xfId="0" applyNumberFormat="1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66" fontId="0" fillId="0" borderId="0" xfId="0" applyNumberFormat="1" applyAlignment="1">
      <alignment horizontal="center"/>
    </xf>
    <xf numFmtId="0" fontId="9" fillId="6" borderId="0" xfId="0" applyFont="1" applyFill="1" applyAlignment="1">
      <alignment horizontal="right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4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4" borderId="0" xfId="0" applyFont="1" applyFill="1" applyAlignment="1">
      <alignment vertical="center"/>
    </xf>
    <xf numFmtId="0" fontId="0" fillId="0" borderId="0" xfId="0" applyAlignment="1">
      <alignment vertical="center"/>
    </xf>
    <xf numFmtId="166" fontId="12" fillId="6" borderId="0" xfId="0" applyNumberFormat="1" applyFont="1" applyFill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right" vertical="center"/>
    </xf>
    <xf numFmtId="166" fontId="5" fillId="5" borderId="0" xfId="0" applyNumberFormat="1" applyFont="1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6" borderId="0" xfId="0" applyFont="1" applyFill="1" applyAlignment="1">
      <alignment horizontal="left" vertical="center"/>
    </xf>
    <xf numFmtId="166" fontId="9" fillId="6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5" borderId="0" xfId="0" applyNumberFormat="1" applyFont="1" applyFill="1" applyBorder="1" applyAlignment="1">
      <alignment horizontal="right" vertical="center"/>
    </xf>
    <xf numFmtId="164" fontId="5" fillId="5" borderId="0" xfId="0" applyNumberFormat="1" applyFont="1" applyFill="1" applyAlignment="1">
      <alignment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5" fillId="5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11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17">
    <dxf>
      <font>
        <color theme="0" tint="-4.9989318521683403E-2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alignment horizontal="general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00000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9525</xdr:rowOff>
    </xdr:from>
    <xdr:to>
      <xdr:col>7</xdr:col>
      <xdr:colOff>666750</xdr:colOff>
      <xdr:row>0</xdr:row>
      <xdr:rowOff>369525</xdr:rowOff>
    </xdr:to>
    <xdr:sp macro="[0]!Emprunter" textlink="">
      <xdr:nvSpPr>
        <xdr:cNvPr id="2" name="Rectangle à coins arrondis 1"/>
        <xdr:cNvSpPr/>
      </xdr:nvSpPr>
      <xdr:spPr>
        <a:xfrm>
          <a:off x="6819900" y="9525"/>
          <a:ext cx="1428750" cy="36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Emprunter</a:t>
          </a:r>
        </a:p>
      </xdr:txBody>
    </xdr:sp>
    <xdr:clientData/>
  </xdr:twoCellAnchor>
  <xdr:twoCellAnchor>
    <xdr:from>
      <xdr:col>6</xdr:col>
      <xdr:colOff>0</xdr:colOff>
      <xdr:row>1</xdr:row>
      <xdr:rowOff>21000</xdr:rowOff>
    </xdr:from>
    <xdr:to>
      <xdr:col>7</xdr:col>
      <xdr:colOff>666750</xdr:colOff>
      <xdr:row>2</xdr:row>
      <xdr:rowOff>0</xdr:rowOff>
    </xdr:to>
    <xdr:sp macro="[0]!Rechercher" textlink="">
      <xdr:nvSpPr>
        <xdr:cNvPr id="3" name="Rectangle à coins arrondis 2"/>
        <xdr:cNvSpPr/>
      </xdr:nvSpPr>
      <xdr:spPr>
        <a:xfrm>
          <a:off x="6819900" y="402000"/>
          <a:ext cx="1428750" cy="3600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Rechercher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E2:P29" totalsRowShown="0" headerRowDxfId="16" dataDxfId="15">
  <autoFilter ref="E2:P29"/>
  <tableColumns count="12">
    <tableColumn id="1" name="N° carte" dataDxfId="14"/>
    <tableColumn id="11" name="Civilité" dataDxfId="13"/>
    <tableColumn id="2" name="Nom" dataDxfId="12"/>
    <tableColumn id="3" name="Prénom" dataDxfId="11"/>
    <tableColumn id="12" name="Nom+Prénom" dataDxfId="10">
      <calculatedColumnFormula>CONCATENATE(Tableau2[[#This Row],[Prénom]],"_",Tableau2[[#This Row],[Nom]])</calculatedColumnFormula>
    </tableColumn>
    <tableColumn id="4" name="Adresse 1" dataDxfId="9"/>
    <tableColumn id="5" name=" Adresse 2" dataDxfId="8"/>
    <tableColumn id="6" name="Code postal" dataDxfId="7"/>
    <tableColumn id="7" name="Commune" dataDxfId="6"/>
    <tableColumn id="8" name="Tél 1" dataDxfId="5"/>
    <tableColumn id="9" name="Tel 2" dataDxfId="4"/>
    <tableColumn id="10" name="Mail" dataDxfId="3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D1:I6" totalsRowShown="0">
  <autoFilter ref="D1:I6"/>
  <tableColumns count="6">
    <tableColumn id="1" name="Référence"/>
    <tableColumn id="2" name="Nature"/>
    <tableColumn id="3" name="Nom Auteur"/>
    <tableColumn id="4" name="Prénom auteur"/>
    <tableColumn id="5" name="Titre"/>
    <tableColumn id="6" name="Mis en service l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Pralineline@gales.com" TargetMode="External"/><Relationship Id="rId1" Type="http://schemas.openxmlformats.org/officeDocument/2006/relationships/hyperlink" Target="mailto:Vertclaire@bibliotheque,fr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B20" sqref="B20"/>
    </sheetView>
  </sheetViews>
  <sheetFormatPr baseColWidth="10" defaultRowHeight="14.4" x14ac:dyDescent="0.3"/>
  <cols>
    <col min="1" max="1" width="22.6640625" style="2" customWidth="1"/>
    <col min="2" max="2" width="28" customWidth="1"/>
    <col min="3" max="3" width="16" customWidth="1"/>
    <col min="4" max="4" width="50.77734375" customWidth="1"/>
    <col min="5" max="5" width="24.33203125" style="42" customWidth="1"/>
    <col min="6" max="6" width="11.5546875" style="35"/>
  </cols>
  <sheetData>
    <row r="1" spans="1:6" ht="30" customHeight="1" x14ac:dyDescent="0.3">
      <c r="A1" s="61" t="s">
        <v>11</v>
      </c>
      <c r="B1" s="62"/>
      <c r="C1" s="62"/>
      <c r="D1" s="62"/>
      <c r="E1" s="63"/>
    </row>
    <row r="2" spans="1:6" ht="30" customHeight="1" x14ac:dyDescent="0.3">
      <c r="A2" s="4" t="s">
        <v>26</v>
      </c>
      <c r="B2" s="4" t="s">
        <v>36</v>
      </c>
      <c r="C2" s="4" t="s">
        <v>21</v>
      </c>
      <c r="D2" s="4" t="s">
        <v>188</v>
      </c>
      <c r="E2" s="4" t="s">
        <v>22</v>
      </c>
    </row>
    <row r="3" spans="1:6" x14ac:dyDescent="0.3">
      <c r="A3" s="1">
        <v>43273</v>
      </c>
      <c r="B3" t="s">
        <v>124</v>
      </c>
      <c r="C3" t="s">
        <v>32</v>
      </c>
      <c r="E3" s="59"/>
      <c r="F3" s="35">
        <f t="shared" ref="F3:F9" si="0">E3-A3</f>
        <v>-43273</v>
      </c>
    </row>
    <row r="4" spans="1:6" x14ac:dyDescent="0.3">
      <c r="A4" s="1">
        <v>43273</v>
      </c>
      <c r="B4" t="s">
        <v>125</v>
      </c>
      <c r="C4" t="s">
        <v>33</v>
      </c>
      <c r="E4" s="59">
        <v>43287</v>
      </c>
      <c r="F4" s="35">
        <f t="shared" si="0"/>
        <v>14</v>
      </c>
    </row>
    <row r="5" spans="1:6" x14ac:dyDescent="0.3">
      <c r="A5" s="1">
        <v>43273</v>
      </c>
      <c r="B5" t="s">
        <v>126</v>
      </c>
      <c r="C5" t="s">
        <v>35</v>
      </c>
      <c r="E5" s="59"/>
      <c r="F5" s="35">
        <f t="shared" si="0"/>
        <v>-43273</v>
      </c>
    </row>
    <row r="6" spans="1:6" x14ac:dyDescent="0.3">
      <c r="A6" s="1">
        <v>43283</v>
      </c>
      <c r="B6" t="s">
        <v>148</v>
      </c>
      <c r="C6" t="s">
        <v>3</v>
      </c>
      <c r="E6" s="59"/>
      <c r="F6" s="35">
        <f t="shared" si="0"/>
        <v>-43283</v>
      </c>
    </row>
    <row r="7" spans="1:6" x14ac:dyDescent="0.3">
      <c r="A7" s="1">
        <v>43283</v>
      </c>
      <c r="B7" t="s">
        <v>149</v>
      </c>
      <c r="C7" t="s">
        <v>18</v>
      </c>
      <c r="E7" s="59"/>
      <c r="F7" s="35">
        <f t="shared" si="0"/>
        <v>-43283</v>
      </c>
    </row>
    <row r="8" spans="1:6" x14ac:dyDescent="0.3">
      <c r="A8" s="1">
        <v>43273</v>
      </c>
      <c r="B8" t="s">
        <v>160</v>
      </c>
      <c r="C8" t="s">
        <v>20</v>
      </c>
      <c r="E8" s="59">
        <v>43283</v>
      </c>
      <c r="F8" s="35">
        <f t="shared" si="0"/>
        <v>10</v>
      </c>
    </row>
    <row r="9" spans="1:6" x14ac:dyDescent="0.3">
      <c r="A9" s="1">
        <v>43273</v>
      </c>
      <c r="B9" t="s">
        <v>187</v>
      </c>
      <c r="C9" t="s">
        <v>181</v>
      </c>
      <c r="E9" s="59"/>
      <c r="F9" s="35">
        <f t="shared" si="0"/>
        <v>-43273</v>
      </c>
    </row>
    <row r="10" spans="1:6" x14ac:dyDescent="0.3">
      <c r="A10" s="1"/>
    </row>
    <row r="11" spans="1:6" x14ac:dyDescent="0.3">
      <c r="A11" s="1"/>
    </row>
    <row r="12" spans="1:6" x14ac:dyDescent="0.3">
      <c r="A12" s="1"/>
    </row>
    <row r="13" spans="1:6" x14ac:dyDescent="0.3">
      <c r="A13" s="1"/>
    </row>
  </sheetData>
  <sortState ref="A7:C151">
    <sortCondition ref="A7"/>
    <sortCondition ref="B7"/>
  </sortState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6"/>
  <sheetViews>
    <sheetView workbookViewId="0">
      <selection activeCell="O25" sqref="O25"/>
    </sheetView>
  </sheetViews>
  <sheetFormatPr baseColWidth="10" defaultRowHeight="14.4" x14ac:dyDescent="0.3"/>
  <cols>
    <col min="1" max="1" width="24.5546875" bestFit="1" customWidth="1"/>
    <col min="3" max="3" width="24.5546875" bestFit="1" customWidth="1"/>
    <col min="4" max="4" width="1.88671875" customWidth="1"/>
    <col min="5" max="5" width="9.88671875" style="6" bestFit="1" customWidth="1"/>
    <col min="6" max="6" width="9.88671875" style="6" customWidth="1"/>
    <col min="7" max="7" width="13.109375" style="7" customWidth="1"/>
    <col min="8" max="8" width="13.6640625" style="7" customWidth="1"/>
    <col min="9" max="9" width="20.44140625" style="7" bestFit="1" customWidth="1"/>
    <col min="10" max="10" width="22" style="7" bestFit="1" customWidth="1"/>
    <col min="11" max="11" width="20.88671875" style="7" customWidth="1"/>
    <col min="12" max="12" width="12.5546875" style="8" customWidth="1"/>
    <col min="13" max="13" width="15.77734375" style="7" customWidth="1"/>
    <col min="14" max="14" width="14.109375" style="9" customWidth="1"/>
    <col min="15" max="15" width="13.5546875" style="9" customWidth="1"/>
    <col min="16" max="16" width="25.44140625" style="7" customWidth="1"/>
  </cols>
  <sheetData>
    <row r="1" spans="1:16" x14ac:dyDescent="0.3">
      <c r="A1" t="str">
        <f t="shared" ref="A1:A34" si="0">C3</f>
        <v>001_VERT_Claire</v>
      </c>
      <c r="G1" s="7" t="s">
        <v>39</v>
      </c>
    </row>
    <row r="2" spans="1:16" x14ac:dyDescent="0.3">
      <c r="A2" t="str">
        <f t="shared" si="0"/>
        <v>002_JAUNE_Balnche</v>
      </c>
      <c r="E2" s="6" t="s">
        <v>41</v>
      </c>
      <c r="F2" s="6" t="s">
        <v>137</v>
      </c>
      <c r="G2" s="7" t="s">
        <v>38</v>
      </c>
      <c r="H2" s="7" t="s">
        <v>40</v>
      </c>
      <c r="I2" s="7" t="s">
        <v>140</v>
      </c>
      <c r="J2" s="7" t="s">
        <v>42</v>
      </c>
      <c r="K2" s="7" t="s">
        <v>43</v>
      </c>
      <c r="L2" s="8" t="s">
        <v>44</v>
      </c>
      <c r="M2" s="7" t="s">
        <v>45</v>
      </c>
      <c r="N2" s="9" t="s">
        <v>46</v>
      </c>
      <c r="O2" s="9" t="s">
        <v>47</v>
      </c>
      <c r="P2" s="7" t="s">
        <v>48</v>
      </c>
    </row>
    <row r="3" spans="1:16" x14ac:dyDescent="0.3">
      <c r="A3" t="str">
        <f t="shared" si="0"/>
        <v>003_ROUGE_Coco</v>
      </c>
      <c r="C3" t="str">
        <f>CONCATENATE($E$3,"_",$G$3,"_",$H$3)</f>
        <v>001_VERT_Claire</v>
      </c>
      <c r="E3" s="11" t="s">
        <v>49</v>
      </c>
      <c r="F3" s="11" t="s">
        <v>134</v>
      </c>
      <c r="G3" s="7" t="s">
        <v>150</v>
      </c>
      <c r="H3" s="7" t="s">
        <v>152</v>
      </c>
      <c r="I3" s="7" t="str">
        <f>CONCATENATE(Tableau2[[#This Row],[Prénom]],"_",Tableau2[[#This Row],[Nom]])</f>
        <v>Claire_VERT</v>
      </c>
      <c r="J3" s="7" t="s">
        <v>155</v>
      </c>
      <c r="K3" s="7" t="s">
        <v>156</v>
      </c>
      <c r="L3" s="8">
        <v>1230</v>
      </c>
      <c r="M3" s="7" t="s">
        <v>157</v>
      </c>
      <c r="N3" s="9">
        <v>102030405</v>
      </c>
      <c r="O3" s="9">
        <v>607080910</v>
      </c>
      <c r="P3" s="10" t="s">
        <v>195</v>
      </c>
    </row>
    <row r="4" spans="1:16" x14ac:dyDescent="0.3">
      <c r="A4" t="str">
        <f t="shared" si="0"/>
        <v>004_COCO_Vanille</v>
      </c>
      <c r="C4" t="str">
        <f>CONCATENATE(E4,"_",G4,"_",H4)</f>
        <v>002_JAUNE_Balnche</v>
      </c>
      <c r="E4" s="11" t="s">
        <v>50</v>
      </c>
      <c r="F4" s="11" t="s">
        <v>136</v>
      </c>
      <c r="G4" s="7" t="s">
        <v>151</v>
      </c>
      <c r="H4" s="7" t="s">
        <v>153</v>
      </c>
      <c r="I4" s="7" t="str">
        <f>CONCATENATE(Tableau2[[#This Row],[Prénom]],"_",Tableau2[[#This Row],[Nom]])</f>
        <v>Balnche_JAUNE</v>
      </c>
      <c r="P4" s="10"/>
    </row>
    <row r="5" spans="1:16" x14ac:dyDescent="0.3">
      <c r="A5" t="str">
        <f t="shared" si="0"/>
        <v>005_DODO_Anne</v>
      </c>
      <c r="C5" t="str">
        <f t="shared" ref="C5:C28" si="1">CONCATENATE(E5,"_",G5,"_",H5)</f>
        <v>003_ROUGE_Coco</v>
      </c>
      <c r="E5" s="11" t="s">
        <v>51</v>
      </c>
      <c r="F5" s="11" t="s">
        <v>134</v>
      </c>
      <c r="G5" s="7" t="s">
        <v>146</v>
      </c>
      <c r="H5" s="7" t="s">
        <v>154</v>
      </c>
      <c r="I5" s="7" t="str">
        <f>CONCATENATE(Tableau2[[#This Row],[Prénom]],"_",Tableau2[[#This Row],[Nom]])</f>
        <v>Coco_ROUGE</v>
      </c>
    </row>
    <row r="6" spans="1:16" x14ac:dyDescent="0.3">
      <c r="A6" t="str">
        <f t="shared" si="0"/>
        <v>006_FIFI_Philippe</v>
      </c>
      <c r="C6" t="str">
        <f t="shared" si="1"/>
        <v>004_COCO_Vanille</v>
      </c>
      <c r="E6" s="11" t="s">
        <v>52</v>
      </c>
      <c r="F6" s="11" t="s">
        <v>135</v>
      </c>
      <c r="G6" s="7" t="s">
        <v>69</v>
      </c>
      <c r="H6" s="7" t="s">
        <v>71</v>
      </c>
      <c r="I6" s="7" t="str">
        <f>CONCATENATE(Tableau2[[#This Row],[Prénom]],"_",Tableau2[[#This Row],[Nom]])</f>
        <v>Vanille_COCO</v>
      </c>
    </row>
    <row r="7" spans="1:16" x14ac:dyDescent="0.3">
      <c r="A7" t="str">
        <f t="shared" si="0"/>
        <v>007_GAGA_Yves</v>
      </c>
      <c r="C7" t="str">
        <f t="shared" si="1"/>
        <v>005_DODO_Anne</v>
      </c>
      <c r="E7" s="11" t="s">
        <v>53</v>
      </c>
      <c r="F7" s="11" t="s">
        <v>134</v>
      </c>
      <c r="G7" s="7" t="s">
        <v>72</v>
      </c>
      <c r="H7" s="7" t="s">
        <v>70</v>
      </c>
      <c r="I7" s="7" t="str">
        <f>CONCATENATE(Tableau2[[#This Row],[Prénom]],"_",Tableau2[[#This Row],[Nom]])</f>
        <v>Anne_DODO</v>
      </c>
    </row>
    <row r="8" spans="1:16" x14ac:dyDescent="0.3">
      <c r="A8" t="str">
        <f t="shared" si="0"/>
        <v>008_LULU_Lucien</v>
      </c>
      <c r="C8" t="str">
        <f t="shared" si="1"/>
        <v>006_FIFI_Philippe</v>
      </c>
      <c r="E8" s="11" t="s">
        <v>54</v>
      </c>
      <c r="F8" s="11" t="s">
        <v>136</v>
      </c>
      <c r="G8" s="7" t="s">
        <v>73</v>
      </c>
      <c r="H8" s="7" t="s">
        <v>74</v>
      </c>
      <c r="I8" s="7" t="str">
        <f>CONCATENATE(Tableau2[[#This Row],[Prénom]],"_",Tableau2[[#This Row],[Nom]])</f>
        <v>Philippe_FIFI</v>
      </c>
    </row>
    <row r="9" spans="1:16" x14ac:dyDescent="0.3">
      <c r="A9" t="str">
        <f t="shared" si="0"/>
        <v>009_JUJU_Julien</v>
      </c>
      <c r="C9" t="str">
        <f t="shared" si="1"/>
        <v>007_GAGA_Yves</v>
      </c>
      <c r="E9" s="11" t="s">
        <v>55</v>
      </c>
      <c r="F9" s="11" t="s">
        <v>136</v>
      </c>
      <c r="G9" s="7" t="s">
        <v>75</v>
      </c>
      <c r="H9" s="7" t="s">
        <v>76</v>
      </c>
      <c r="I9" s="7" t="str">
        <f>CONCATENATE(Tableau2[[#This Row],[Prénom]],"_",Tableau2[[#This Row],[Nom]])</f>
        <v>Yves_GAGA</v>
      </c>
    </row>
    <row r="10" spans="1:16" x14ac:dyDescent="0.3">
      <c r="A10" t="str">
        <f t="shared" si="0"/>
        <v>010_MOMO_Mauriçe</v>
      </c>
      <c r="C10" t="str">
        <f t="shared" si="1"/>
        <v>008_LULU_Lucien</v>
      </c>
      <c r="E10" s="11" t="s">
        <v>56</v>
      </c>
      <c r="F10" s="11" t="s">
        <v>136</v>
      </c>
      <c r="G10" s="7" t="s">
        <v>77</v>
      </c>
      <c r="H10" s="7" t="s">
        <v>78</v>
      </c>
      <c r="I10" s="7" t="str">
        <f>CONCATENATE(Tableau2[[#This Row],[Prénom]],"_",Tableau2[[#This Row],[Nom]])</f>
        <v>Lucien_LULU</v>
      </c>
    </row>
    <row r="11" spans="1:16" x14ac:dyDescent="0.3">
      <c r="A11" t="str">
        <f t="shared" si="0"/>
        <v>011_NONO_Noel</v>
      </c>
      <c r="C11" t="str">
        <f t="shared" si="1"/>
        <v>009_JUJU_Julien</v>
      </c>
      <c r="E11" s="11" t="s">
        <v>57</v>
      </c>
      <c r="F11" s="11" t="s">
        <v>136</v>
      </c>
      <c r="G11" s="7" t="s">
        <v>79</v>
      </c>
      <c r="H11" s="7" t="s">
        <v>80</v>
      </c>
      <c r="I11" s="7" t="str">
        <f>CONCATENATE(Tableau2[[#This Row],[Prénom]],"_",Tableau2[[#This Row],[Nom]])</f>
        <v>Julien_JUJU</v>
      </c>
    </row>
    <row r="12" spans="1:16" x14ac:dyDescent="0.3">
      <c r="A12" t="str">
        <f t="shared" si="0"/>
        <v>012_OUIOUI_Suisse</v>
      </c>
      <c r="C12" t="str">
        <f t="shared" si="1"/>
        <v>010_MOMO_Mauriçe</v>
      </c>
      <c r="E12" s="11" t="s">
        <v>58</v>
      </c>
      <c r="F12" s="11" t="s">
        <v>136</v>
      </c>
      <c r="G12" s="7" t="s">
        <v>81</v>
      </c>
      <c r="H12" s="7" t="s">
        <v>82</v>
      </c>
      <c r="I12" s="7" t="str">
        <f>CONCATENATE(Tableau2[[#This Row],[Prénom]],"_",Tableau2[[#This Row],[Nom]])</f>
        <v>Mauriçe_MOMO</v>
      </c>
    </row>
    <row r="13" spans="1:16" x14ac:dyDescent="0.3">
      <c r="A13" t="str">
        <f t="shared" si="0"/>
        <v>013_PEPE_Pedro</v>
      </c>
      <c r="C13" t="str">
        <f t="shared" si="1"/>
        <v>011_NONO_Noel</v>
      </c>
      <c r="E13" s="11" t="s">
        <v>59</v>
      </c>
      <c r="F13" s="11" t="s">
        <v>136</v>
      </c>
      <c r="G13" s="7" t="s">
        <v>83</v>
      </c>
      <c r="H13" s="7" t="s">
        <v>84</v>
      </c>
      <c r="I13" s="7" t="str">
        <f>CONCATENATE(Tableau2[[#This Row],[Prénom]],"_",Tableau2[[#This Row],[Nom]])</f>
        <v>Noel_NONO</v>
      </c>
    </row>
    <row r="14" spans="1:16" x14ac:dyDescent="0.3">
      <c r="A14" t="str">
        <f t="shared" si="0"/>
        <v>014_RIRI_Riton</v>
      </c>
      <c r="C14" t="str">
        <f t="shared" si="1"/>
        <v>012_OUIOUI_Suisse</v>
      </c>
      <c r="E14" s="11" t="s">
        <v>60</v>
      </c>
      <c r="F14" s="11" t="s">
        <v>136</v>
      </c>
      <c r="G14" s="7" t="s">
        <v>85</v>
      </c>
      <c r="H14" s="7" t="s">
        <v>86</v>
      </c>
      <c r="I14" s="7" t="str">
        <f>CONCATENATE(Tableau2[[#This Row],[Prénom]],"_",Tableau2[[#This Row],[Nom]])</f>
        <v>Suisse_OUIOUI</v>
      </c>
    </row>
    <row r="15" spans="1:16" x14ac:dyDescent="0.3">
      <c r="A15" t="str">
        <f t="shared" si="0"/>
        <v>015_SOSO_Solene</v>
      </c>
      <c r="C15" t="str">
        <f t="shared" si="1"/>
        <v>013_PEPE_Pedro</v>
      </c>
      <c r="E15" s="11" t="s">
        <v>61</v>
      </c>
      <c r="F15" s="11" t="s">
        <v>136</v>
      </c>
      <c r="G15" s="7" t="s">
        <v>87</v>
      </c>
      <c r="H15" s="7" t="s">
        <v>88</v>
      </c>
      <c r="I15" s="7" t="str">
        <f>CONCATENATE(Tableau2[[#This Row],[Prénom]],"_",Tableau2[[#This Row],[Nom]])</f>
        <v>Pedro_PEPE</v>
      </c>
    </row>
    <row r="16" spans="1:16" x14ac:dyDescent="0.3">
      <c r="A16" t="str">
        <f t="shared" si="0"/>
        <v>016_TITI_Parisien</v>
      </c>
      <c r="C16" t="str">
        <f t="shared" si="1"/>
        <v>014_RIRI_Riton</v>
      </c>
      <c r="E16" s="11" t="s">
        <v>62</v>
      </c>
      <c r="F16" s="11" t="s">
        <v>136</v>
      </c>
      <c r="G16" s="7" t="s">
        <v>89</v>
      </c>
      <c r="H16" s="7" t="s">
        <v>90</v>
      </c>
      <c r="I16" s="7" t="str">
        <f>CONCATENATE(Tableau2[[#This Row],[Prénom]],"_",Tableau2[[#This Row],[Nom]])</f>
        <v>Riton_RIRI</v>
      </c>
    </row>
    <row r="17" spans="1:16" x14ac:dyDescent="0.3">
      <c r="A17" t="str">
        <f t="shared" si="0"/>
        <v>017_VIVI_Victoria</v>
      </c>
      <c r="C17" t="str">
        <f t="shared" si="1"/>
        <v>015_SOSO_Solene</v>
      </c>
      <c r="E17" s="11" t="s">
        <v>63</v>
      </c>
      <c r="F17" s="11" t="s">
        <v>134</v>
      </c>
      <c r="G17" s="7" t="s">
        <v>91</v>
      </c>
      <c r="H17" s="7" t="s">
        <v>92</v>
      </c>
      <c r="I17" s="7" t="str">
        <f>CONCATENATE(Tableau2[[#This Row],[Prénom]],"_",Tableau2[[#This Row],[Nom]])</f>
        <v>Solene_SOSO</v>
      </c>
    </row>
    <row r="18" spans="1:16" x14ac:dyDescent="0.3">
      <c r="A18" t="str">
        <f t="shared" si="0"/>
        <v>018_YOYO_Yolande</v>
      </c>
      <c r="C18" t="str">
        <f t="shared" si="1"/>
        <v>016_TITI_Parisien</v>
      </c>
      <c r="E18" s="11" t="s">
        <v>64</v>
      </c>
      <c r="F18" s="11" t="s">
        <v>136</v>
      </c>
      <c r="G18" s="7" t="s">
        <v>93</v>
      </c>
      <c r="H18" s="7" t="s">
        <v>94</v>
      </c>
      <c r="I18" s="7" t="str">
        <f>CONCATENATE(Tableau2[[#This Row],[Prénom]],"_",Tableau2[[#This Row],[Nom]])</f>
        <v>Parisien_TITI</v>
      </c>
    </row>
    <row r="19" spans="1:16" x14ac:dyDescent="0.3">
      <c r="A19" t="str">
        <f t="shared" si="0"/>
        <v>019_BABA_Cool</v>
      </c>
      <c r="C19" t="str">
        <f t="shared" si="1"/>
        <v>017_VIVI_Victoria</v>
      </c>
      <c r="E19" s="11" t="s">
        <v>65</v>
      </c>
      <c r="F19" s="11" t="s">
        <v>135</v>
      </c>
      <c r="G19" s="7" t="s">
        <v>95</v>
      </c>
      <c r="H19" s="7" t="s">
        <v>96</v>
      </c>
      <c r="I19" s="7" t="str">
        <f>CONCATENATE(Tableau2[[#This Row],[Prénom]],"_",Tableau2[[#This Row],[Nom]])</f>
        <v>Victoria_VIVI</v>
      </c>
    </row>
    <row r="20" spans="1:16" x14ac:dyDescent="0.3">
      <c r="A20" t="str">
        <f t="shared" si="0"/>
        <v>020_CUCU_Lapraline</v>
      </c>
      <c r="C20" t="str">
        <f t="shared" si="1"/>
        <v>018_YOYO_Yolande</v>
      </c>
      <c r="E20" s="11" t="s">
        <v>66</v>
      </c>
      <c r="F20" s="11" t="s">
        <v>135</v>
      </c>
      <c r="G20" s="7" t="s">
        <v>97</v>
      </c>
      <c r="H20" s="7" t="s">
        <v>98</v>
      </c>
      <c r="I20" s="7" t="str">
        <f>CONCATENATE(Tableau2[[#This Row],[Prénom]],"_",Tableau2[[#This Row],[Nom]])</f>
        <v>Yolande_YOYO</v>
      </c>
    </row>
    <row r="21" spans="1:16" x14ac:dyDescent="0.3">
      <c r="A21" t="str">
        <f t="shared" si="0"/>
        <v>021_CUCU_Lapralin</v>
      </c>
      <c r="C21" t="str">
        <f t="shared" si="1"/>
        <v>019_BABA_Cool</v>
      </c>
      <c r="E21" s="11" t="s">
        <v>67</v>
      </c>
      <c r="F21" s="11" t="s">
        <v>136</v>
      </c>
      <c r="G21" s="7" t="s">
        <v>99</v>
      </c>
      <c r="H21" s="7" t="s">
        <v>100</v>
      </c>
      <c r="I21" s="7" t="str">
        <f>CONCATENATE(Tableau2[[#This Row],[Prénom]],"_",Tableau2[[#This Row],[Nom]])</f>
        <v>Cool_BABA</v>
      </c>
    </row>
    <row r="22" spans="1:16" x14ac:dyDescent="0.3">
      <c r="A22" t="str">
        <f t="shared" si="0"/>
        <v>022_ROUGE_Valerie</v>
      </c>
      <c r="C22" t="str">
        <f t="shared" si="1"/>
        <v>020_CUCU_Lapraline</v>
      </c>
      <c r="E22" s="11" t="s">
        <v>68</v>
      </c>
      <c r="F22" s="11" t="s">
        <v>134</v>
      </c>
      <c r="G22" s="7" t="s">
        <v>101</v>
      </c>
      <c r="H22" s="7" t="s">
        <v>102</v>
      </c>
      <c r="I22" s="7" t="str">
        <f>CONCATENATE(Tableau2[[#This Row],[Prénom]],"_",Tableau2[[#This Row],[Nom]])</f>
        <v>Lapraline_CUCU</v>
      </c>
    </row>
    <row r="23" spans="1:16" x14ac:dyDescent="0.3">
      <c r="A23" t="str">
        <f t="shared" si="0"/>
        <v>023_NOIR_Roger</v>
      </c>
      <c r="C23" t="str">
        <f t="shared" si="1"/>
        <v>021_CUCU_Lapralin</v>
      </c>
      <c r="E23" s="6" t="s">
        <v>138</v>
      </c>
      <c r="F23" s="11" t="s">
        <v>136</v>
      </c>
      <c r="G23" s="7" t="s">
        <v>101</v>
      </c>
      <c r="H23" s="7" t="s">
        <v>139</v>
      </c>
      <c r="I23" s="7" t="str">
        <f>CONCATENATE(Tableau2[[#This Row],[Prénom]],"_",Tableau2[[#This Row],[Nom]])</f>
        <v>Lapralin_CUCU</v>
      </c>
    </row>
    <row r="24" spans="1:16" x14ac:dyDescent="0.3">
      <c r="A24" t="str">
        <f t="shared" si="0"/>
        <v>024_BLANC_Solène</v>
      </c>
      <c r="C24" t="str">
        <f t="shared" si="1"/>
        <v>022_ROUGE_Valerie</v>
      </c>
      <c r="E24" s="6" t="s">
        <v>145</v>
      </c>
      <c r="F24" s="11" t="s">
        <v>134</v>
      </c>
      <c r="G24" s="7" t="s">
        <v>146</v>
      </c>
      <c r="H24" s="7" t="s">
        <v>147</v>
      </c>
      <c r="I24" s="7" t="str">
        <f>CONCATENATE(Tableau2[[#This Row],[Prénom]],"_",Tableau2[[#This Row],[Nom]])</f>
        <v>Valerie_ROUGE</v>
      </c>
    </row>
    <row r="25" spans="1:16" x14ac:dyDescent="0.3">
      <c r="A25" t="str">
        <f t="shared" si="0"/>
        <v>025_GRIS_Claire</v>
      </c>
      <c r="C25" t="str">
        <f t="shared" si="1"/>
        <v>023_NOIR_Roger</v>
      </c>
      <c r="E25" s="6" t="s">
        <v>165</v>
      </c>
      <c r="F25" s="11" t="s">
        <v>136</v>
      </c>
      <c r="G25" s="7" t="s">
        <v>166</v>
      </c>
      <c r="H25" s="7" t="s">
        <v>167</v>
      </c>
      <c r="I25" s="7" t="str">
        <f>CONCATENATE(Tableau2[[#This Row],[Prénom]],"_",Tableau2[[#This Row],[Nom]])</f>
        <v>Roger_NOIR</v>
      </c>
    </row>
    <row r="26" spans="1:16" x14ac:dyDescent="0.3">
      <c r="A26" t="str">
        <f t="shared" si="0"/>
        <v>026_ORANGE_Line</v>
      </c>
      <c r="C26" t="str">
        <f t="shared" si="1"/>
        <v>024_BLANC_Solène</v>
      </c>
      <c r="E26" s="6" t="s">
        <v>168</v>
      </c>
      <c r="F26" s="11" t="s">
        <v>134</v>
      </c>
      <c r="G26" s="7" t="s">
        <v>169</v>
      </c>
      <c r="H26" s="7" t="s">
        <v>170</v>
      </c>
      <c r="I26" s="7" t="str">
        <f>CONCATENATE(Tableau2[[#This Row],[Prénom]],"_",Tableau2[[#This Row],[Nom]])</f>
        <v>Solène_BLANC</v>
      </c>
    </row>
    <row r="27" spans="1:16" x14ac:dyDescent="0.3">
      <c r="A27" t="str">
        <f t="shared" si="0"/>
        <v>027_PRALINE_Line</v>
      </c>
      <c r="C27" t="str">
        <f t="shared" si="1"/>
        <v>025_GRIS_Claire</v>
      </c>
      <c r="E27" s="6" t="s">
        <v>171</v>
      </c>
      <c r="F27" s="11" t="s">
        <v>134</v>
      </c>
      <c r="G27" s="7" t="s">
        <v>172</v>
      </c>
      <c r="H27" s="7" t="s">
        <v>152</v>
      </c>
      <c r="I27" s="7" t="str">
        <f>CONCATENATE(Tableau2[[#This Row],[Prénom]],"_",Tableau2[[#This Row],[Nom]])</f>
        <v>Claire_GRIS</v>
      </c>
    </row>
    <row r="28" spans="1:16" x14ac:dyDescent="0.3">
      <c r="A28" t="str">
        <f t="shared" si="0"/>
        <v>__</v>
      </c>
      <c r="C28" t="str">
        <f t="shared" si="1"/>
        <v>026_ORANGE_Line</v>
      </c>
      <c r="E28" s="6" t="s">
        <v>173</v>
      </c>
      <c r="F28" s="11" t="s">
        <v>135</v>
      </c>
      <c r="G28" s="7" t="s">
        <v>174</v>
      </c>
      <c r="H28" s="7" t="s">
        <v>175</v>
      </c>
      <c r="I28" s="7" t="str">
        <f>CONCATENATE(Tableau2[[#This Row],[Prénom]],"_",Tableau2[[#This Row],[Nom]])</f>
        <v>Line_ORANGE</v>
      </c>
    </row>
    <row r="29" spans="1:16" x14ac:dyDescent="0.3">
      <c r="A29" t="str">
        <f t="shared" si="0"/>
        <v>__</v>
      </c>
      <c r="C29" t="str">
        <f t="shared" ref="C29:C36" si="2">CONCATENATE(E29,"_",G29,"_",H29)</f>
        <v>027_PRALINE_Line</v>
      </c>
      <c r="E29" s="6" t="s">
        <v>176</v>
      </c>
      <c r="F29" s="6" t="s">
        <v>134</v>
      </c>
      <c r="G29" s="36" t="s">
        <v>177</v>
      </c>
      <c r="H29" s="36" t="s">
        <v>175</v>
      </c>
      <c r="I29" s="11" t="str">
        <f>CONCATENATE(Tableau2[[#This Row],[Prénom]],"_",Tableau2[[#This Row],[Nom]])</f>
        <v>Line_PRALINE</v>
      </c>
      <c r="J29" s="36" t="s">
        <v>189</v>
      </c>
      <c r="K29" s="36" t="s">
        <v>190</v>
      </c>
      <c r="L29" s="8">
        <v>74230</v>
      </c>
      <c r="M29" s="36" t="s">
        <v>191</v>
      </c>
      <c r="N29" s="9">
        <v>504030201</v>
      </c>
      <c r="O29" s="9">
        <v>1009080706</v>
      </c>
      <c r="P29" s="10" t="s">
        <v>196</v>
      </c>
    </row>
    <row r="30" spans="1:16" x14ac:dyDescent="0.3">
      <c r="A30" t="str">
        <f t="shared" si="0"/>
        <v>__</v>
      </c>
      <c r="C30" t="str">
        <f t="shared" si="2"/>
        <v>__</v>
      </c>
      <c r="F30" s="11"/>
      <c r="G30" s="36"/>
      <c r="H30" s="36"/>
      <c r="I30" s="36"/>
      <c r="J30" s="36"/>
      <c r="K30" s="36"/>
      <c r="M30" s="36"/>
      <c r="P30" s="36"/>
    </row>
    <row r="31" spans="1:16" x14ac:dyDescent="0.3">
      <c r="A31" t="str">
        <f t="shared" si="0"/>
        <v>__</v>
      </c>
      <c r="C31" t="str">
        <f t="shared" si="2"/>
        <v>__</v>
      </c>
      <c r="F31" s="11"/>
      <c r="G31" s="36"/>
      <c r="H31" s="36"/>
      <c r="I31" s="36"/>
      <c r="J31" s="36"/>
      <c r="K31" s="36"/>
      <c r="M31" s="36"/>
      <c r="P31" s="36"/>
    </row>
    <row r="32" spans="1:16" x14ac:dyDescent="0.3">
      <c r="A32" t="str">
        <f t="shared" si="0"/>
        <v>__</v>
      </c>
      <c r="C32" t="str">
        <f t="shared" si="2"/>
        <v>__</v>
      </c>
      <c r="F32" s="11"/>
      <c r="G32" s="36"/>
      <c r="H32" s="36"/>
      <c r="I32" s="36"/>
      <c r="J32" s="36"/>
      <c r="K32" s="36"/>
      <c r="M32" s="36"/>
      <c r="P32" s="36"/>
    </row>
    <row r="33" spans="1:16" x14ac:dyDescent="0.3">
      <c r="A33" t="str">
        <f t="shared" si="0"/>
        <v>__</v>
      </c>
      <c r="C33" t="str">
        <f t="shared" si="2"/>
        <v>__</v>
      </c>
      <c r="F33" s="11"/>
      <c r="G33" s="36"/>
      <c r="H33" s="36"/>
      <c r="I33" s="36"/>
      <c r="J33" s="36"/>
      <c r="K33" s="36"/>
      <c r="M33" s="36"/>
      <c r="P33" s="36"/>
    </row>
    <row r="34" spans="1:16" x14ac:dyDescent="0.3">
      <c r="A34" t="str">
        <f t="shared" si="0"/>
        <v>__</v>
      </c>
      <c r="C34" t="str">
        <f t="shared" si="2"/>
        <v>__</v>
      </c>
      <c r="F34" s="11"/>
      <c r="G34" s="36"/>
      <c r="H34" s="36"/>
      <c r="I34" s="36"/>
      <c r="J34" s="36"/>
      <c r="K34" s="36"/>
      <c r="M34" s="36"/>
      <c r="P34" s="36"/>
    </row>
    <row r="35" spans="1:16" x14ac:dyDescent="0.3">
      <c r="C35" t="str">
        <f t="shared" si="2"/>
        <v>__</v>
      </c>
      <c r="F35" s="11"/>
      <c r="G35" s="36"/>
      <c r="H35" s="36"/>
      <c r="I35" s="36"/>
      <c r="J35" s="36"/>
      <c r="K35" s="36"/>
      <c r="M35" s="36"/>
      <c r="P35" s="36"/>
    </row>
    <row r="36" spans="1:16" x14ac:dyDescent="0.3">
      <c r="C36" t="str">
        <f t="shared" si="2"/>
        <v>__</v>
      </c>
      <c r="F36" s="11"/>
      <c r="G36" s="36"/>
      <c r="H36" s="36"/>
      <c r="I36" s="36"/>
      <c r="J36" s="36"/>
      <c r="K36" s="36"/>
      <c r="M36" s="36"/>
      <c r="P36" s="36"/>
    </row>
  </sheetData>
  <sortState ref="A1:A34">
    <sortCondition ref="A1"/>
  </sortState>
  <dataValidations count="1">
    <dataValidation type="list" allowBlank="1" showInputMessage="1" showErrorMessage="1" sqref="F3:F36">
      <formula1>civilité</formula1>
    </dataValidation>
  </dataValidations>
  <hyperlinks>
    <hyperlink ref="P3" r:id="rId1"/>
    <hyperlink ref="P29" r:id="rId2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8"/>
  <sheetViews>
    <sheetView workbookViewId="0">
      <selection activeCell="E17" sqref="E17"/>
    </sheetView>
  </sheetViews>
  <sheetFormatPr baseColWidth="10" defaultRowHeight="14.4" x14ac:dyDescent="0.3"/>
  <cols>
    <col min="1" max="1" width="20.44140625" customWidth="1"/>
    <col min="6" max="6" width="13.5546875" bestFit="1" customWidth="1"/>
    <col min="7" max="7" width="16.109375" bestFit="1" customWidth="1"/>
    <col min="8" max="8" width="38.88671875" customWidth="1"/>
    <col min="9" max="9" width="23" bestFit="1" customWidth="1"/>
    <col min="10" max="10" width="16.21875" style="3" customWidth="1"/>
  </cols>
  <sheetData>
    <row r="1" spans="1:9" x14ac:dyDescent="0.3">
      <c r="A1" t="s">
        <v>181</v>
      </c>
      <c r="D1" t="s">
        <v>184</v>
      </c>
      <c r="E1" t="s">
        <v>103</v>
      </c>
      <c r="F1" t="s">
        <v>104</v>
      </c>
      <c r="G1" t="s">
        <v>185</v>
      </c>
      <c r="H1" t="s">
        <v>105</v>
      </c>
      <c r="I1" s="3" t="s">
        <v>106</v>
      </c>
    </row>
    <row r="2" spans="1:9" x14ac:dyDescent="0.3">
      <c r="A2" t="s">
        <v>197</v>
      </c>
      <c r="D2" t="s">
        <v>178</v>
      </c>
      <c r="E2" t="s">
        <v>161</v>
      </c>
      <c r="F2" t="s">
        <v>115</v>
      </c>
      <c r="G2" t="s">
        <v>116</v>
      </c>
      <c r="H2" t="s">
        <v>117</v>
      </c>
      <c r="I2" s="3">
        <v>42036</v>
      </c>
    </row>
    <row r="3" spans="1:9" x14ac:dyDescent="0.3">
      <c r="A3" t="s">
        <v>180</v>
      </c>
      <c r="D3" t="s">
        <v>179</v>
      </c>
      <c r="E3" t="s">
        <v>161</v>
      </c>
      <c r="F3" t="s">
        <v>115</v>
      </c>
      <c r="G3" t="s">
        <v>116</v>
      </c>
      <c r="H3" t="s">
        <v>118</v>
      </c>
      <c r="I3" s="3">
        <v>41700</v>
      </c>
    </row>
    <row r="4" spans="1:9" x14ac:dyDescent="0.3">
      <c r="A4" t="s">
        <v>27</v>
      </c>
      <c r="D4" t="s">
        <v>180</v>
      </c>
      <c r="E4" t="s">
        <v>162</v>
      </c>
      <c r="F4" t="s">
        <v>119</v>
      </c>
      <c r="G4" t="s">
        <v>120</v>
      </c>
      <c r="H4" t="s">
        <v>186</v>
      </c>
      <c r="I4" s="3">
        <v>40881</v>
      </c>
    </row>
    <row r="5" spans="1:9" x14ac:dyDescent="0.3">
      <c r="A5" t="s">
        <v>28</v>
      </c>
      <c r="D5" t="s">
        <v>181</v>
      </c>
      <c r="E5" t="s">
        <v>114</v>
      </c>
      <c r="F5" t="s">
        <v>121</v>
      </c>
      <c r="G5" t="s">
        <v>122</v>
      </c>
      <c r="H5" t="s">
        <v>123</v>
      </c>
      <c r="I5" s="3">
        <v>41924</v>
      </c>
    </row>
    <row r="6" spans="1:9" x14ac:dyDescent="0.3">
      <c r="A6" t="s">
        <v>29</v>
      </c>
      <c r="D6" t="s">
        <v>197</v>
      </c>
      <c r="E6" t="s">
        <v>114</v>
      </c>
      <c r="F6" t="s">
        <v>121</v>
      </c>
      <c r="G6" t="s">
        <v>122</v>
      </c>
      <c r="H6" t="s">
        <v>198</v>
      </c>
      <c r="I6" s="3">
        <v>42677</v>
      </c>
    </row>
    <row r="7" spans="1:9" x14ac:dyDescent="0.3">
      <c r="A7" t="s">
        <v>30</v>
      </c>
    </row>
    <row r="8" spans="1:9" x14ac:dyDescent="0.3">
      <c r="A8" t="s">
        <v>31</v>
      </c>
    </row>
    <row r="9" spans="1:9" x14ac:dyDescent="0.3">
      <c r="A9" t="s">
        <v>32</v>
      </c>
    </row>
    <row r="10" spans="1:9" x14ac:dyDescent="0.3">
      <c r="A10" t="s">
        <v>33</v>
      </c>
    </row>
    <row r="11" spans="1:9" x14ac:dyDescent="0.3">
      <c r="A11" t="s">
        <v>34</v>
      </c>
    </row>
    <row r="12" spans="1:9" x14ac:dyDescent="0.3">
      <c r="A12" t="s">
        <v>35</v>
      </c>
    </row>
    <row r="13" spans="1:9" x14ac:dyDescent="0.3">
      <c r="A13" t="s">
        <v>0</v>
      </c>
    </row>
    <row r="14" spans="1:9" x14ac:dyDescent="0.3">
      <c r="A14" t="s">
        <v>1</v>
      </c>
    </row>
    <row r="15" spans="1:9" x14ac:dyDescent="0.3">
      <c r="A15" t="s">
        <v>2</v>
      </c>
    </row>
    <row r="16" spans="1:9" x14ac:dyDescent="0.3">
      <c r="A16" t="s">
        <v>3</v>
      </c>
    </row>
    <row r="17" spans="1:3" x14ac:dyDescent="0.3">
      <c r="A17" t="s">
        <v>4</v>
      </c>
    </row>
    <row r="18" spans="1:3" x14ac:dyDescent="0.3">
      <c r="A18" t="s">
        <v>5</v>
      </c>
    </row>
    <row r="19" spans="1:3" x14ac:dyDescent="0.3">
      <c r="A19" t="s">
        <v>6</v>
      </c>
    </row>
    <row r="20" spans="1:3" x14ac:dyDescent="0.3">
      <c r="A20" t="s">
        <v>7</v>
      </c>
    </row>
    <row r="21" spans="1:3" x14ac:dyDescent="0.3">
      <c r="A21" t="s">
        <v>8</v>
      </c>
    </row>
    <row r="22" spans="1:3" x14ac:dyDescent="0.3">
      <c r="A22" t="s">
        <v>9</v>
      </c>
    </row>
    <row r="23" spans="1:3" x14ac:dyDescent="0.3">
      <c r="A23" t="s">
        <v>10</v>
      </c>
    </row>
    <row r="24" spans="1:3" x14ac:dyDescent="0.3">
      <c r="A24" t="s">
        <v>12</v>
      </c>
    </row>
    <row r="25" spans="1:3" x14ac:dyDescent="0.3">
      <c r="A25" t="s">
        <v>13</v>
      </c>
    </row>
    <row r="26" spans="1:3" x14ac:dyDescent="0.3">
      <c r="A26" t="s">
        <v>14</v>
      </c>
    </row>
    <row r="27" spans="1:3" x14ac:dyDescent="0.3">
      <c r="A27" t="s">
        <v>15</v>
      </c>
    </row>
    <row r="28" spans="1:3" x14ac:dyDescent="0.3">
      <c r="A28" t="s">
        <v>16</v>
      </c>
      <c r="C28" s="5"/>
    </row>
    <row r="29" spans="1:3" x14ac:dyDescent="0.3">
      <c r="A29" t="s">
        <v>17</v>
      </c>
    </row>
    <row r="30" spans="1:3" x14ac:dyDescent="0.3">
      <c r="A30" t="s">
        <v>18</v>
      </c>
    </row>
    <row r="31" spans="1:3" x14ac:dyDescent="0.3">
      <c r="A31" t="s">
        <v>19</v>
      </c>
    </row>
    <row r="32" spans="1:3" x14ac:dyDescent="0.3">
      <c r="A32" t="s">
        <v>20</v>
      </c>
    </row>
    <row r="33" spans="1:1" x14ac:dyDescent="0.3">
      <c r="A33" t="s">
        <v>23</v>
      </c>
    </row>
    <row r="34" spans="1:1" x14ac:dyDescent="0.3">
      <c r="A34" t="s">
        <v>24</v>
      </c>
    </row>
    <row r="35" spans="1:1" x14ac:dyDescent="0.3">
      <c r="A35" t="s">
        <v>25</v>
      </c>
    </row>
    <row r="36" spans="1:1" x14ac:dyDescent="0.3">
      <c r="A36" t="s">
        <v>37</v>
      </c>
    </row>
    <row r="37" spans="1:1" x14ac:dyDescent="0.3">
      <c r="A37" t="s">
        <v>178</v>
      </c>
    </row>
    <row r="38" spans="1:1" x14ac:dyDescent="0.3">
      <c r="A38" t="s">
        <v>179</v>
      </c>
    </row>
  </sheetData>
  <sortState ref="A1:A38">
    <sortCondition ref="A1"/>
  </sortState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bases!$B$2:$B$6</xm:f>
          </x14:formula1>
          <xm:sqref>E2:E6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selection activeCell="F2" sqref="F2"/>
    </sheetView>
  </sheetViews>
  <sheetFormatPr baseColWidth="10" defaultRowHeight="14.4" x14ac:dyDescent="0.3"/>
  <cols>
    <col min="2" max="2" width="24.5546875" bestFit="1" customWidth="1"/>
    <col min="3" max="3" width="53.6640625" style="14" customWidth="1"/>
    <col min="4" max="4" width="17.77734375" style="41" bestFit="1" customWidth="1"/>
    <col min="5" max="5" width="17.77734375" style="3" customWidth="1"/>
    <col min="6" max="6" width="26.6640625" style="3" customWidth="1"/>
    <col min="7" max="7" width="18.21875" style="42" customWidth="1"/>
  </cols>
  <sheetData>
    <row r="1" spans="1:7" x14ac:dyDescent="0.3">
      <c r="A1" s="43" t="s">
        <v>26</v>
      </c>
      <c r="B1" s="43" t="s">
        <v>36</v>
      </c>
      <c r="C1" s="43" t="s">
        <v>21</v>
      </c>
      <c r="D1" s="12" t="s">
        <v>127</v>
      </c>
      <c r="E1" s="12" t="s">
        <v>129</v>
      </c>
      <c r="F1" s="12" t="s">
        <v>128</v>
      </c>
      <c r="G1" s="12" t="s">
        <v>142</v>
      </c>
    </row>
    <row r="2" spans="1:7" s="36" customFormat="1" ht="19.95" customHeight="1" x14ac:dyDescent="0.3">
      <c r="A2" s="47">
        <f>Data!A3</f>
        <v>43273</v>
      </c>
      <c r="B2" s="48" t="str">
        <f>Data!B3</f>
        <v>004_COCO_Vanille</v>
      </c>
      <c r="C2" s="46" t="str">
        <f>Data!C3</f>
        <v>Livre06</v>
      </c>
      <c r="D2" s="44">
        <f t="shared" ref="D2" si="0">A2+10</f>
        <v>43283</v>
      </c>
      <c r="E2" s="45" t="str">
        <f ca="1">IF(TODAY()&gt;D2,"RETARD","")</f>
        <v>RETARD</v>
      </c>
      <c r="F2" s="49" t="str">
        <f t="shared" ref="F2" ca="1" si="1">IF(TODAY()&gt;D2+7,"alerte","")</f>
        <v/>
      </c>
      <c r="G2" s="50" t="s">
        <v>144</v>
      </c>
    </row>
    <row r="3" spans="1:7" s="36" customFormat="1" ht="19.95" customHeight="1" x14ac:dyDescent="0.3">
      <c r="A3" s="47">
        <f>Data!A4</f>
        <v>43273</v>
      </c>
      <c r="B3" s="48" t="str">
        <f>Data!B4</f>
        <v>005_DODO_Anne</v>
      </c>
      <c r="C3" s="46" t="str">
        <f>Data!C4</f>
        <v>Livre07</v>
      </c>
      <c r="D3" s="44">
        <f t="shared" ref="D3" si="2">A3+10</f>
        <v>43283</v>
      </c>
      <c r="E3" s="45" t="str">
        <f ca="1">IF(TODAY()&gt;D3,"RETARD","")</f>
        <v>RETARD</v>
      </c>
      <c r="F3" s="49" t="str">
        <f t="shared" ref="F3" ca="1" si="3">IF(TODAY()&gt;D3+7,"alerte","")</f>
        <v/>
      </c>
      <c r="G3" s="50" t="s">
        <v>144</v>
      </c>
    </row>
    <row r="4" spans="1:7" s="36" customFormat="1" ht="19.95" customHeight="1" x14ac:dyDescent="0.3">
      <c r="A4" s="47">
        <f>Data!A5</f>
        <v>43273</v>
      </c>
      <c r="B4" s="48" t="str">
        <f>Data!B5</f>
        <v>006_FIFI_Philippe</v>
      </c>
      <c r="C4" s="46" t="str">
        <f>Data!C5</f>
        <v>Livre09</v>
      </c>
      <c r="D4" s="44">
        <f t="shared" ref="D4:D7" si="4">A4+10</f>
        <v>43283</v>
      </c>
      <c r="E4" s="45" t="str">
        <f t="shared" ref="E4:E7" ca="1" si="5">IF(TODAY()&gt;D4,"RETARD","")</f>
        <v>RETARD</v>
      </c>
      <c r="F4" s="49" t="str">
        <f t="shared" ref="F4:F7" ca="1" si="6">IF(TODAY()&gt;D4+7,"alerte","")</f>
        <v/>
      </c>
      <c r="G4" s="50" t="s">
        <v>144</v>
      </c>
    </row>
    <row r="5" spans="1:7" s="36" customFormat="1" ht="19.95" customHeight="1" x14ac:dyDescent="0.3">
      <c r="A5" s="47">
        <f>Data!A6</f>
        <v>43283</v>
      </c>
      <c r="B5" s="48" t="str">
        <f>Data!B6</f>
        <v>007_GAGA_Yves</v>
      </c>
      <c r="C5" s="46" t="str">
        <f>Data!C6</f>
        <v>Livre13</v>
      </c>
      <c r="D5" s="44">
        <f t="shared" si="4"/>
        <v>43293</v>
      </c>
      <c r="E5" s="45" t="str">
        <f t="shared" ca="1" si="5"/>
        <v/>
      </c>
      <c r="F5" s="49" t="str">
        <f t="shared" ca="1" si="6"/>
        <v/>
      </c>
      <c r="G5" s="50"/>
    </row>
    <row r="6" spans="1:7" s="36" customFormat="1" ht="19.95" customHeight="1" x14ac:dyDescent="0.3">
      <c r="A6" s="47">
        <f>Data!A7</f>
        <v>43283</v>
      </c>
      <c r="B6" s="48" t="str">
        <f>Data!B7</f>
        <v>022_ROUGE_Valerie</v>
      </c>
      <c r="C6" s="46" t="str">
        <f>Data!C7</f>
        <v>Livre27</v>
      </c>
      <c r="D6" s="44">
        <f t="shared" si="4"/>
        <v>43293</v>
      </c>
      <c r="E6" s="45" t="str">
        <f t="shared" ca="1" si="5"/>
        <v/>
      </c>
      <c r="F6" s="49" t="str">
        <f t="shared" ca="1" si="6"/>
        <v/>
      </c>
      <c r="G6" s="50"/>
    </row>
    <row r="7" spans="1:7" s="36" customFormat="1" ht="19.95" customHeight="1" x14ac:dyDescent="0.3">
      <c r="A7" s="47">
        <f>Data!A8</f>
        <v>43273</v>
      </c>
      <c r="B7" s="48" t="str">
        <f>Data!B8</f>
        <v>001_VERT_Claire</v>
      </c>
      <c r="C7" s="46" t="str">
        <f>Data!C8</f>
        <v>Livre29</v>
      </c>
      <c r="D7" s="44">
        <f t="shared" si="4"/>
        <v>43283</v>
      </c>
      <c r="E7" s="45" t="str">
        <f t="shared" ca="1" si="5"/>
        <v>RETARD</v>
      </c>
      <c r="F7" s="49" t="str">
        <f t="shared" ca="1" si="6"/>
        <v/>
      </c>
      <c r="G7" s="50" t="s">
        <v>144</v>
      </c>
    </row>
    <row r="8" spans="1:7" ht="19.95" customHeight="1" x14ac:dyDescent="0.3">
      <c r="A8" s="47">
        <f>Data!A9</f>
        <v>43273</v>
      </c>
      <c r="B8" s="48" t="str">
        <f>Data!B9</f>
        <v>027_PRALINE_Line</v>
      </c>
      <c r="C8" s="46" t="str">
        <f>Data!C9</f>
        <v>BOC001</v>
      </c>
      <c r="D8" s="44">
        <f t="shared" ref="D8" si="7">A8+10</f>
        <v>43283</v>
      </c>
      <c r="E8" s="45" t="str">
        <f t="shared" ref="E8" ca="1" si="8">IF(TODAY()&gt;D8,"RETARD","")</f>
        <v>RETARD</v>
      </c>
      <c r="F8" s="49" t="str">
        <f t="shared" ref="F8" ca="1" si="9">IF(TODAY()&gt;D8+7,"alerte","")</f>
        <v/>
      </c>
      <c r="G8" s="50" t="s">
        <v>144</v>
      </c>
    </row>
    <row r="9" spans="1:7" x14ac:dyDescent="0.3">
      <c r="A9" s="1"/>
    </row>
    <row r="10" spans="1:7" x14ac:dyDescent="0.3">
      <c r="A10" s="1"/>
    </row>
    <row r="11" spans="1:7" x14ac:dyDescent="0.3">
      <c r="A11" s="1"/>
    </row>
    <row r="12" spans="1:7" x14ac:dyDescent="0.3">
      <c r="A12" s="1"/>
    </row>
    <row r="13" spans="1:7" x14ac:dyDescent="0.3">
      <c r="A13" s="1"/>
    </row>
    <row r="14" spans="1:7" x14ac:dyDescent="0.3">
      <c r="A14" s="1"/>
    </row>
    <row r="15" spans="1:7" x14ac:dyDescent="0.3">
      <c r="A15" s="1"/>
    </row>
    <row r="16" spans="1:7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2"/>
    </row>
    <row r="23" spans="1:1" x14ac:dyDescent="0.3">
      <c r="A23" s="2"/>
    </row>
    <row r="24" spans="1:1" x14ac:dyDescent="0.3">
      <c r="A24" s="2"/>
    </row>
    <row r="25" spans="1:1" x14ac:dyDescent="0.3">
      <c r="A25" s="2"/>
    </row>
    <row r="26" spans="1:1" x14ac:dyDescent="0.3">
      <c r="A26" s="2"/>
    </row>
    <row r="27" spans="1:1" x14ac:dyDescent="0.3">
      <c r="A27" s="2"/>
    </row>
    <row r="28" spans="1:1" x14ac:dyDescent="0.3">
      <c r="A28" s="2"/>
    </row>
    <row r="29" spans="1:1" x14ac:dyDescent="0.3">
      <c r="A29" s="2"/>
    </row>
    <row r="30" spans="1:1" x14ac:dyDescent="0.3">
      <c r="A30" s="2"/>
    </row>
    <row r="31" spans="1:1" x14ac:dyDescent="0.3">
      <c r="A31" s="2"/>
    </row>
    <row r="32" spans="1:1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  <row r="36" spans="1:1" x14ac:dyDescent="0.3">
      <c r="A36" s="2"/>
    </row>
    <row r="37" spans="1:1" x14ac:dyDescent="0.3">
      <c r="A37" s="2"/>
    </row>
    <row r="38" spans="1:1" x14ac:dyDescent="0.3">
      <c r="A38" s="2"/>
    </row>
    <row r="39" spans="1:1" x14ac:dyDescent="0.3">
      <c r="A39" s="2"/>
    </row>
    <row r="40" spans="1:1" x14ac:dyDescent="0.3">
      <c r="A40" s="2"/>
    </row>
    <row r="41" spans="1:1" x14ac:dyDescent="0.3">
      <c r="A41" s="2"/>
    </row>
    <row r="42" spans="1:1" x14ac:dyDescent="0.3">
      <c r="A42" s="2"/>
    </row>
    <row r="43" spans="1:1" x14ac:dyDescent="0.3">
      <c r="A43" s="2"/>
    </row>
    <row r="44" spans="1:1" x14ac:dyDescent="0.3">
      <c r="A44" s="2"/>
    </row>
    <row r="45" spans="1:1" x14ac:dyDescent="0.3">
      <c r="A45" s="2"/>
    </row>
    <row r="46" spans="1:1" x14ac:dyDescent="0.3">
      <c r="A46" s="2"/>
    </row>
    <row r="47" spans="1:1" x14ac:dyDescent="0.3">
      <c r="A47" s="2"/>
    </row>
    <row r="48" spans="1:1" x14ac:dyDescent="0.3">
      <c r="A48" s="2"/>
    </row>
    <row r="49" spans="1:1" x14ac:dyDescent="0.3">
      <c r="A49" s="2"/>
    </row>
    <row r="50" spans="1:1" x14ac:dyDescent="0.3">
      <c r="A50" s="2"/>
    </row>
    <row r="51" spans="1:1" x14ac:dyDescent="0.3">
      <c r="A51" s="2"/>
    </row>
    <row r="52" spans="1:1" x14ac:dyDescent="0.3">
      <c r="A52" s="2"/>
    </row>
    <row r="53" spans="1:1" x14ac:dyDescent="0.3">
      <c r="A53" s="2"/>
    </row>
    <row r="54" spans="1:1" x14ac:dyDescent="0.3">
      <c r="A54" s="2"/>
    </row>
    <row r="55" spans="1:1" x14ac:dyDescent="0.3">
      <c r="A55" s="2"/>
    </row>
    <row r="56" spans="1:1" x14ac:dyDescent="0.3">
      <c r="A56" s="2"/>
    </row>
    <row r="57" spans="1:1" x14ac:dyDescent="0.3">
      <c r="A57" s="2"/>
    </row>
    <row r="58" spans="1:1" x14ac:dyDescent="0.3">
      <c r="A58" s="2"/>
    </row>
    <row r="59" spans="1:1" x14ac:dyDescent="0.3">
      <c r="A59" s="2"/>
    </row>
    <row r="60" spans="1:1" x14ac:dyDescent="0.3">
      <c r="A60" s="2"/>
    </row>
    <row r="61" spans="1:1" x14ac:dyDescent="0.3">
      <c r="A61" s="2"/>
    </row>
    <row r="62" spans="1:1" x14ac:dyDescent="0.3">
      <c r="A62" s="2"/>
    </row>
    <row r="63" spans="1:1" x14ac:dyDescent="0.3">
      <c r="A63" s="2"/>
    </row>
    <row r="64" spans="1:1" x14ac:dyDescent="0.3">
      <c r="A64" s="2"/>
    </row>
    <row r="65" spans="1:1" x14ac:dyDescent="0.3">
      <c r="A65" s="2"/>
    </row>
    <row r="66" spans="1:1" x14ac:dyDescent="0.3">
      <c r="A66" s="2"/>
    </row>
    <row r="67" spans="1:1" x14ac:dyDescent="0.3">
      <c r="A67" s="2"/>
    </row>
    <row r="68" spans="1:1" x14ac:dyDescent="0.3">
      <c r="A68" s="2"/>
    </row>
    <row r="69" spans="1:1" x14ac:dyDescent="0.3">
      <c r="A69" s="2"/>
    </row>
    <row r="70" spans="1:1" x14ac:dyDescent="0.3">
      <c r="A70" s="2"/>
    </row>
    <row r="71" spans="1:1" x14ac:dyDescent="0.3">
      <c r="A71" s="2"/>
    </row>
    <row r="72" spans="1:1" x14ac:dyDescent="0.3">
      <c r="A72" s="2"/>
    </row>
    <row r="73" spans="1:1" x14ac:dyDescent="0.3">
      <c r="A73" s="2"/>
    </row>
    <row r="74" spans="1:1" x14ac:dyDescent="0.3">
      <c r="A74" s="2"/>
    </row>
    <row r="75" spans="1:1" x14ac:dyDescent="0.3">
      <c r="A75" s="2"/>
    </row>
    <row r="76" spans="1:1" x14ac:dyDescent="0.3">
      <c r="A76" s="2"/>
    </row>
    <row r="77" spans="1:1" x14ac:dyDescent="0.3">
      <c r="A77" s="2"/>
    </row>
    <row r="78" spans="1:1" x14ac:dyDescent="0.3">
      <c r="A78" s="2"/>
    </row>
    <row r="79" spans="1:1" x14ac:dyDescent="0.3">
      <c r="A79" s="2"/>
    </row>
    <row r="80" spans="1:1" x14ac:dyDescent="0.3">
      <c r="A80" s="2"/>
    </row>
    <row r="81" spans="1:1" x14ac:dyDescent="0.3">
      <c r="A81" s="2"/>
    </row>
    <row r="82" spans="1:1" x14ac:dyDescent="0.3">
      <c r="A82" s="2"/>
    </row>
    <row r="83" spans="1:1" x14ac:dyDescent="0.3">
      <c r="A83" s="2"/>
    </row>
    <row r="84" spans="1:1" x14ac:dyDescent="0.3">
      <c r="A84" s="2"/>
    </row>
    <row r="85" spans="1:1" x14ac:dyDescent="0.3">
      <c r="A85" s="2"/>
    </row>
    <row r="86" spans="1:1" x14ac:dyDescent="0.3">
      <c r="A86" s="2"/>
    </row>
    <row r="87" spans="1:1" x14ac:dyDescent="0.3">
      <c r="A87" s="2"/>
    </row>
    <row r="88" spans="1:1" x14ac:dyDescent="0.3">
      <c r="A88" s="2"/>
    </row>
    <row r="89" spans="1:1" x14ac:dyDescent="0.3">
      <c r="A89" s="2"/>
    </row>
    <row r="90" spans="1:1" x14ac:dyDescent="0.3">
      <c r="A90" s="2"/>
    </row>
    <row r="91" spans="1:1" x14ac:dyDescent="0.3">
      <c r="A91" s="2"/>
    </row>
    <row r="92" spans="1:1" x14ac:dyDescent="0.3">
      <c r="A92" s="2"/>
    </row>
    <row r="93" spans="1:1" x14ac:dyDescent="0.3">
      <c r="A93" s="2"/>
    </row>
    <row r="94" spans="1:1" x14ac:dyDescent="0.3">
      <c r="A94" s="2"/>
    </row>
    <row r="95" spans="1:1" x14ac:dyDescent="0.3">
      <c r="A95" s="2"/>
    </row>
    <row r="96" spans="1:1" x14ac:dyDescent="0.3">
      <c r="A96" s="2"/>
    </row>
  </sheetData>
  <conditionalFormatting sqref="E2:E8">
    <cfRule type="containsText" dxfId="2" priority="2" operator="containsText" text="RETARD">
      <formula>NOT(ISERROR(SEARCH("RETARD",E2)))</formula>
    </cfRule>
  </conditionalFormatting>
  <dataValidations count="1">
    <dataValidation type="list" allowBlank="1" showInputMessage="1" showErrorMessage="1" sqref="G2:G8">
      <formula1>relance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50A5DE-B0F1-4323-A9E6-488920E63E80}">
            <xm:f>AND(Data!$E3&lt;&gt;"")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A2:G8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topLeftCell="A13" workbookViewId="0">
      <selection activeCell="K29" sqref="K29:O29"/>
    </sheetView>
  </sheetViews>
  <sheetFormatPr baseColWidth="10" defaultColWidth="11.44140625" defaultRowHeight="14.4" x14ac:dyDescent="0.3"/>
  <cols>
    <col min="1" max="1" width="5.6640625" style="7" customWidth="1"/>
    <col min="2" max="2" width="6.44140625" style="7" customWidth="1"/>
    <col min="3" max="3" width="5.6640625" style="7" customWidth="1"/>
    <col min="4" max="4" width="12.88671875" style="7" customWidth="1"/>
    <col min="5" max="6" width="5.6640625" style="7" customWidth="1"/>
    <col min="7" max="7" width="6.6640625" style="7" customWidth="1"/>
    <col min="8" max="9" width="5.6640625" style="7" customWidth="1"/>
    <col min="10" max="10" width="6.5546875" style="7" customWidth="1"/>
    <col min="11" max="12" width="5.6640625" style="7" customWidth="1"/>
    <col min="13" max="13" width="6.33203125" style="7" customWidth="1"/>
    <col min="14" max="15" width="5.6640625" style="7" customWidth="1"/>
    <col min="16" max="16" width="5.33203125" style="7" customWidth="1"/>
    <col min="17" max="18" width="5.6640625" style="7" customWidth="1"/>
    <col min="19" max="19" width="5.6640625" style="14" customWidth="1"/>
    <col min="20" max="20" width="37" style="7" customWidth="1"/>
    <col min="21" max="16384" width="11.44140625" style="7"/>
  </cols>
  <sheetData>
    <row r="1" spans="1:16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1:16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1:16" x14ac:dyDescent="0.3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6" x14ac:dyDescent="0.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18" customHeight="1" x14ac:dyDescent="0.3">
      <c r="A7" s="13"/>
      <c r="B7" s="13"/>
      <c r="C7" s="13"/>
      <c r="D7" s="15"/>
      <c r="E7" s="13"/>
      <c r="F7" s="13"/>
      <c r="G7" s="13"/>
      <c r="H7" s="13"/>
      <c r="I7" s="39"/>
      <c r="J7" s="40" t="str">
        <f>VLOOKUP(C14,Perso!E3:P29,2,FALSE)</f>
        <v>Mme</v>
      </c>
      <c r="K7" s="84" t="str">
        <f>VLOOKUP(C14,Perso!$E$3:$P$29,5,FALSE)</f>
        <v>Line_PRALINE</v>
      </c>
      <c r="L7" s="84"/>
      <c r="M7" s="84"/>
      <c r="N7" s="84"/>
      <c r="O7" s="84"/>
      <c r="P7" s="13"/>
    </row>
    <row r="8" spans="1:16" ht="18" customHeight="1" x14ac:dyDescent="0.3">
      <c r="A8" s="13"/>
      <c r="B8" s="13"/>
      <c r="C8" s="13"/>
      <c r="D8" s="13"/>
      <c r="E8" s="13"/>
      <c r="F8" s="13"/>
      <c r="G8" s="13"/>
      <c r="H8" s="13"/>
      <c r="I8" s="86" t="str">
        <f>VLOOKUP(C14,Perso!$E$3:$P$29,6,FALSE)</f>
        <v>120 rue des Glaces</v>
      </c>
      <c r="J8" s="86"/>
      <c r="K8" s="86"/>
      <c r="L8" s="86"/>
      <c r="M8" s="86"/>
      <c r="N8" s="86"/>
      <c r="O8" s="86"/>
      <c r="P8" s="13"/>
    </row>
    <row r="9" spans="1:16" ht="18" customHeight="1" x14ac:dyDescent="0.3">
      <c r="A9" s="13"/>
      <c r="B9" s="13"/>
      <c r="C9" s="13"/>
      <c r="D9" s="13"/>
      <c r="E9" s="13"/>
      <c r="F9" s="13"/>
      <c r="G9" s="13"/>
      <c r="H9" s="13"/>
      <c r="I9" s="86" t="str">
        <f>VLOOKUP(C14,Perso!$E$3:$P$29,7,FALSE)</f>
        <v>Lot Mont Blanc</v>
      </c>
      <c r="J9" s="86"/>
      <c r="K9" s="86"/>
      <c r="L9" s="86"/>
      <c r="M9" s="86"/>
      <c r="N9" s="86"/>
      <c r="O9" s="86"/>
      <c r="P9" s="13"/>
    </row>
    <row r="10" spans="1:16" ht="18" customHeight="1" x14ac:dyDescent="0.3">
      <c r="C10" s="13"/>
      <c r="D10" s="13"/>
      <c r="E10" s="13"/>
      <c r="F10" s="13"/>
      <c r="G10" s="13"/>
      <c r="I10" s="81">
        <f>VLOOKUP(C14,Perso!$E$3:$P$29,8,FALSE)</f>
        <v>74230</v>
      </c>
      <c r="J10" s="82"/>
      <c r="K10" s="83" t="str">
        <f>VLOOKUP(C14,Perso!$E$3:$P$29,9,FALSE)</f>
        <v>CHAMONIX</v>
      </c>
      <c r="L10" s="84"/>
      <c r="M10" s="84"/>
      <c r="N10" s="84"/>
      <c r="O10" s="84"/>
      <c r="P10" s="13"/>
    </row>
    <row r="11" spans="1:16" ht="18" customHeight="1" x14ac:dyDescent="0.3">
      <c r="A11" s="13"/>
      <c r="B11" s="13"/>
      <c r="C11" s="13"/>
      <c r="D11" s="16"/>
      <c r="E11" s="16"/>
      <c r="F11" s="16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ht="18" customHeight="1" x14ac:dyDescent="0.3">
      <c r="A12" s="13"/>
      <c r="B12" s="13"/>
      <c r="C12" s="13"/>
      <c r="D12" s="16"/>
      <c r="E12" s="16"/>
      <c r="F12" s="16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16" ht="15.6" x14ac:dyDescent="0.3">
      <c r="A13" s="64" t="s">
        <v>130</v>
      </c>
      <c r="B13" s="85"/>
      <c r="C13" s="87" t="s">
        <v>132</v>
      </c>
      <c r="D13" s="67"/>
      <c r="E13" s="67"/>
      <c r="F13" s="67"/>
      <c r="G13" s="67"/>
      <c r="H13" s="88"/>
      <c r="I13" s="89"/>
      <c r="J13" s="13"/>
      <c r="K13" s="13"/>
      <c r="L13" s="13"/>
      <c r="M13" s="13"/>
      <c r="N13" s="13"/>
      <c r="O13" s="13"/>
      <c r="P13" s="13"/>
    </row>
    <row r="14" spans="1:16" ht="16.2" x14ac:dyDescent="0.3">
      <c r="A14" s="13"/>
      <c r="B14" s="17" t="s">
        <v>133</v>
      </c>
      <c r="C14" s="28" t="s">
        <v>176</v>
      </c>
      <c r="D14" s="29" t="str">
        <f>J7</f>
        <v>Mme</v>
      </c>
      <c r="E14" s="66" t="str">
        <f>K7</f>
        <v>Line_PRALINE</v>
      </c>
      <c r="F14" s="67"/>
      <c r="G14" s="67"/>
      <c r="H14" s="67"/>
      <c r="I14" s="13"/>
      <c r="J14" s="13"/>
      <c r="K14" s="13"/>
      <c r="L14" s="13"/>
      <c r="M14" s="13"/>
      <c r="N14" s="13"/>
      <c r="O14" s="13"/>
      <c r="P14" s="13"/>
    </row>
    <row r="15" spans="1:16" ht="18" customHeight="1" x14ac:dyDescent="0.3">
      <c r="A15" s="17"/>
      <c r="B15" s="17"/>
      <c r="C15" s="18"/>
      <c r="D15" s="19"/>
      <c r="E15" s="19"/>
      <c r="F15" s="20"/>
      <c r="G15" s="20"/>
      <c r="H15" s="20"/>
      <c r="I15" s="13"/>
      <c r="J15" s="13"/>
      <c r="K15" s="13"/>
      <c r="L15" s="13"/>
      <c r="M15" s="13"/>
      <c r="N15" s="13"/>
      <c r="O15" s="13"/>
      <c r="P15" s="13"/>
    </row>
    <row r="16" spans="1:16" ht="18" customHeight="1" x14ac:dyDescent="0.3">
      <c r="A16" s="17"/>
      <c r="B16" s="17"/>
      <c r="C16" s="18"/>
      <c r="D16" s="19"/>
      <c r="E16" s="19"/>
      <c r="F16" s="20"/>
      <c r="G16" s="20"/>
      <c r="H16" s="20"/>
      <c r="I16" s="71" t="s">
        <v>158</v>
      </c>
      <c r="J16" s="67"/>
      <c r="K16" s="67"/>
      <c r="L16" s="72">
        <f ca="1">TODAY()</f>
        <v>43287</v>
      </c>
      <c r="M16" s="73"/>
      <c r="N16" s="73"/>
      <c r="O16" s="73"/>
      <c r="P16" s="73"/>
    </row>
    <row r="17" spans="1:21" s="30" customFormat="1" ht="18" customHeight="1" x14ac:dyDescent="0.3">
      <c r="A17" s="32"/>
      <c r="B17" s="32"/>
      <c r="C17" s="18"/>
      <c r="D17" s="19"/>
      <c r="E17" s="19"/>
      <c r="F17" s="20"/>
      <c r="G17" s="20"/>
      <c r="H17" s="20"/>
      <c r="I17" s="32"/>
      <c r="J17" s="13"/>
      <c r="K17" s="13"/>
      <c r="L17" s="21"/>
      <c r="M17" s="22"/>
      <c r="N17" s="22"/>
      <c r="O17" s="22"/>
      <c r="P17" s="22"/>
      <c r="S17" s="14"/>
    </row>
    <row r="18" spans="1:21" s="30" customFormat="1" ht="18" customHeight="1" x14ac:dyDescent="0.3">
      <c r="A18" s="32"/>
      <c r="B18" s="32"/>
      <c r="C18" s="18"/>
      <c r="D18" s="19"/>
      <c r="E18" s="19"/>
      <c r="F18" s="20"/>
      <c r="G18" s="20"/>
      <c r="H18" s="20"/>
      <c r="I18" s="32"/>
      <c r="J18" s="13"/>
      <c r="K18" s="13"/>
      <c r="L18" s="21"/>
      <c r="M18" s="22"/>
      <c r="N18" s="22"/>
      <c r="O18" s="22"/>
      <c r="P18" s="22"/>
      <c r="S18" s="14"/>
    </row>
    <row r="19" spans="1:21" ht="18" customHeight="1" x14ac:dyDescent="0.3">
      <c r="A19" s="17"/>
      <c r="B19" s="17"/>
      <c r="C19" s="18"/>
      <c r="D19" s="19"/>
      <c r="E19" s="19"/>
      <c r="F19" s="20"/>
      <c r="G19" s="20"/>
      <c r="H19" s="20"/>
      <c r="I19" s="13"/>
      <c r="J19" s="17"/>
      <c r="K19" s="13"/>
      <c r="L19" s="21"/>
      <c r="M19" s="22"/>
      <c r="N19" s="22"/>
      <c r="O19" s="22"/>
      <c r="P19" s="22"/>
    </row>
    <row r="20" spans="1:21" ht="18" customHeight="1" x14ac:dyDescent="0.3">
      <c r="A20" s="23" t="s">
        <v>131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21" s="30" customFormat="1" ht="18" customHeight="1" x14ac:dyDescent="0.3">
      <c r="A21" s="3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S21" s="14"/>
    </row>
    <row r="22" spans="1:21" ht="18" customHeight="1" x14ac:dyDescent="0.3">
      <c r="A22" s="2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8"/>
    </row>
    <row r="23" spans="1:21" ht="18" customHeight="1" x14ac:dyDescent="0.3">
      <c r="A23" s="64" t="s">
        <v>159</v>
      </c>
      <c r="B23" s="65"/>
      <c r="C23" s="65"/>
      <c r="D23" s="65"/>
      <c r="E23" s="65"/>
      <c r="F23" s="65"/>
      <c r="G23" s="65"/>
      <c r="H23" s="65"/>
      <c r="I23" s="65"/>
      <c r="J23" s="68">
        <v>43273</v>
      </c>
      <c r="K23" s="69"/>
      <c r="L23" s="69"/>
      <c r="M23" s="69"/>
      <c r="N23" s="70"/>
      <c r="O23" s="33"/>
      <c r="P23" s="13"/>
    </row>
    <row r="24" spans="1:21" s="36" customFormat="1" ht="7.8" customHeight="1" x14ac:dyDescent="0.3">
      <c r="A24" s="37"/>
      <c r="B24" s="38"/>
      <c r="C24" s="38"/>
      <c r="D24" s="38"/>
      <c r="E24" s="38"/>
      <c r="F24" s="38"/>
      <c r="G24" s="38"/>
      <c r="H24" s="38"/>
      <c r="I24" s="38"/>
      <c r="J24" s="57"/>
      <c r="K24" s="58"/>
      <c r="L24" s="58"/>
      <c r="M24" s="58"/>
      <c r="N24" s="55"/>
      <c r="O24" s="33"/>
      <c r="P24" s="13"/>
      <c r="S24" s="14"/>
    </row>
    <row r="25" spans="1:21" ht="18" customHeight="1" x14ac:dyDescent="0.3">
      <c r="A25" s="37"/>
      <c r="B25" s="74" t="s">
        <v>182</v>
      </c>
      <c r="C25" s="75"/>
      <c r="D25" s="75"/>
      <c r="E25" s="69" t="s">
        <v>181</v>
      </c>
      <c r="F25" s="76"/>
      <c r="G25" s="37"/>
      <c r="H25" s="69" t="str">
        <f>VLOOKUP(E25,Livres!$D$2:$I$25,5,FALSE)</f>
        <v>La cuisine du marché</v>
      </c>
      <c r="I25" s="77"/>
      <c r="J25" s="77"/>
      <c r="K25" s="77"/>
      <c r="L25" s="77"/>
      <c r="M25" s="77"/>
      <c r="N25" s="77"/>
      <c r="O25" s="77"/>
      <c r="P25" s="77"/>
    </row>
    <row r="26" spans="1:21" s="36" customFormat="1" ht="9" customHeight="1" x14ac:dyDescent="0.3">
      <c r="A26" s="37"/>
      <c r="B26" s="56"/>
      <c r="C26" s="56"/>
      <c r="D26" s="56"/>
      <c r="E26" s="51"/>
      <c r="F26" s="51"/>
      <c r="G26" s="37"/>
      <c r="H26" s="53"/>
      <c r="I26" s="53"/>
      <c r="J26" s="54"/>
      <c r="K26" s="54"/>
      <c r="L26" s="54"/>
      <c r="M26" s="54"/>
      <c r="N26" s="54"/>
      <c r="O26" s="54"/>
      <c r="P26" s="13"/>
      <c r="S26" s="14"/>
    </row>
    <row r="27" spans="1:21" s="36" customFormat="1" ht="18" customHeight="1" x14ac:dyDescent="0.3">
      <c r="A27" s="37"/>
      <c r="B27" s="56" t="s">
        <v>183</v>
      </c>
      <c r="C27" s="51"/>
      <c r="D27" s="60" t="str">
        <f>VLOOKUP(E25,Livres!$D$2:$I$27,4,FALSE)</f>
        <v>Paul</v>
      </c>
      <c r="E27" s="78" t="str">
        <f>VLOOKUP(E25,Livres!$D$2:$I$24,3,FALSE)</f>
        <v>BOCUSE</v>
      </c>
      <c r="F27" s="67"/>
      <c r="G27" s="67"/>
      <c r="H27" s="67"/>
      <c r="I27" s="90"/>
      <c r="J27" s="90"/>
      <c r="K27" s="90"/>
      <c r="L27" s="90"/>
      <c r="M27" s="52"/>
      <c r="N27" s="52"/>
      <c r="O27" s="13"/>
      <c r="P27" s="13"/>
      <c r="S27" s="14"/>
    </row>
    <row r="28" spans="1:21" ht="18" customHeight="1" x14ac:dyDescent="0.3">
      <c r="A28" s="23"/>
      <c r="B28" s="13"/>
      <c r="C28" s="13"/>
      <c r="D28" s="13"/>
      <c r="E28" s="24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21" ht="18" customHeight="1" x14ac:dyDescent="0.3">
      <c r="A29" s="64" t="s">
        <v>192</v>
      </c>
      <c r="B29" s="65"/>
      <c r="C29" s="65"/>
      <c r="D29" s="65"/>
      <c r="E29" s="65"/>
      <c r="F29" s="65"/>
      <c r="G29" s="65"/>
      <c r="H29" s="65"/>
      <c r="I29" s="65"/>
      <c r="J29" s="65"/>
      <c r="K29" s="79">
        <f>VLOOKUP(E25,'non retour'!$C$2:$G$22,2,FALSE)</f>
        <v>43283</v>
      </c>
      <c r="L29" s="80"/>
      <c r="M29" s="80"/>
      <c r="N29" s="80"/>
      <c r="O29" s="80"/>
      <c r="P29" s="13"/>
      <c r="S29" s="25"/>
      <c r="T29" s="26"/>
      <c r="U29" s="26"/>
    </row>
    <row r="30" spans="1:21" ht="18" customHeight="1" x14ac:dyDescent="0.3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S30" s="25"/>
      <c r="T30" s="26"/>
      <c r="U30" s="26"/>
    </row>
    <row r="31" spans="1:21" ht="18" customHeight="1" x14ac:dyDescent="0.3">
      <c r="A31" s="34" t="s">
        <v>193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S31" s="25"/>
      <c r="T31" s="26"/>
      <c r="U31" s="26"/>
    </row>
    <row r="32" spans="1:21" ht="18" customHeight="1" x14ac:dyDescent="0.3">
      <c r="A32" s="34" t="s">
        <v>194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 ht="18" customHeight="1" x14ac:dyDescent="0.3">
      <c r="A33" s="2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 ht="18" customHeight="1" x14ac:dyDescent="0.3">
      <c r="A34" s="27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1:16" ht="18" customHeight="1" x14ac:dyDescent="0.3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23" t="s">
        <v>141</v>
      </c>
      <c r="L35" s="13"/>
      <c r="M35" s="13"/>
      <c r="N35" s="13"/>
      <c r="O35" s="13"/>
      <c r="P35" s="13"/>
    </row>
    <row r="36" spans="1:16" ht="18" customHeight="1" x14ac:dyDescent="0.3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 ht="18" customHeight="1" x14ac:dyDescent="0.3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1:16" ht="18" customHeight="1" x14ac:dyDescent="0.3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16" ht="18" customHeight="1" x14ac:dyDescent="0.3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8" customHeight="1" x14ac:dyDescent="0.3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1:16" ht="18" customHeight="1" x14ac:dyDescent="0.3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</sheetData>
  <mergeCells count="19">
    <mergeCell ref="I10:J10"/>
    <mergeCell ref="K10:O10"/>
    <mergeCell ref="A13:B13"/>
    <mergeCell ref="K7:O7"/>
    <mergeCell ref="I9:O9"/>
    <mergeCell ref="I8:O8"/>
    <mergeCell ref="C13:G13"/>
    <mergeCell ref="H13:I13"/>
    <mergeCell ref="A29:J29"/>
    <mergeCell ref="E14:H14"/>
    <mergeCell ref="J23:N23"/>
    <mergeCell ref="I16:K16"/>
    <mergeCell ref="A23:I23"/>
    <mergeCell ref="L16:P16"/>
    <mergeCell ref="B25:D25"/>
    <mergeCell ref="E25:F25"/>
    <mergeCell ref="H25:P25"/>
    <mergeCell ref="K29:O29"/>
    <mergeCell ref="E27:H27"/>
  </mergeCells>
  <conditionalFormatting sqref="I9:O9">
    <cfRule type="cellIs" dxfId="0" priority="1" operator="equal">
      <formula>0</formula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B2" sqref="B2"/>
    </sheetView>
  </sheetViews>
  <sheetFormatPr baseColWidth="10" defaultRowHeight="14.4" x14ac:dyDescent="0.3"/>
  <cols>
    <col min="1" max="1" width="14.5546875" bestFit="1" customWidth="1"/>
    <col min="7" max="7" width="16.44140625" bestFit="1" customWidth="1"/>
  </cols>
  <sheetData>
    <row r="1" spans="1:7" x14ac:dyDescent="0.3">
      <c r="A1" t="s">
        <v>107</v>
      </c>
      <c r="B1" t="s">
        <v>109</v>
      </c>
      <c r="E1" t="s">
        <v>103</v>
      </c>
      <c r="G1" t="s">
        <v>142</v>
      </c>
    </row>
    <row r="2" spans="1:7" x14ac:dyDescent="0.3">
      <c r="A2" t="s">
        <v>108</v>
      </c>
      <c r="B2" t="s">
        <v>161</v>
      </c>
      <c r="E2" t="s">
        <v>134</v>
      </c>
      <c r="G2" t="s">
        <v>143</v>
      </c>
    </row>
    <row r="3" spans="1:7" x14ac:dyDescent="0.3">
      <c r="A3" t="s">
        <v>110</v>
      </c>
      <c r="B3" t="s">
        <v>111</v>
      </c>
      <c r="E3" t="s">
        <v>135</v>
      </c>
      <c r="G3" t="s">
        <v>144</v>
      </c>
    </row>
    <row r="4" spans="1:7" x14ac:dyDescent="0.3">
      <c r="A4" t="s">
        <v>112</v>
      </c>
      <c r="B4" t="s">
        <v>162</v>
      </c>
      <c r="E4" t="s">
        <v>136</v>
      </c>
    </row>
    <row r="5" spans="1:7" x14ac:dyDescent="0.3">
      <c r="A5" t="s">
        <v>113</v>
      </c>
      <c r="B5" t="s">
        <v>114</v>
      </c>
    </row>
    <row r="6" spans="1:7" x14ac:dyDescent="0.3">
      <c r="A6" t="s">
        <v>163</v>
      </c>
      <c r="B6" t="s">
        <v>164</v>
      </c>
    </row>
  </sheetData>
  <dataValidations count="1">
    <dataValidation type="list" allowBlank="1" showInputMessage="1" showErrorMessage="1" sqref="A2:B5">
      <formula1>$B$2:$B$5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Data</vt:lpstr>
      <vt:lpstr>Perso</vt:lpstr>
      <vt:lpstr>Livres</vt:lpstr>
      <vt:lpstr>non retour</vt:lpstr>
      <vt:lpstr>courrier</vt:lpstr>
      <vt:lpstr>bases</vt:lpstr>
      <vt:lpstr>civilité</vt:lpstr>
      <vt:lpstr>CodeLotSaisi</vt:lpstr>
      <vt:lpstr>naturelivre</vt:lpstr>
      <vt:lpstr>relance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BERNARD</cp:lastModifiedBy>
  <cp:lastPrinted>2018-07-06T14:13:42Z</cp:lastPrinted>
  <dcterms:created xsi:type="dcterms:W3CDTF">2016-06-02T14:43:21Z</dcterms:created>
  <dcterms:modified xsi:type="dcterms:W3CDTF">2018-07-06T15:01:50Z</dcterms:modified>
</cp:coreProperties>
</file>