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8" yWindow="84" windowWidth="19620" windowHeight="9204"/>
  </bookViews>
  <sheets>
    <sheet name="saisie" sheetId="2" r:id="rId1"/>
    <sheet name="partie1" sheetId="3" r:id="rId2"/>
    <sheet name="classement" sheetId="7" r:id="rId3"/>
    <sheet name="source" sheetId="8" r:id="rId4"/>
  </sheets>
  <definedNames>
    <definedName name="communesliste">Tableau1[communes]</definedName>
    <definedName name="communesmatrice">Tableau1[[communes]:[Ordre]]</definedName>
    <definedName name="listecommunes">#REF!</definedName>
    <definedName name="Matricecommunes">#REF!</definedName>
  </definedNames>
  <calcPr calcId="145621"/>
</workbook>
</file>

<file path=xl/calcChain.xml><?xml version="1.0" encoding="utf-8"?>
<calcChain xmlns="http://schemas.openxmlformats.org/spreadsheetml/2006/main">
  <c r="E6" i="7" l="1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5" i="7"/>
  <c r="D22" i="7"/>
  <c r="D23" i="7"/>
  <c r="D24" i="7"/>
  <c r="C22" i="7"/>
  <c r="C23" i="7"/>
  <c r="C24" i="7"/>
  <c r="B22" i="7"/>
  <c r="B23" i="7"/>
  <c r="B24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5" i="7"/>
  <c r="C5" i="7" s="1"/>
  <c r="D5" i="7" l="1"/>
  <c r="F153" i="3"/>
  <c r="H153" i="3" s="1"/>
  <c r="F152" i="3"/>
  <c r="H152" i="3" s="1"/>
  <c r="F149" i="3"/>
  <c r="H149" i="3" s="1"/>
  <c r="F148" i="3"/>
  <c r="H148" i="3" s="1"/>
  <c r="F145" i="3"/>
  <c r="H145" i="3" s="1"/>
  <c r="F144" i="3"/>
  <c r="H144" i="3" s="1"/>
  <c r="F141" i="3"/>
  <c r="H141" i="3" s="1"/>
  <c r="F140" i="3"/>
  <c r="H140" i="3" s="1"/>
  <c r="F137" i="3"/>
  <c r="H137" i="3" s="1"/>
  <c r="F136" i="3"/>
  <c r="H136" i="3" s="1"/>
  <c r="F133" i="3"/>
  <c r="H133" i="3" s="1"/>
  <c r="F132" i="3"/>
  <c r="H132" i="3" s="1"/>
  <c r="F129" i="3"/>
  <c r="H129" i="3" s="1"/>
  <c r="F128" i="3"/>
  <c r="H128" i="3" s="1"/>
  <c r="F125" i="3"/>
  <c r="H125" i="3" s="1"/>
  <c r="F124" i="3"/>
  <c r="H124" i="3" s="1"/>
  <c r="F121" i="3"/>
  <c r="H121" i="3" s="1"/>
  <c r="F120" i="3"/>
  <c r="H120" i="3" s="1"/>
  <c r="F117" i="3"/>
  <c r="H117" i="3" s="1"/>
  <c r="F116" i="3"/>
  <c r="H116" i="3" s="1"/>
  <c r="F113" i="3"/>
  <c r="H113" i="3" s="1"/>
  <c r="F112" i="3"/>
  <c r="H112" i="3" s="1"/>
  <c r="F109" i="3"/>
  <c r="H109" i="3" s="1"/>
  <c r="F108" i="3"/>
  <c r="H108" i="3" s="1"/>
  <c r="F105" i="3"/>
  <c r="H105" i="3" s="1"/>
  <c r="F104" i="3"/>
  <c r="H104" i="3" s="1"/>
  <c r="F101" i="3"/>
  <c r="H101" i="3" s="1"/>
  <c r="F100" i="3"/>
  <c r="H100" i="3" s="1"/>
  <c r="F97" i="3"/>
  <c r="H97" i="3" s="1"/>
  <c r="F96" i="3"/>
  <c r="H96" i="3" s="1"/>
  <c r="F93" i="3"/>
  <c r="H93" i="3" s="1"/>
  <c r="F92" i="3"/>
  <c r="H92" i="3" s="1"/>
  <c r="F89" i="3"/>
  <c r="H89" i="3" s="1"/>
  <c r="F88" i="3"/>
  <c r="H88" i="3" s="1"/>
  <c r="F85" i="3"/>
  <c r="H85" i="3" s="1"/>
  <c r="F84" i="3"/>
  <c r="H84" i="3" s="1"/>
  <c r="F81" i="3"/>
  <c r="H81" i="3" s="1"/>
  <c r="F80" i="3"/>
  <c r="H80" i="3" s="1"/>
  <c r="F77" i="3"/>
  <c r="H77" i="3" s="1"/>
  <c r="F76" i="3"/>
  <c r="H76" i="3" s="1"/>
  <c r="F73" i="3"/>
  <c r="H73" i="3" s="1"/>
  <c r="F72" i="3"/>
  <c r="H72" i="3" s="1"/>
  <c r="F69" i="3"/>
  <c r="H69" i="3" s="1"/>
  <c r="F68" i="3"/>
  <c r="H68" i="3" s="1"/>
  <c r="F65" i="3"/>
  <c r="H65" i="3" s="1"/>
  <c r="F64" i="3"/>
  <c r="H64" i="3" s="1"/>
  <c r="F61" i="3"/>
  <c r="H61" i="3" s="1"/>
  <c r="F60" i="3"/>
  <c r="H60" i="3" s="1"/>
  <c r="F57" i="3"/>
  <c r="H57" i="3" s="1"/>
  <c r="F56" i="3"/>
  <c r="H56" i="3" s="1"/>
  <c r="F53" i="3"/>
  <c r="H53" i="3" s="1"/>
  <c r="F52" i="3"/>
  <c r="H52" i="3" s="1"/>
  <c r="F49" i="3"/>
  <c r="H49" i="3" s="1"/>
  <c r="F48" i="3"/>
  <c r="H48" i="3" s="1"/>
  <c r="F45" i="3"/>
  <c r="H45" i="3" s="1"/>
  <c r="F44" i="3"/>
  <c r="H44" i="3" s="1"/>
  <c r="F41" i="3"/>
  <c r="H41" i="3" s="1"/>
  <c r="F40" i="3"/>
  <c r="H40" i="3" s="1"/>
  <c r="F37" i="3"/>
  <c r="H37" i="3" s="1"/>
  <c r="F36" i="3"/>
  <c r="H36" i="3" s="1"/>
  <c r="F33" i="3"/>
  <c r="H33" i="3" s="1"/>
  <c r="F32" i="3"/>
  <c r="H32" i="3" s="1"/>
  <c r="F29" i="3"/>
  <c r="H29" i="3" s="1"/>
  <c r="F28" i="3"/>
  <c r="H28" i="3" s="1"/>
  <c r="F25" i="3"/>
  <c r="F24" i="3"/>
  <c r="F21" i="3"/>
  <c r="F20" i="3"/>
  <c r="F17" i="3"/>
  <c r="F16" i="3"/>
  <c r="F13" i="3"/>
  <c r="F12" i="3"/>
  <c r="F9" i="3"/>
  <c r="F8" i="3"/>
  <c r="F155" i="3"/>
  <c r="H155" i="3" s="1"/>
  <c r="F154" i="3"/>
  <c r="H154" i="3" s="1"/>
  <c r="F151" i="3"/>
  <c r="H151" i="3" s="1"/>
  <c r="F150" i="3"/>
  <c r="H150" i="3" s="1"/>
  <c r="F147" i="3"/>
  <c r="H147" i="3" s="1"/>
  <c r="F146" i="3"/>
  <c r="H146" i="3" s="1"/>
  <c r="F143" i="3"/>
  <c r="H143" i="3" s="1"/>
  <c r="F142" i="3"/>
  <c r="H142" i="3" s="1"/>
  <c r="F139" i="3"/>
  <c r="H139" i="3" s="1"/>
  <c r="F138" i="3"/>
  <c r="H138" i="3" s="1"/>
  <c r="F135" i="3"/>
  <c r="H135" i="3" s="1"/>
  <c r="F134" i="3"/>
  <c r="H134" i="3" s="1"/>
  <c r="F131" i="3"/>
  <c r="H131" i="3" s="1"/>
  <c r="F130" i="3"/>
  <c r="H130" i="3" s="1"/>
  <c r="F127" i="3"/>
  <c r="H127" i="3" s="1"/>
  <c r="F126" i="3"/>
  <c r="H126" i="3" s="1"/>
  <c r="F123" i="3"/>
  <c r="H123" i="3" s="1"/>
  <c r="F122" i="3"/>
  <c r="H122" i="3" s="1"/>
  <c r="F119" i="3"/>
  <c r="H119" i="3" s="1"/>
  <c r="F118" i="3"/>
  <c r="H118" i="3" s="1"/>
  <c r="F115" i="3"/>
  <c r="H115" i="3" s="1"/>
  <c r="F114" i="3"/>
  <c r="H114" i="3" s="1"/>
  <c r="F111" i="3"/>
  <c r="H111" i="3" s="1"/>
  <c r="F110" i="3"/>
  <c r="H110" i="3" s="1"/>
  <c r="F107" i="3"/>
  <c r="H107" i="3" s="1"/>
  <c r="F106" i="3"/>
  <c r="H106" i="3" s="1"/>
  <c r="F103" i="3"/>
  <c r="H103" i="3" s="1"/>
  <c r="F102" i="3"/>
  <c r="H102" i="3" s="1"/>
  <c r="F99" i="3"/>
  <c r="H99" i="3" s="1"/>
  <c r="F98" i="3"/>
  <c r="H98" i="3" s="1"/>
  <c r="F95" i="3"/>
  <c r="H95" i="3" s="1"/>
  <c r="F94" i="3"/>
  <c r="H94" i="3" s="1"/>
  <c r="F91" i="3"/>
  <c r="H91" i="3" s="1"/>
  <c r="F90" i="3"/>
  <c r="H90" i="3" s="1"/>
  <c r="F87" i="3"/>
  <c r="H87" i="3" s="1"/>
  <c r="F86" i="3"/>
  <c r="H86" i="3" s="1"/>
  <c r="F83" i="3"/>
  <c r="H83" i="3" s="1"/>
  <c r="F82" i="3"/>
  <c r="H82" i="3" s="1"/>
  <c r="F79" i="3"/>
  <c r="H79" i="3" s="1"/>
  <c r="F78" i="3"/>
  <c r="H78" i="3" s="1"/>
  <c r="F75" i="3"/>
  <c r="H75" i="3" s="1"/>
  <c r="F74" i="3"/>
  <c r="H74" i="3" s="1"/>
  <c r="F71" i="3"/>
  <c r="H71" i="3" s="1"/>
  <c r="F70" i="3"/>
  <c r="H70" i="3" s="1"/>
  <c r="F67" i="3"/>
  <c r="H67" i="3" s="1"/>
  <c r="F66" i="3"/>
  <c r="H66" i="3" s="1"/>
  <c r="F63" i="3"/>
  <c r="H63" i="3" s="1"/>
  <c r="F62" i="3"/>
  <c r="H62" i="3" s="1"/>
  <c r="F59" i="3"/>
  <c r="H59" i="3" s="1"/>
  <c r="F58" i="3"/>
  <c r="H58" i="3" s="1"/>
  <c r="F55" i="3"/>
  <c r="H55" i="3" s="1"/>
  <c r="F54" i="3"/>
  <c r="H54" i="3" s="1"/>
  <c r="F51" i="3"/>
  <c r="H51" i="3" s="1"/>
  <c r="F50" i="3"/>
  <c r="H50" i="3" s="1"/>
  <c r="F47" i="3"/>
  <c r="H47" i="3" s="1"/>
  <c r="F46" i="3"/>
  <c r="H46" i="3" s="1"/>
  <c r="F43" i="3"/>
  <c r="H43" i="3" s="1"/>
  <c r="F42" i="3"/>
  <c r="H42" i="3" s="1"/>
  <c r="F39" i="3"/>
  <c r="H39" i="3" s="1"/>
  <c r="F38" i="3"/>
  <c r="H38" i="3" s="1"/>
  <c r="F35" i="3"/>
  <c r="H35" i="3" s="1"/>
  <c r="F34" i="3"/>
  <c r="H34" i="3" s="1"/>
  <c r="F31" i="3"/>
  <c r="H31" i="3" s="1"/>
  <c r="F30" i="3"/>
  <c r="H30" i="3" s="1"/>
  <c r="F27" i="3"/>
  <c r="H27" i="3" s="1"/>
  <c r="F26" i="3"/>
  <c r="H26" i="3" s="1"/>
  <c r="F23" i="3"/>
  <c r="F22" i="3"/>
  <c r="F19" i="3"/>
  <c r="F18" i="3"/>
  <c r="F15" i="3"/>
  <c r="F14" i="3"/>
  <c r="F11" i="3"/>
  <c r="F10" i="3"/>
  <c r="D6" i="3"/>
  <c r="C6" i="3"/>
  <c r="H25" i="3" l="1"/>
  <c r="G25" i="3"/>
  <c r="H24" i="3"/>
  <c r="G24" i="3"/>
  <c r="H23" i="3"/>
  <c r="G23" i="3"/>
  <c r="H22" i="3"/>
  <c r="G22" i="3"/>
  <c r="H21" i="3"/>
  <c r="G21" i="3"/>
  <c r="H20" i="3"/>
  <c r="G20" i="3"/>
  <c r="H19" i="3"/>
  <c r="G19" i="3"/>
  <c r="H18" i="3"/>
  <c r="G18" i="3"/>
  <c r="H8" i="3"/>
  <c r="G8" i="3"/>
  <c r="H9" i="3"/>
  <c r="G9" i="3"/>
  <c r="H17" i="3"/>
  <c r="G17" i="3"/>
  <c r="H16" i="3"/>
  <c r="G16" i="3"/>
  <c r="H15" i="3"/>
  <c r="G15" i="3"/>
  <c r="H14" i="3"/>
  <c r="G14" i="3"/>
  <c r="H12" i="3"/>
  <c r="G12" i="3"/>
  <c r="H13" i="3"/>
  <c r="G13" i="3"/>
  <c r="H10" i="3"/>
  <c r="G10" i="3"/>
  <c r="H11" i="3"/>
  <c r="G11" i="3"/>
  <c r="B18" i="8"/>
  <c r="K7" i="2"/>
  <c r="L7" i="2" s="1"/>
  <c r="K8" i="2"/>
  <c r="L8" i="2" s="1"/>
  <c r="K9" i="2"/>
  <c r="L9" i="2" s="1"/>
  <c r="K10" i="2"/>
  <c r="L10" i="2" s="1"/>
  <c r="K11" i="2"/>
  <c r="L11" i="2" s="1"/>
  <c r="K12" i="2"/>
  <c r="L12" i="2" s="1"/>
  <c r="K13" i="2"/>
  <c r="L13" i="2" s="1"/>
  <c r="K14" i="2"/>
  <c r="L14" i="2" s="1"/>
  <c r="K15" i="2"/>
  <c r="L15" i="2" s="1"/>
  <c r="K16" i="2"/>
  <c r="L16" i="2" s="1"/>
  <c r="K17" i="2"/>
  <c r="L17" i="2" s="1"/>
  <c r="K18" i="2"/>
  <c r="L18" i="2" s="1"/>
  <c r="K19" i="2"/>
  <c r="L19" i="2" s="1"/>
  <c r="K20" i="2"/>
  <c r="L20" i="2" s="1"/>
  <c r="K21" i="2"/>
  <c r="L21" i="2" s="1"/>
  <c r="K22" i="2"/>
  <c r="L22" i="2" s="1"/>
  <c r="K23" i="2"/>
  <c r="L23" i="2" s="1"/>
  <c r="K24" i="2"/>
  <c r="L24" i="2" s="1"/>
  <c r="K25" i="2"/>
  <c r="L25" i="2" s="1"/>
  <c r="K26" i="2"/>
  <c r="L26" i="2" s="1"/>
  <c r="K27" i="2"/>
  <c r="L27" i="2" s="1"/>
  <c r="K28" i="2"/>
  <c r="L28" i="2" s="1"/>
  <c r="K29" i="2"/>
  <c r="L29" i="2" s="1"/>
  <c r="K30" i="2"/>
  <c r="L30" i="2" s="1"/>
  <c r="K31" i="2"/>
  <c r="L31" i="2" s="1"/>
  <c r="K32" i="2"/>
  <c r="L32" i="2" s="1"/>
  <c r="K6" i="2"/>
  <c r="L6" i="2" s="1"/>
  <c r="K34" i="2" l="1"/>
  <c r="K33" i="2"/>
  <c r="L33" i="2"/>
  <c r="B3" i="8"/>
  <c r="B12" i="8"/>
  <c r="B14" i="8"/>
  <c r="B6" i="8"/>
  <c r="B15" i="8"/>
  <c r="B4" i="8"/>
  <c r="B16" i="8"/>
  <c r="B11" i="8"/>
  <c r="B2" i="8"/>
  <c r="B13" i="8"/>
  <c r="B10" i="8"/>
  <c r="B5" i="8"/>
  <c r="B17" i="8"/>
  <c r="B8" i="8"/>
  <c r="B9" i="8"/>
  <c r="B7" i="8"/>
  <c r="E2" i="2" l="1"/>
  <c r="B7" i="2"/>
  <c r="B8" i="2" l="1"/>
  <c r="C19" i="3"/>
  <c r="C8" i="3"/>
  <c r="D19" i="3"/>
  <c r="B9" i="2"/>
  <c r="D8" i="3" l="1"/>
  <c r="B10" i="2"/>
  <c r="D9" i="3"/>
  <c r="C9" i="3"/>
  <c r="D10" i="3" l="1"/>
  <c r="C10" i="3"/>
  <c r="B11" i="2"/>
  <c r="F6" i="3"/>
  <c r="F7" i="3"/>
  <c r="B12" i="2" l="1"/>
  <c r="D11" i="3"/>
  <c r="C11" i="3"/>
  <c r="H7" i="3"/>
  <c r="G7" i="3"/>
  <c r="H6" i="3"/>
  <c r="G6" i="3"/>
  <c r="C12" i="3" l="1"/>
  <c r="B13" i="2"/>
  <c r="D12" i="3"/>
  <c r="B14" i="2" l="1"/>
  <c r="D13" i="3"/>
  <c r="C13" i="3"/>
  <c r="D14" i="3"/>
  <c r="C14" i="3" l="1"/>
  <c r="B15" i="2"/>
  <c r="C15" i="3" l="1"/>
  <c r="B16" i="2"/>
  <c r="D15" i="3"/>
  <c r="D16" i="3"/>
  <c r="B17" i="2" l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B138" i="2" s="1"/>
  <c r="B139" i="2" s="1"/>
  <c r="B140" i="2" s="1"/>
  <c r="B141" i="2" s="1"/>
  <c r="B142" i="2" s="1"/>
  <c r="B143" i="2" s="1"/>
  <c r="B144" i="2" s="1"/>
  <c r="B145" i="2" s="1"/>
  <c r="B146" i="2" s="1"/>
  <c r="B147" i="2" s="1"/>
  <c r="B148" i="2" s="1"/>
  <c r="B149" i="2" s="1"/>
  <c r="B150" i="2" s="1"/>
  <c r="B151" i="2" s="1"/>
  <c r="B152" i="2" s="1"/>
  <c r="B153" i="2" s="1"/>
  <c r="B154" i="2" s="1"/>
  <c r="B155" i="2" s="1"/>
  <c r="C130" i="3" s="1"/>
  <c r="C73" i="3" l="1"/>
  <c r="C133" i="3"/>
  <c r="C116" i="3"/>
  <c r="C147" i="3"/>
  <c r="B2" i="2"/>
  <c r="C82" i="3"/>
  <c r="C148" i="3"/>
  <c r="C146" i="3"/>
  <c r="C139" i="3"/>
  <c r="C49" i="3"/>
  <c r="C87" i="3"/>
  <c r="C114" i="3"/>
  <c r="C121" i="3"/>
  <c r="C92" i="3"/>
  <c r="C98" i="3"/>
  <c r="C135" i="3"/>
  <c r="C145" i="3"/>
  <c r="C97" i="3"/>
  <c r="C104" i="3"/>
  <c r="C85" i="3"/>
  <c r="C136" i="3"/>
  <c r="C154" i="3"/>
  <c r="D53" i="3"/>
  <c r="C55" i="3"/>
  <c r="D28" i="3"/>
  <c r="C152" i="3"/>
  <c r="C35" i="3"/>
  <c r="D44" i="3"/>
  <c r="C80" i="3"/>
  <c r="C138" i="3"/>
  <c r="D18" i="3"/>
  <c r="D60" i="3"/>
  <c r="D141" i="3"/>
  <c r="C103" i="3"/>
  <c r="D92" i="3"/>
  <c r="C42" i="3"/>
  <c r="C53" i="3"/>
  <c r="C123" i="3"/>
  <c r="C60" i="3"/>
  <c r="C149" i="3"/>
  <c r="C100" i="3"/>
  <c r="D101" i="3"/>
  <c r="C106" i="3"/>
  <c r="D103" i="3"/>
  <c r="D39" i="3"/>
  <c r="D102" i="3"/>
  <c r="D146" i="3"/>
  <c r="D140" i="3"/>
  <c r="D108" i="3"/>
  <c r="D123" i="3"/>
  <c r="C105" i="3"/>
  <c r="D77" i="3"/>
  <c r="C90" i="3"/>
  <c r="C33" i="3"/>
  <c r="C122" i="3"/>
  <c r="D121" i="3"/>
  <c r="D76" i="3"/>
  <c r="D83" i="3"/>
  <c r="D59" i="3"/>
  <c r="D62" i="3"/>
  <c r="C16" i="3"/>
  <c r="D124" i="3"/>
  <c r="C26" i="3"/>
  <c r="C83" i="3"/>
  <c r="C17" i="3"/>
  <c r="C101" i="3"/>
  <c r="D82" i="3"/>
  <c r="D147" i="3"/>
  <c r="D126" i="3"/>
  <c r="C40" i="3"/>
  <c r="C58" i="3"/>
  <c r="D38" i="3"/>
  <c r="C74" i="3"/>
  <c r="C119" i="3"/>
  <c r="D99" i="3"/>
  <c r="C118" i="3"/>
  <c r="D129" i="3"/>
  <c r="D57" i="3"/>
  <c r="C109" i="3"/>
  <c r="D66" i="3"/>
  <c r="D21" i="3"/>
  <c r="D34" i="3"/>
  <c r="C28" i="3"/>
  <c r="C45" i="3"/>
  <c r="C48" i="3"/>
  <c r="C7" i="3"/>
  <c r="D95" i="3"/>
  <c r="D128" i="3"/>
  <c r="D35" i="3"/>
  <c r="D80" i="3"/>
  <c r="C69" i="3"/>
  <c r="D51" i="3"/>
  <c r="D105" i="3"/>
  <c r="D29" i="3"/>
  <c r="D117" i="3"/>
  <c r="C77" i="3"/>
  <c r="D43" i="3"/>
  <c r="C79" i="3"/>
  <c r="D93" i="3"/>
  <c r="D109" i="3"/>
  <c r="C81" i="3"/>
  <c r="D120" i="3"/>
  <c r="D68" i="3"/>
  <c r="C115" i="3"/>
  <c r="D20" i="3"/>
  <c r="D139" i="3"/>
  <c r="D114" i="3"/>
  <c r="C18" i="3"/>
  <c r="D32" i="3"/>
  <c r="D145" i="3"/>
  <c r="C94" i="3"/>
  <c r="D133" i="3"/>
  <c r="D107" i="3"/>
  <c r="C70" i="3"/>
  <c r="C141" i="3"/>
  <c r="D138" i="3"/>
  <c r="D56" i="3"/>
  <c r="C113" i="3"/>
  <c r="D58" i="3"/>
  <c r="C46" i="3"/>
  <c r="D78" i="3"/>
  <c r="D33" i="3"/>
  <c r="C50" i="3"/>
  <c r="D41" i="3"/>
  <c r="C107" i="3"/>
  <c r="D125" i="3"/>
  <c r="D115" i="3"/>
  <c r="C99" i="3"/>
  <c r="D111" i="3"/>
  <c r="D91" i="3"/>
  <c r="C54" i="3"/>
  <c r="D7" i="3"/>
  <c r="D37" i="3"/>
  <c r="C43" i="3"/>
  <c r="D154" i="3"/>
  <c r="D136" i="3"/>
  <c r="C125" i="3"/>
  <c r="C111" i="3"/>
  <c r="C89" i="3"/>
  <c r="D153" i="3"/>
  <c r="D87" i="3"/>
  <c r="D143" i="3"/>
  <c r="C66" i="3"/>
  <c r="D55" i="3"/>
  <c r="D30" i="3"/>
  <c r="C151" i="3"/>
  <c r="D84" i="3"/>
  <c r="C65" i="3"/>
  <c r="C110" i="3"/>
  <c r="D122" i="3"/>
  <c r="C129" i="3"/>
  <c r="D63" i="3"/>
  <c r="D67" i="3"/>
  <c r="D144" i="3"/>
  <c r="D106" i="3"/>
  <c r="C52" i="3"/>
  <c r="D65" i="3"/>
  <c r="D155" i="3"/>
  <c r="C21" i="3"/>
  <c r="D79" i="3"/>
  <c r="D131" i="3"/>
  <c r="D134" i="3"/>
  <c r="D150" i="3"/>
  <c r="D127" i="3"/>
  <c r="D48" i="3"/>
  <c r="C67" i="3"/>
  <c r="D118" i="3"/>
  <c r="D26" i="3"/>
  <c r="D70" i="3"/>
  <c r="D46" i="3"/>
  <c r="C86" i="3"/>
  <c r="C72" i="3"/>
  <c r="C36" i="3"/>
  <c r="C150" i="3"/>
  <c r="D47" i="3"/>
  <c r="C62" i="3"/>
  <c r="C29" i="3"/>
  <c r="D90" i="3"/>
  <c r="C25" i="3"/>
  <c r="C112" i="3"/>
  <c r="D45" i="3"/>
  <c r="D96" i="3"/>
  <c r="D81" i="3"/>
  <c r="D50" i="3"/>
  <c r="C63" i="3"/>
  <c r="C34" i="3"/>
  <c r="C32" i="3"/>
  <c r="C39" i="3"/>
  <c r="C137" i="3"/>
  <c r="D152" i="3"/>
  <c r="D54" i="3"/>
  <c r="D73" i="3"/>
  <c r="C144" i="3"/>
  <c r="C93" i="3"/>
  <c r="D72" i="3"/>
  <c r="D137" i="3"/>
  <c r="C126" i="3"/>
  <c r="C38" i="3"/>
  <c r="D22" i="3"/>
  <c r="D113" i="3"/>
  <c r="D71" i="3"/>
  <c r="C155" i="3"/>
  <c r="D130" i="3"/>
  <c r="C88" i="3"/>
  <c r="C131" i="3"/>
  <c r="D36" i="3"/>
  <c r="D86" i="3"/>
  <c r="D98" i="3"/>
  <c r="D69" i="3"/>
  <c r="D104" i="3"/>
  <c r="D27" i="3"/>
  <c r="C61" i="3"/>
  <c r="C31" i="3"/>
  <c r="D25" i="3"/>
  <c r="C143" i="3"/>
  <c r="C68" i="3"/>
  <c r="C76" i="3"/>
  <c r="C84" i="3"/>
  <c r="C102" i="3"/>
  <c r="D110" i="3"/>
  <c r="D49" i="3"/>
  <c r="D42" i="3"/>
  <c r="D112" i="3"/>
  <c r="D94" i="3"/>
  <c r="C56" i="3"/>
  <c r="C91" i="3"/>
  <c r="C27" i="3"/>
  <c r="C120" i="3"/>
  <c r="C95" i="3"/>
  <c r="D97" i="3"/>
  <c r="C128" i="3"/>
  <c r="C51" i="3"/>
  <c r="C127" i="3"/>
  <c r="D64" i="3"/>
  <c r="C23" i="3"/>
  <c r="D74" i="3"/>
  <c r="D149" i="3"/>
  <c r="C22" i="3"/>
  <c r="C41" i="3"/>
  <c r="C64" i="3"/>
  <c r="C140" i="3"/>
  <c r="C142" i="3"/>
  <c r="C96" i="3"/>
  <c r="D17" i="3"/>
  <c r="C59" i="3"/>
  <c r="C30" i="3"/>
  <c r="D31" i="3"/>
  <c r="C132" i="3"/>
  <c r="C75" i="3"/>
  <c r="D119" i="3"/>
  <c r="C124" i="3"/>
  <c r="D148" i="3"/>
  <c r="C71" i="3"/>
  <c r="C134" i="3"/>
  <c r="C108" i="3"/>
  <c r="D151" i="3"/>
  <c r="D23" i="3"/>
  <c r="D89" i="3"/>
  <c r="D135" i="3"/>
  <c r="C57" i="3"/>
  <c r="D100" i="3"/>
  <c r="C24" i="3"/>
  <c r="C44" i="3"/>
  <c r="D85" i="3"/>
  <c r="C78" i="3"/>
  <c r="D75" i="3"/>
  <c r="D52" i="3"/>
  <c r="D142" i="3"/>
  <c r="D61" i="3"/>
  <c r="C20" i="3"/>
  <c r="C117" i="3"/>
  <c r="C37" i="3"/>
  <c r="D132" i="3"/>
  <c r="C47" i="3"/>
  <c r="D88" i="3"/>
  <c r="D116" i="3"/>
  <c r="D24" i="3"/>
  <c r="C153" i="3"/>
  <c r="D40" i="3"/>
</calcChain>
</file>

<file path=xl/comments1.xml><?xml version="1.0" encoding="utf-8"?>
<comments xmlns="http://schemas.openxmlformats.org/spreadsheetml/2006/main">
  <authors>
    <author>BERNARD</author>
  </authors>
  <commentList>
    <comment ref="B5" authorId="0">
      <text>
        <r>
          <rPr>
            <b/>
            <sz val="11"/>
            <color indexed="81"/>
            <rFont val="Arial"/>
            <family val="2"/>
          </rPr>
          <t>Les numéros s'incrémentent automatiquement</t>
        </r>
      </text>
    </comment>
    <comment ref="C5" authorId="0">
      <text>
        <r>
          <rPr>
            <b/>
            <sz val="11"/>
            <color indexed="81"/>
            <rFont val="Arial"/>
            <family val="2"/>
          </rPr>
          <t>Saisir le nom du joueur 1 de la doublette</t>
        </r>
      </text>
    </comment>
    <comment ref="D5" authorId="0">
      <text>
        <r>
          <rPr>
            <b/>
            <sz val="11"/>
            <color indexed="81"/>
            <rFont val="Arial"/>
            <family val="2"/>
          </rPr>
          <t>Saisir le nom du joueur 2 de la doublette</t>
        </r>
      </text>
    </comment>
    <comment ref="I5" authorId="0">
      <text>
        <r>
          <rPr>
            <b/>
            <sz val="11"/>
            <color indexed="81"/>
            <rFont val="Arial"/>
            <family val="2"/>
          </rPr>
          <t>Les numéros s'incrémentent automatiquement</t>
        </r>
      </text>
    </comment>
  </commentList>
</comments>
</file>

<file path=xl/sharedStrings.xml><?xml version="1.0" encoding="utf-8"?>
<sst xmlns="http://schemas.openxmlformats.org/spreadsheetml/2006/main" count="103" uniqueCount="78">
  <si>
    <t>Commune</t>
  </si>
  <si>
    <t>N° de Equipe</t>
  </si>
  <si>
    <t>équipes inscrites</t>
  </si>
  <si>
    <t>Communes</t>
  </si>
  <si>
    <t>Ordre</t>
  </si>
  <si>
    <t>communes</t>
  </si>
  <si>
    <t>Nombre d'équipe</t>
  </si>
  <si>
    <t>communes représentées</t>
  </si>
  <si>
    <t>Classement des communes par nombre d'équipes</t>
  </si>
  <si>
    <t>N°</t>
  </si>
  <si>
    <t>Table</t>
  </si>
  <si>
    <t>Noms</t>
  </si>
  <si>
    <t>Score</t>
  </si>
  <si>
    <t>Nom</t>
  </si>
  <si>
    <t>Ecart</t>
  </si>
  <si>
    <t>Tirage 1ère Partie</t>
  </si>
  <si>
    <t>Résultats</t>
  </si>
  <si>
    <t>total</t>
  </si>
  <si>
    <t>Classement 1ere Partie</t>
  </si>
  <si>
    <t>Equipes</t>
  </si>
  <si>
    <t>Points</t>
  </si>
  <si>
    <t>Lyon</t>
  </si>
  <si>
    <t>Nantes</t>
  </si>
  <si>
    <t>Bordeaux</t>
  </si>
  <si>
    <t>Paris</t>
  </si>
  <si>
    <t>Nice</t>
  </si>
  <si>
    <t>Valence</t>
  </si>
  <si>
    <t>Toulouse</t>
  </si>
  <si>
    <t>Brest</t>
  </si>
  <si>
    <t>Narbonne</t>
  </si>
  <si>
    <t>Nimes</t>
  </si>
  <si>
    <t>Macon</t>
  </si>
  <si>
    <t>Auxerre</t>
  </si>
  <si>
    <t>Toulon</t>
  </si>
  <si>
    <t>Dax</t>
  </si>
  <si>
    <t>Orleans</t>
  </si>
  <si>
    <t>Le Havre</t>
  </si>
  <si>
    <t>Metz</t>
  </si>
  <si>
    <t>niçois</t>
  </si>
  <si>
    <t>niçoise</t>
  </si>
  <si>
    <t>orleannais</t>
  </si>
  <si>
    <t>orleannaise</t>
  </si>
  <si>
    <t>nantais</t>
  </si>
  <si>
    <t>nantaise</t>
  </si>
  <si>
    <t>valentinois</t>
  </si>
  <si>
    <t>valentinoise</t>
  </si>
  <si>
    <t>lyonnais1</t>
  </si>
  <si>
    <t>lyonnaise2</t>
  </si>
  <si>
    <t>lyonnais2</t>
  </si>
  <si>
    <t>lyonnaise1</t>
  </si>
  <si>
    <t>narbonnais</t>
  </si>
  <si>
    <t>narbonnaise</t>
  </si>
  <si>
    <t>nimois</t>
  </si>
  <si>
    <t>nimoise</t>
  </si>
  <si>
    <t>lyonnais3</t>
  </si>
  <si>
    <t>lyonnaise3</t>
  </si>
  <si>
    <t>messin</t>
  </si>
  <si>
    <t>messine</t>
  </si>
  <si>
    <t>maconnais</t>
  </si>
  <si>
    <t>maconnaise</t>
  </si>
  <si>
    <t>auxerrois</t>
  </si>
  <si>
    <t>auxerroise</t>
  </si>
  <si>
    <t>brestoise</t>
  </si>
  <si>
    <t>brestois</t>
  </si>
  <si>
    <t>daxois</t>
  </si>
  <si>
    <t>daxoise</t>
  </si>
  <si>
    <t>bordelais</t>
  </si>
  <si>
    <t>bordelaise</t>
  </si>
  <si>
    <t>toulousain</t>
  </si>
  <si>
    <t>toulousaine</t>
  </si>
  <si>
    <t>havrais</t>
  </si>
  <si>
    <t>havraise</t>
  </si>
  <si>
    <t>parisien1</t>
  </si>
  <si>
    <t>parisienne1</t>
  </si>
  <si>
    <t>parisien2</t>
  </si>
  <si>
    <t>parisienne2</t>
  </si>
  <si>
    <t>toulonnais</t>
  </si>
  <si>
    <t>toulonnaise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</si>
</sst>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6"/>
      <color theme="1"/>
      <name val="VAGRounded BT"/>
      <family val="2"/>
    </font>
    <font>
      <sz val="11"/>
      <color theme="1"/>
      <name val="VAGRounded BT"/>
      <family val="2"/>
    </font>
    <font>
      <b/>
      <sz val="11"/>
      <color indexed="81"/>
      <name val="Arial"/>
      <family val="2"/>
    </font>
    <font>
      <sz val="20"/>
      <color theme="1"/>
      <name val="VAGRounded BT"/>
      <family val="2"/>
    </font>
    <font>
      <sz val="12"/>
      <color theme="1"/>
      <name val="VAGRounded BT"/>
      <family val="2"/>
    </font>
    <font>
      <b/>
      <sz val="11"/>
      <color theme="1"/>
      <name val="Arial"/>
      <family val="2"/>
    </font>
    <font>
      <sz val="11"/>
      <color theme="1"/>
      <name val="VAGRounded BT"/>
      <family val="2"/>
    </font>
    <font>
      <sz val="11"/>
      <color rgb="FFFF0000"/>
      <name val="VAGRounded BT"/>
      <family val="2"/>
    </font>
    <font>
      <sz val="12"/>
      <name val="VAGRounded BT"/>
      <family val="2"/>
    </font>
    <font>
      <sz val="11"/>
      <name val="VAGRounded BT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20"/>
      <color rgb="FFFF0000"/>
      <name val="VAGRounded BT"/>
      <family val="2"/>
    </font>
    <font>
      <sz val="18"/>
      <color rgb="FFFF0000"/>
      <name val="VAGRounded BT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CC"/>
        <bgColor indexed="64"/>
      </patternFill>
    </fill>
  </fills>
  <borders count="29">
    <border>
      <left/>
      <right/>
      <top/>
      <bottom/>
      <diagonal/>
    </border>
    <border>
      <left style="double">
        <color theme="9" tint="-0.499984740745262"/>
      </left>
      <right style="double">
        <color theme="9" tint="-0.499984740745262"/>
      </right>
      <top style="double">
        <color theme="9" tint="-0.499984740745262"/>
      </top>
      <bottom style="double">
        <color theme="9" tint="-0.499984740745262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3" fillId="0" borderId="0"/>
  </cellStyleXfs>
  <cellXfs count="8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2" borderId="0" xfId="0" applyFont="1" applyFill="1"/>
    <xf numFmtId="0" fontId="0" fillId="0" borderId="0" xfId="0" applyAlignment="1">
      <alignment vertical="center"/>
    </xf>
    <xf numFmtId="0" fontId="0" fillId="0" borderId="0" xfId="0" applyAlignment="1"/>
    <xf numFmtId="0" fontId="7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8" fillId="4" borderId="0" xfId="0" applyFont="1" applyFill="1"/>
    <xf numFmtId="0" fontId="6" fillId="2" borderId="0" xfId="0" applyFont="1" applyFill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8" fillId="4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4" fillId="5" borderId="0" xfId="0" applyFont="1" applyFill="1" applyAlignment="1" applyProtection="1">
      <alignment horizontal="center" vertical="center"/>
    </xf>
    <xf numFmtId="0" fontId="5" fillId="5" borderId="0" xfId="0" applyFont="1" applyFill="1" applyAlignment="1" applyProtection="1">
      <alignment horizontal="center" vertical="center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vertical="center"/>
      <protection locked="0"/>
    </xf>
    <xf numFmtId="0" fontId="5" fillId="3" borderId="2" xfId="0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 applyProtection="1">
      <alignment vertical="center"/>
      <protection locked="0"/>
    </xf>
    <xf numFmtId="0" fontId="1" fillId="0" borderId="0" xfId="0" applyFont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 wrapText="1"/>
    </xf>
    <xf numFmtId="0" fontId="5" fillId="3" borderId="3" xfId="0" applyFont="1" applyFill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center" vertical="center"/>
    </xf>
    <xf numFmtId="0" fontId="10" fillId="2" borderId="0" xfId="0" applyFont="1" applyFill="1"/>
    <xf numFmtId="0" fontId="11" fillId="2" borderId="0" xfId="0" applyFont="1" applyFill="1" applyAlignment="1">
      <alignment horizontal="center" vertical="center"/>
    </xf>
    <xf numFmtId="0" fontId="12" fillId="2" borderId="14" xfId="0" applyFont="1" applyFill="1" applyBorder="1" applyAlignment="1">
      <alignment horizontal="center" vertical="center"/>
    </xf>
    <xf numFmtId="0" fontId="12" fillId="2" borderId="15" xfId="0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7" borderId="7" xfId="0" applyFont="1" applyFill="1" applyBorder="1" applyAlignment="1">
      <alignment horizontal="center" vertical="center"/>
    </xf>
    <xf numFmtId="0" fontId="11" fillId="7" borderId="10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11" fillId="4" borderId="10" xfId="0" applyFont="1" applyFill="1" applyBorder="1" applyAlignment="1">
      <alignment horizontal="center" vertical="center"/>
    </xf>
    <xf numFmtId="0" fontId="11" fillId="7" borderId="8" xfId="1" applyFont="1" applyFill="1" applyBorder="1" applyAlignment="1" applyProtection="1">
      <alignment horizontal="center" vertical="center"/>
      <protection hidden="1"/>
    </xf>
    <xf numFmtId="0" fontId="11" fillId="7" borderId="8" xfId="1" applyNumberFormat="1" applyFont="1" applyFill="1" applyBorder="1" applyAlignment="1" applyProtection="1">
      <alignment horizontal="center" vertical="center"/>
      <protection hidden="1"/>
    </xf>
    <xf numFmtId="0" fontId="11" fillId="7" borderId="16" xfId="1" applyNumberFormat="1" applyFont="1" applyFill="1" applyBorder="1" applyAlignment="1" applyProtection="1">
      <alignment horizontal="center" vertical="center"/>
      <protection hidden="1"/>
    </xf>
    <xf numFmtId="0" fontId="11" fillId="7" borderId="11" xfId="1" applyFont="1" applyFill="1" applyBorder="1" applyAlignment="1" applyProtection="1">
      <alignment horizontal="center" vertical="center"/>
      <protection hidden="1"/>
    </xf>
    <xf numFmtId="0" fontId="11" fillId="7" borderId="11" xfId="1" applyNumberFormat="1" applyFont="1" applyFill="1" applyBorder="1" applyAlignment="1" applyProtection="1">
      <alignment horizontal="center" vertical="center"/>
      <protection hidden="1"/>
    </xf>
    <xf numFmtId="0" fontId="11" fillId="7" borderId="17" xfId="1" applyNumberFormat="1" applyFont="1" applyFill="1" applyBorder="1" applyAlignment="1" applyProtection="1">
      <alignment horizontal="center" vertical="center"/>
      <protection hidden="1"/>
    </xf>
    <xf numFmtId="0" fontId="11" fillId="4" borderId="8" xfId="1" applyFont="1" applyFill="1" applyBorder="1" applyAlignment="1" applyProtection="1">
      <alignment horizontal="center" vertical="center"/>
      <protection hidden="1"/>
    </xf>
    <xf numFmtId="0" fontId="11" fillId="4" borderId="8" xfId="1" applyNumberFormat="1" applyFont="1" applyFill="1" applyBorder="1" applyAlignment="1" applyProtection="1">
      <alignment horizontal="center" vertical="center"/>
      <protection hidden="1"/>
    </xf>
    <xf numFmtId="0" fontId="11" fillId="4" borderId="16" xfId="1" applyNumberFormat="1" applyFont="1" applyFill="1" applyBorder="1" applyAlignment="1" applyProtection="1">
      <alignment horizontal="center" vertical="center"/>
      <protection hidden="1"/>
    </xf>
    <xf numFmtId="0" fontId="11" fillId="4" borderId="11" xfId="1" applyFont="1" applyFill="1" applyBorder="1" applyAlignment="1" applyProtection="1">
      <alignment horizontal="center" vertical="center"/>
      <protection hidden="1"/>
    </xf>
    <xf numFmtId="0" fontId="11" fillId="4" borderId="11" xfId="1" applyNumberFormat="1" applyFont="1" applyFill="1" applyBorder="1" applyAlignment="1" applyProtection="1">
      <alignment horizontal="center" vertical="center"/>
      <protection hidden="1"/>
    </xf>
    <xf numFmtId="0" fontId="11" fillId="4" borderId="17" xfId="1" applyNumberFormat="1" applyFont="1" applyFill="1" applyBorder="1" applyAlignment="1" applyProtection="1">
      <alignment horizontal="center" vertical="center"/>
      <protection hidden="1"/>
    </xf>
    <xf numFmtId="0" fontId="11" fillId="7" borderId="18" xfId="1" applyFont="1" applyFill="1" applyBorder="1" applyAlignment="1" applyProtection="1">
      <alignment horizontal="center" vertical="center"/>
      <protection hidden="1"/>
    </xf>
    <xf numFmtId="0" fontId="11" fillId="4" borderId="18" xfId="1" applyFont="1" applyFill="1" applyBorder="1" applyAlignment="1" applyProtection="1">
      <alignment horizontal="center" vertical="center"/>
      <protection hidden="1"/>
    </xf>
    <xf numFmtId="0" fontId="6" fillId="4" borderId="9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1" fillId="4" borderId="20" xfId="1" applyNumberFormat="1" applyFont="1" applyFill="1" applyBorder="1" applyAlignment="1" applyProtection="1">
      <alignment horizontal="center" vertical="center"/>
      <protection hidden="1"/>
    </xf>
    <xf numFmtId="0" fontId="11" fillId="7" borderId="20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11" fillId="8" borderId="24" xfId="1" applyFont="1" applyFill="1" applyBorder="1" applyAlignment="1" applyProtection="1">
      <alignment horizontal="center" vertical="center"/>
      <protection hidden="1"/>
    </xf>
    <xf numFmtId="0" fontId="11" fillId="8" borderId="22" xfId="1" applyFont="1" applyFill="1" applyBorder="1" applyAlignment="1" applyProtection="1">
      <alignment horizontal="center" vertical="center"/>
      <protection hidden="1"/>
    </xf>
    <xf numFmtId="0" fontId="11" fillId="8" borderId="25" xfId="1" applyFont="1" applyFill="1" applyBorder="1" applyAlignment="1" applyProtection="1">
      <alignment horizontal="center" vertical="center"/>
      <protection hidden="1"/>
    </xf>
    <xf numFmtId="0" fontId="11" fillId="0" borderId="21" xfId="1" applyFont="1" applyFill="1" applyBorder="1" applyAlignment="1" applyProtection="1">
      <alignment horizontal="center"/>
      <protection hidden="1"/>
    </xf>
    <xf numFmtId="0" fontId="11" fillId="0" borderId="26" xfId="1" applyNumberFormat="1" applyFont="1" applyFill="1" applyBorder="1" applyAlignment="1" applyProtection="1">
      <alignment horizontal="center" vertical="center"/>
      <protection hidden="1"/>
    </xf>
    <xf numFmtId="0" fontId="11" fillId="0" borderId="27" xfId="1" applyFont="1" applyFill="1" applyBorder="1" applyAlignment="1" applyProtection="1">
      <alignment horizontal="center" vertical="center"/>
      <protection hidden="1"/>
    </xf>
    <xf numFmtId="0" fontId="11" fillId="0" borderId="28" xfId="1" applyNumberFormat="1" applyFont="1" applyFill="1" applyBorder="1" applyAlignment="1" applyProtection="1">
      <alignment horizontal="center" vertical="center"/>
      <protection hidden="1"/>
    </xf>
    <xf numFmtId="0" fontId="4" fillId="5" borderId="0" xfId="0" applyFont="1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5" fillId="5" borderId="0" xfId="0" applyFont="1" applyFill="1" applyAlignment="1" applyProtection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2" borderId="5" xfId="0" applyFont="1" applyFill="1" applyBorder="1" applyAlignment="1">
      <alignment horizontal="center" vertical="center"/>
    </xf>
    <xf numFmtId="0" fontId="14" fillId="2" borderId="6" xfId="0" applyFont="1" applyFill="1" applyBorder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15" fillId="2" borderId="0" xfId="0" applyFont="1" applyFill="1" applyAlignment="1"/>
    <xf numFmtId="0" fontId="12" fillId="8" borderId="21" xfId="1" applyFont="1" applyFill="1" applyBorder="1" applyAlignment="1" applyProtection="1">
      <alignment horizontal="center" vertical="center"/>
      <protection hidden="1"/>
    </xf>
    <xf numFmtId="0" fontId="12" fillId="8" borderId="22" xfId="1" applyFont="1" applyFill="1" applyBorder="1" applyAlignment="1" applyProtection="1">
      <alignment horizontal="center" vertical="center"/>
      <protection hidden="1"/>
    </xf>
    <xf numFmtId="0" fontId="12" fillId="8" borderId="23" xfId="1" applyFont="1" applyFill="1" applyBorder="1" applyAlignment="1" applyProtection="1">
      <alignment horizontal="center" vertical="center"/>
      <protection hidden="1"/>
    </xf>
  </cellXfs>
  <cellStyles count="2">
    <cellStyle name="Normal" xfId="0" builtinId="0"/>
    <cellStyle name="Normal_classm" xfId="1"/>
  </cellStyles>
  <dxfs count="6">
    <dxf>
      <font>
        <strike val="0"/>
        <outline val="0"/>
        <shadow val="0"/>
        <u val="none"/>
        <vertAlign val="baseline"/>
        <sz val="11"/>
        <color theme="1"/>
        <name val="VAGRounded BT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VAGRounded BT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VAGRounded BT"/>
        <scheme val="none"/>
      </font>
      <alignment horizontal="general" vertical="bottom" textRotation="0" wrapText="0" indent="0" justifyLastLine="0" shrinkToFit="0" readingOrder="0"/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213360</xdr:colOff>
      <xdr:row>0</xdr:row>
      <xdr:rowOff>99060</xdr:rowOff>
    </xdr:from>
    <xdr:to>
      <xdr:col>8</xdr:col>
      <xdr:colOff>548640</xdr:colOff>
      <xdr:row>3</xdr:row>
      <xdr:rowOff>144780</xdr:rowOff>
    </xdr:to>
    <xdr:sp macro="[0]!OuvreFormulaire" textlink="">
      <xdr:nvSpPr>
        <xdr:cNvPr id="2" name="Rectangle à coins arrondis 1"/>
        <xdr:cNvSpPr/>
      </xdr:nvSpPr>
      <xdr:spPr>
        <a:xfrm>
          <a:off x="7048500" y="99060"/>
          <a:ext cx="2987040" cy="876300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0000"/>
              </a:solidFill>
              <a:latin typeface="VAGRounded BT" panose="020F0702020204020204" pitchFamily="34" charset="0"/>
            </a:rPr>
            <a:t>Affiche le formulaire de saisie d'une </a:t>
          </a:r>
        </a:p>
        <a:p>
          <a:pPr algn="ctr"/>
          <a:r>
            <a:rPr lang="fr-FR" sz="1400">
              <a:solidFill>
                <a:srgbClr val="FF0000"/>
              </a:solidFill>
              <a:latin typeface="VAGRounded BT" panose="020F0702020204020204" pitchFamily="34" charset="0"/>
            </a:rPr>
            <a:t>nouvelle commune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3</xdr:row>
      <xdr:rowOff>0</xdr:rowOff>
    </xdr:from>
    <xdr:to>
      <xdr:col>5</xdr:col>
      <xdr:colOff>708660</xdr:colOff>
      <xdr:row>12</xdr:row>
      <xdr:rowOff>45720</xdr:rowOff>
    </xdr:to>
    <xdr:sp macro="" textlink="">
      <xdr:nvSpPr>
        <xdr:cNvPr id="2" name="Rectangle à coins arrondis 1"/>
        <xdr:cNvSpPr/>
      </xdr:nvSpPr>
      <xdr:spPr>
        <a:xfrm>
          <a:off x="2606040" y="548640"/>
          <a:ext cx="3063240" cy="169164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VAGRounded BT" panose="020F0702020204020204" pitchFamily="34" charset="0"/>
            </a:rPr>
            <a:t>Lors</a:t>
          </a:r>
          <a:r>
            <a:rPr lang="fr-FR" sz="1400" baseline="0">
              <a:latin typeface="VAGRounded BT" panose="020F0702020204020204" pitchFamily="34" charset="0"/>
            </a:rPr>
            <a:t> de la saisie d'une nouvelle commune, ne pas oublier de faire un tri croissant ( du plus petit au plus grand) des communes, en cliquant sur la flèche à droite du titre "Ordre".</a:t>
          </a:r>
          <a:endParaRPr lang="fr-FR" sz="1400">
            <a:latin typeface="VAGRounded BT" panose="020F0702020204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18" totalsRowShown="0" dataDxfId="2">
  <autoFilter ref="A1:B18"/>
  <sortState ref="A2:B18">
    <sortCondition ref="B1:B18"/>
  </sortState>
  <tableColumns count="2">
    <tableColumn id="1" name="communes" dataDxfId="1"/>
    <tableColumn id="2" name="Ordre" dataDxfId="0">
      <calculatedColumnFormula>COUNTIF(communesliste,"&lt;="&amp;A2)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55"/>
  <sheetViews>
    <sheetView showGridLines="0" tabSelected="1" zoomScaleNormal="100" workbookViewId="0">
      <selection activeCell="H12" sqref="H12"/>
    </sheetView>
  </sheetViews>
  <sheetFormatPr baseColWidth="10" defaultRowHeight="14.4" x14ac:dyDescent="0.3"/>
  <cols>
    <col min="1" max="1" width="3.44140625" style="4" customWidth="1"/>
    <col min="2" max="2" width="8.6640625" style="1" bestFit="1" customWidth="1"/>
    <col min="3" max="4" width="22.77734375" style="1" customWidth="1"/>
    <col min="5" max="5" width="37.6640625" style="4" customWidth="1"/>
    <col min="6" max="6" width="4.33203125" style="4" customWidth="1"/>
    <col min="7" max="7" width="5.5546875" style="4" customWidth="1"/>
    <col min="8" max="8" width="33.109375" style="4" customWidth="1"/>
    <col min="9" max="9" width="13.44140625" style="4" customWidth="1"/>
    <col min="10" max="10" width="4.6640625" style="4" customWidth="1"/>
    <col min="11" max="11" width="23" style="4" customWidth="1"/>
    <col min="12" max="12" width="9.88671875" style="4" bestFit="1" customWidth="1"/>
    <col min="13" max="13" width="22.44140625" style="4" customWidth="1"/>
    <col min="14" max="16384" width="11.5546875" style="4"/>
  </cols>
  <sheetData>
    <row r="1" spans="1:12" ht="16.05" customHeight="1" x14ac:dyDescent="0.3">
      <c r="A1" s="16"/>
      <c r="B1" s="17"/>
      <c r="C1" s="17"/>
      <c r="D1" s="17"/>
      <c r="E1" s="16"/>
    </row>
    <row r="2" spans="1:12" ht="25.2" x14ac:dyDescent="0.3">
      <c r="A2" s="16"/>
      <c r="B2" s="70">
        <f>COUNT(B6:B155)</f>
        <v>20</v>
      </c>
      <c r="C2" s="71"/>
      <c r="D2" s="17"/>
      <c r="E2" s="18">
        <f>(K33-K34)</f>
        <v>17</v>
      </c>
    </row>
    <row r="3" spans="1:12" ht="24.6" customHeight="1" x14ac:dyDescent="0.3">
      <c r="A3" s="16"/>
      <c r="B3" s="72" t="s">
        <v>2</v>
      </c>
      <c r="C3" s="71"/>
      <c r="D3" s="17"/>
      <c r="E3" s="19" t="s">
        <v>7</v>
      </c>
    </row>
    <row r="4" spans="1:12" ht="16.05" customHeight="1" thickBot="1" x14ac:dyDescent="0.35">
      <c r="A4" s="16"/>
      <c r="B4" s="17"/>
      <c r="C4" s="17"/>
      <c r="D4" s="17"/>
      <c r="E4" s="16"/>
    </row>
    <row r="5" spans="1:12" s="2" customFormat="1" ht="45" customHeight="1" thickTop="1" thickBot="1" x14ac:dyDescent="0.35">
      <c r="A5" s="26"/>
      <c r="B5" s="27" t="s">
        <v>1</v>
      </c>
      <c r="C5" s="28" t="s">
        <v>13</v>
      </c>
      <c r="D5" s="28" t="s">
        <v>13</v>
      </c>
      <c r="E5" s="28" t="s">
        <v>0</v>
      </c>
      <c r="G5" s="15" t="s">
        <v>9</v>
      </c>
      <c r="H5" s="15" t="s">
        <v>8</v>
      </c>
      <c r="I5" s="14" t="s">
        <v>6</v>
      </c>
      <c r="K5" s="12" t="s">
        <v>3</v>
      </c>
      <c r="L5" s="12" t="s">
        <v>6</v>
      </c>
    </row>
    <row r="6" spans="1:12" ht="19.95" customHeight="1" thickTop="1" x14ac:dyDescent="0.25">
      <c r="A6" s="16"/>
      <c r="B6" s="29">
        <v>1</v>
      </c>
      <c r="C6" s="20" t="s">
        <v>46</v>
      </c>
      <c r="D6" s="20" t="s">
        <v>49</v>
      </c>
      <c r="E6" s="21" t="s">
        <v>21</v>
      </c>
      <c r="K6" s="3" t="str">
        <f>source!A2</f>
        <v>Auxerre</v>
      </c>
      <c r="L6" s="10">
        <f>COUNTIF($E$5:$E$41,K6)</f>
        <v>1</v>
      </c>
    </row>
    <row r="7" spans="1:12" ht="19.95" customHeight="1" x14ac:dyDescent="0.25">
      <c r="A7" s="16"/>
      <c r="B7" s="30">
        <f>IF(C7="","",B6+1)</f>
        <v>2</v>
      </c>
      <c r="C7" s="22" t="s">
        <v>72</v>
      </c>
      <c r="D7" s="22" t="s">
        <v>73</v>
      </c>
      <c r="E7" s="23" t="s">
        <v>24</v>
      </c>
      <c r="K7" s="3" t="str">
        <f>source!A3</f>
        <v>Bordeaux</v>
      </c>
      <c r="L7" s="10">
        <f t="shared" ref="L7:L32" si="0">COUNTIF($E$5:$E$41,K7)</f>
        <v>1</v>
      </c>
    </row>
    <row r="8" spans="1:12" ht="19.95" customHeight="1" x14ac:dyDescent="0.25">
      <c r="A8" s="16"/>
      <c r="B8" s="31">
        <f t="shared" ref="B8:B71" si="1">IF(C8="","",B7+1)</f>
        <v>3</v>
      </c>
      <c r="C8" s="24" t="s">
        <v>38</v>
      </c>
      <c r="D8" s="24" t="s">
        <v>39</v>
      </c>
      <c r="E8" s="25" t="s">
        <v>25</v>
      </c>
      <c r="K8" s="3" t="str">
        <f>source!A4</f>
        <v>Brest</v>
      </c>
      <c r="L8" s="10">
        <f t="shared" si="0"/>
        <v>1</v>
      </c>
    </row>
    <row r="9" spans="1:12" ht="19.95" customHeight="1" x14ac:dyDescent="0.25">
      <c r="A9" s="16"/>
      <c r="B9" s="30">
        <f t="shared" si="1"/>
        <v>4</v>
      </c>
      <c r="C9" s="22" t="s">
        <v>40</v>
      </c>
      <c r="D9" s="22" t="s">
        <v>41</v>
      </c>
      <c r="E9" s="23" t="s">
        <v>35</v>
      </c>
      <c r="K9" s="3" t="str">
        <f>source!A5</f>
        <v>Dax</v>
      </c>
      <c r="L9" s="10">
        <f t="shared" si="0"/>
        <v>1</v>
      </c>
    </row>
    <row r="10" spans="1:12" ht="19.95" customHeight="1" x14ac:dyDescent="0.25">
      <c r="A10" s="16"/>
      <c r="B10" s="31">
        <f t="shared" si="1"/>
        <v>5</v>
      </c>
      <c r="C10" s="24" t="s">
        <v>42</v>
      </c>
      <c r="D10" s="24" t="s">
        <v>43</v>
      </c>
      <c r="E10" s="25" t="s">
        <v>22</v>
      </c>
      <c r="K10" s="3" t="str">
        <f>source!A6</f>
        <v>Le Havre</v>
      </c>
      <c r="L10" s="10">
        <f t="shared" si="0"/>
        <v>1</v>
      </c>
    </row>
    <row r="11" spans="1:12" ht="19.95" customHeight="1" x14ac:dyDescent="0.25">
      <c r="A11" s="16"/>
      <c r="B11" s="30">
        <f t="shared" si="1"/>
        <v>6</v>
      </c>
      <c r="C11" s="22" t="s">
        <v>44</v>
      </c>
      <c r="D11" s="22" t="s">
        <v>45</v>
      </c>
      <c r="E11" s="23" t="s">
        <v>26</v>
      </c>
      <c r="K11" s="3" t="str">
        <f>source!A7</f>
        <v>Lyon</v>
      </c>
      <c r="L11" s="10">
        <f t="shared" si="0"/>
        <v>3</v>
      </c>
    </row>
    <row r="12" spans="1:12" ht="19.95" customHeight="1" x14ac:dyDescent="0.25">
      <c r="A12" s="16"/>
      <c r="B12" s="31">
        <f t="shared" si="1"/>
        <v>7</v>
      </c>
      <c r="C12" s="24" t="s">
        <v>48</v>
      </c>
      <c r="D12" s="24" t="s">
        <v>47</v>
      </c>
      <c r="E12" s="25" t="s">
        <v>21</v>
      </c>
      <c r="K12" s="3" t="str">
        <f>source!A8</f>
        <v>Macon</v>
      </c>
      <c r="L12" s="10">
        <f t="shared" si="0"/>
        <v>1</v>
      </c>
    </row>
    <row r="13" spans="1:12" ht="19.95" customHeight="1" x14ac:dyDescent="0.25">
      <c r="A13" s="16"/>
      <c r="B13" s="30">
        <f t="shared" si="1"/>
        <v>8</v>
      </c>
      <c r="C13" s="22" t="s">
        <v>50</v>
      </c>
      <c r="D13" s="22" t="s">
        <v>51</v>
      </c>
      <c r="E13" s="23" t="s">
        <v>29</v>
      </c>
      <c r="K13" s="3" t="str">
        <f>source!A9</f>
        <v>Metz</v>
      </c>
      <c r="L13" s="10">
        <f t="shared" si="0"/>
        <v>1</v>
      </c>
    </row>
    <row r="14" spans="1:12" ht="19.95" customHeight="1" x14ac:dyDescent="0.25">
      <c r="A14" s="16"/>
      <c r="B14" s="31">
        <f t="shared" si="1"/>
        <v>9</v>
      </c>
      <c r="C14" s="24" t="s">
        <v>52</v>
      </c>
      <c r="D14" s="24" t="s">
        <v>53</v>
      </c>
      <c r="E14" s="25" t="s">
        <v>30</v>
      </c>
      <c r="K14" s="3" t="str">
        <f>source!A10</f>
        <v>Nantes</v>
      </c>
      <c r="L14" s="10">
        <f t="shared" si="0"/>
        <v>1</v>
      </c>
    </row>
    <row r="15" spans="1:12" ht="19.95" customHeight="1" x14ac:dyDescent="0.25">
      <c r="A15" s="16"/>
      <c r="B15" s="30">
        <f t="shared" si="1"/>
        <v>10</v>
      </c>
      <c r="C15" s="22" t="s">
        <v>54</v>
      </c>
      <c r="D15" s="22" t="s">
        <v>55</v>
      </c>
      <c r="E15" s="23" t="s">
        <v>21</v>
      </c>
      <c r="K15" s="3" t="str">
        <f>source!A11</f>
        <v>Narbonne</v>
      </c>
      <c r="L15" s="10">
        <f t="shared" si="0"/>
        <v>1</v>
      </c>
    </row>
    <row r="16" spans="1:12" ht="19.95" customHeight="1" x14ac:dyDescent="0.25">
      <c r="A16" s="16"/>
      <c r="B16" s="31">
        <f t="shared" si="1"/>
        <v>11</v>
      </c>
      <c r="C16" s="24" t="s">
        <v>56</v>
      </c>
      <c r="D16" s="24" t="s">
        <v>57</v>
      </c>
      <c r="E16" s="25" t="s">
        <v>37</v>
      </c>
      <c r="K16" s="3" t="str">
        <f>source!A12</f>
        <v>Nice</v>
      </c>
      <c r="L16" s="10">
        <f t="shared" si="0"/>
        <v>1</v>
      </c>
    </row>
    <row r="17" spans="1:12" ht="19.95" customHeight="1" x14ac:dyDescent="0.25">
      <c r="A17" s="16"/>
      <c r="B17" s="30">
        <f t="shared" si="1"/>
        <v>12</v>
      </c>
      <c r="C17" s="22" t="s">
        <v>58</v>
      </c>
      <c r="D17" s="22" t="s">
        <v>59</v>
      </c>
      <c r="E17" s="23" t="s">
        <v>31</v>
      </c>
      <c r="K17" s="3" t="str">
        <f>source!A13</f>
        <v>Nimes</v>
      </c>
      <c r="L17" s="10">
        <f t="shared" si="0"/>
        <v>1</v>
      </c>
    </row>
    <row r="18" spans="1:12" ht="19.95" customHeight="1" x14ac:dyDescent="0.25">
      <c r="A18" s="16"/>
      <c r="B18" s="31">
        <f t="shared" si="1"/>
        <v>13</v>
      </c>
      <c r="C18" s="24" t="s">
        <v>60</v>
      </c>
      <c r="D18" s="24" t="s">
        <v>61</v>
      </c>
      <c r="E18" s="25" t="s">
        <v>32</v>
      </c>
      <c r="K18" s="3" t="str">
        <f>source!A14</f>
        <v>Orleans</v>
      </c>
      <c r="L18" s="10">
        <f>COUNTIF($E$5:$E$41,K18)</f>
        <v>1</v>
      </c>
    </row>
    <row r="19" spans="1:12" ht="19.95" customHeight="1" x14ac:dyDescent="0.25">
      <c r="A19" s="16"/>
      <c r="B19" s="30">
        <f t="shared" si="1"/>
        <v>14</v>
      </c>
      <c r="C19" s="22" t="s">
        <v>63</v>
      </c>
      <c r="D19" s="22" t="s">
        <v>62</v>
      </c>
      <c r="E19" s="23" t="s">
        <v>28</v>
      </c>
      <c r="K19" s="3" t="str">
        <f>source!A15</f>
        <v>Paris</v>
      </c>
      <c r="L19" s="10">
        <f t="shared" si="0"/>
        <v>2</v>
      </c>
    </row>
    <row r="20" spans="1:12" ht="19.95" customHeight="1" x14ac:dyDescent="0.25">
      <c r="A20" s="16"/>
      <c r="B20" s="31">
        <f t="shared" si="1"/>
        <v>15</v>
      </c>
      <c r="C20" s="24" t="s">
        <v>64</v>
      </c>
      <c r="D20" s="24" t="s">
        <v>65</v>
      </c>
      <c r="E20" s="25" t="s">
        <v>34</v>
      </c>
      <c r="K20" s="3" t="str">
        <f>source!A16</f>
        <v>Toulon</v>
      </c>
      <c r="L20" s="10">
        <f t="shared" si="0"/>
        <v>1</v>
      </c>
    </row>
    <row r="21" spans="1:12" ht="19.95" customHeight="1" x14ac:dyDescent="0.25">
      <c r="A21" s="16"/>
      <c r="B21" s="30">
        <f t="shared" si="1"/>
        <v>16</v>
      </c>
      <c r="C21" s="22" t="s">
        <v>66</v>
      </c>
      <c r="D21" s="22" t="s">
        <v>67</v>
      </c>
      <c r="E21" s="23" t="s">
        <v>23</v>
      </c>
      <c r="K21" s="3" t="str">
        <f>source!A17</f>
        <v>Toulouse</v>
      </c>
      <c r="L21" s="10">
        <f t="shared" si="0"/>
        <v>1</v>
      </c>
    </row>
    <row r="22" spans="1:12" ht="19.95" customHeight="1" x14ac:dyDescent="0.25">
      <c r="A22" s="16"/>
      <c r="B22" s="31">
        <f t="shared" si="1"/>
        <v>17</v>
      </c>
      <c r="C22" s="24" t="s">
        <v>68</v>
      </c>
      <c r="D22" s="24" t="s">
        <v>69</v>
      </c>
      <c r="E22" s="25" t="s">
        <v>27</v>
      </c>
      <c r="K22" s="3" t="str">
        <f>source!A18</f>
        <v>Valence</v>
      </c>
      <c r="L22" s="10">
        <f t="shared" si="0"/>
        <v>1</v>
      </c>
    </row>
    <row r="23" spans="1:12" ht="19.95" customHeight="1" x14ac:dyDescent="0.25">
      <c r="A23" s="16"/>
      <c r="B23" s="30">
        <f t="shared" si="1"/>
        <v>18</v>
      </c>
      <c r="C23" s="22" t="s">
        <v>70</v>
      </c>
      <c r="D23" s="22" t="s">
        <v>71</v>
      </c>
      <c r="E23" s="23" t="s">
        <v>36</v>
      </c>
      <c r="K23" s="32">
        <f>source!A19</f>
        <v>0</v>
      </c>
      <c r="L23" s="33">
        <f t="shared" si="0"/>
        <v>0</v>
      </c>
    </row>
    <row r="24" spans="1:12" ht="19.95" customHeight="1" x14ac:dyDescent="0.25">
      <c r="A24" s="16"/>
      <c r="B24" s="31">
        <f t="shared" si="1"/>
        <v>19</v>
      </c>
      <c r="C24" s="24" t="s">
        <v>74</v>
      </c>
      <c r="D24" s="24" t="s">
        <v>75</v>
      </c>
      <c r="E24" s="25" t="s">
        <v>24</v>
      </c>
      <c r="K24" s="32">
        <f>source!A20</f>
        <v>0</v>
      </c>
      <c r="L24" s="33">
        <f t="shared" si="0"/>
        <v>0</v>
      </c>
    </row>
    <row r="25" spans="1:12" ht="19.95" customHeight="1" x14ac:dyDescent="0.25">
      <c r="A25" s="16"/>
      <c r="B25" s="30">
        <f t="shared" si="1"/>
        <v>20</v>
      </c>
      <c r="C25" s="22" t="s">
        <v>76</v>
      </c>
      <c r="D25" s="22" t="s">
        <v>77</v>
      </c>
      <c r="E25" s="23" t="s">
        <v>33</v>
      </c>
      <c r="K25" s="32">
        <f>source!A21</f>
        <v>0</v>
      </c>
      <c r="L25" s="33">
        <f t="shared" si="0"/>
        <v>0</v>
      </c>
    </row>
    <row r="26" spans="1:12" ht="19.95" customHeight="1" x14ac:dyDescent="0.25">
      <c r="A26" s="16"/>
      <c r="B26" s="31" t="str">
        <f t="shared" si="1"/>
        <v/>
      </c>
      <c r="C26" s="24"/>
      <c r="D26" s="24"/>
      <c r="E26" s="25"/>
      <c r="K26" s="32">
        <f>source!A22</f>
        <v>0</v>
      </c>
      <c r="L26" s="33">
        <f t="shared" si="0"/>
        <v>0</v>
      </c>
    </row>
    <row r="27" spans="1:12" ht="19.95" customHeight="1" x14ac:dyDescent="0.25">
      <c r="A27" s="16"/>
      <c r="B27" s="30" t="str">
        <f t="shared" si="1"/>
        <v/>
      </c>
      <c r="C27" s="22"/>
      <c r="D27" s="22"/>
      <c r="E27" s="23"/>
      <c r="K27" s="32">
        <f>source!A23</f>
        <v>0</v>
      </c>
      <c r="L27" s="33">
        <f t="shared" si="0"/>
        <v>0</v>
      </c>
    </row>
    <row r="28" spans="1:12" ht="19.95" customHeight="1" x14ac:dyDescent="0.25">
      <c r="A28" s="16"/>
      <c r="B28" s="31" t="str">
        <f t="shared" si="1"/>
        <v/>
      </c>
      <c r="C28" s="24"/>
      <c r="D28" s="24"/>
      <c r="E28" s="25"/>
      <c r="K28" s="32">
        <f>source!A24</f>
        <v>0</v>
      </c>
      <c r="L28" s="33">
        <f t="shared" si="0"/>
        <v>0</v>
      </c>
    </row>
    <row r="29" spans="1:12" ht="19.95" customHeight="1" x14ac:dyDescent="0.25">
      <c r="A29" s="16"/>
      <c r="B29" s="30" t="str">
        <f t="shared" si="1"/>
        <v/>
      </c>
      <c r="C29" s="22"/>
      <c r="D29" s="22"/>
      <c r="E29" s="23"/>
      <c r="K29" s="32">
        <f>source!A25</f>
        <v>0</v>
      </c>
      <c r="L29" s="33">
        <f t="shared" si="0"/>
        <v>0</v>
      </c>
    </row>
    <row r="30" spans="1:12" ht="19.95" customHeight="1" x14ac:dyDescent="0.25">
      <c r="A30" s="16"/>
      <c r="B30" s="31" t="str">
        <f t="shared" si="1"/>
        <v/>
      </c>
      <c r="C30" s="24"/>
      <c r="D30" s="24"/>
      <c r="E30" s="25"/>
      <c r="K30" s="32">
        <f>source!A26</f>
        <v>0</v>
      </c>
      <c r="L30" s="33">
        <f t="shared" si="0"/>
        <v>0</v>
      </c>
    </row>
    <row r="31" spans="1:12" ht="19.95" customHeight="1" x14ac:dyDescent="0.25">
      <c r="A31" s="16"/>
      <c r="B31" s="30" t="str">
        <f t="shared" si="1"/>
        <v/>
      </c>
      <c r="C31" s="22"/>
      <c r="D31" s="22"/>
      <c r="E31" s="23"/>
      <c r="K31" s="32">
        <f>source!A27</f>
        <v>0</v>
      </c>
      <c r="L31" s="33">
        <f t="shared" si="0"/>
        <v>0</v>
      </c>
    </row>
    <row r="32" spans="1:12" ht="19.95" customHeight="1" x14ac:dyDescent="0.25">
      <c r="A32" s="16"/>
      <c r="B32" s="31" t="str">
        <f t="shared" si="1"/>
        <v/>
      </c>
      <c r="C32" s="24"/>
      <c r="D32" s="24"/>
      <c r="E32" s="25"/>
      <c r="K32" s="32">
        <f>source!A28</f>
        <v>0</v>
      </c>
      <c r="L32" s="33">
        <f t="shared" si="0"/>
        <v>0</v>
      </c>
    </row>
    <row r="33" spans="1:12" ht="19.95" customHeight="1" x14ac:dyDescent="0.3">
      <c r="A33" s="16"/>
      <c r="B33" s="30" t="str">
        <f t="shared" si="1"/>
        <v/>
      </c>
      <c r="C33" s="22"/>
      <c r="D33" s="22"/>
      <c r="E33" s="23"/>
      <c r="K33" s="13">
        <f>COUNTA(K6:K32)</f>
        <v>27</v>
      </c>
      <c r="L33" s="1">
        <f>SUM(L6:L32)</f>
        <v>20</v>
      </c>
    </row>
    <row r="34" spans="1:12" ht="19.95" customHeight="1" x14ac:dyDescent="0.3">
      <c r="A34" s="16"/>
      <c r="B34" s="31" t="str">
        <f t="shared" si="1"/>
        <v/>
      </c>
      <c r="C34" s="24"/>
      <c r="D34" s="24"/>
      <c r="E34" s="25"/>
      <c r="K34" s="1">
        <f>COUNTIF(K6:K32,"0")</f>
        <v>10</v>
      </c>
    </row>
    <row r="35" spans="1:12" ht="19.95" customHeight="1" x14ac:dyDescent="0.3">
      <c r="A35" s="16"/>
      <c r="B35" s="30" t="str">
        <f t="shared" si="1"/>
        <v/>
      </c>
      <c r="C35" s="22"/>
      <c r="D35" s="22"/>
      <c r="E35" s="23"/>
      <c r="K35" s="62"/>
    </row>
    <row r="36" spans="1:12" ht="19.95" customHeight="1" x14ac:dyDescent="0.25">
      <c r="A36" s="16"/>
      <c r="B36" s="31" t="str">
        <f t="shared" si="1"/>
        <v/>
      </c>
      <c r="C36" s="24"/>
      <c r="D36" s="24"/>
      <c r="E36" s="25"/>
      <c r="K36" s="9"/>
    </row>
    <row r="37" spans="1:12" ht="19.95" customHeight="1" x14ac:dyDescent="0.25">
      <c r="A37" s="16"/>
      <c r="B37" s="30" t="str">
        <f t="shared" si="1"/>
        <v/>
      </c>
      <c r="C37" s="22"/>
      <c r="D37" s="22"/>
      <c r="E37" s="23"/>
      <c r="K37" s="9"/>
    </row>
    <row r="38" spans="1:12" ht="19.95" customHeight="1" x14ac:dyDescent="0.3">
      <c r="A38" s="16"/>
      <c r="B38" s="31" t="str">
        <f t="shared" si="1"/>
        <v/>
      </c>
      <c r="C38" s="24"/>
      <c r="D38" s="24"/>
      <c r="E38" s="25"/>
    </row>
    <row r="39" spans="1:12" ht="19.95" customHeight="1" x14ac:dyDescent="0.3">
      <c r="A39" s="16"/>
      <c r="B39" s="30" t="str">
        <f t="shared" si="1"/>
        <v/>
      </c>
      <c r="C39" s="22"/>
      <c r="D39" s="22"/>
      <c r="E39" s="23"/>
    </row>
    <row r="40" spans="1:12" ht="19.95" customHeight="1" x14ac:dyDescent="0.3">
      <c r="B40" s="24" t="str">
        <f t="shared" si="1"/>
        <v/>
      </c>
      <c r="C40" s="24"/>
      <c r="D40" s="24"/>
      <c r="E40" s="25"/>
    </row>
    <row r="41" spans="1:12" ht="19.95" customHeight="1" x14ac:dyDescent="0.3">
      <c r="B41" s="22" t="str">
        <f t="shared" si="1"/>
        <v/>
      </c>
      <c r="C41" s="22"/>
      <c r="D41" s="22"/>
      <c r="E41" s="23"/>
    </row>
    <row r="42" spans="1:12" ht="19.95" customHeight="1" x14ac:dyDescent="0.3">
      <c r="B42" s="24" t="str">
        <f t="shared" si="1"/>
        <v/>
      </c>
      <c r="C42" s="24"/>
      <c r="D42" s="24"/>
      <c r="E42" s="25"/>
    </row>
    <row r="43" spans="1:12" ht="19.95" customHeight="1" x14ac:dyDescent="0.3">
      <c r="B43" s="22" t="str">
        <f t="shared" si="1"/>
        <v/>
      </c>
      <c r="C43" s="22"/>
      <c r="D43" s="22"/>
      <c r="E43" s="23"/>
    </row>
    <row r="44" spans="1:12" ht="19.95" customHeight="1" x14ac:dyDescent="0.3">
      <c r="B44" s="24" t="str">
        <f t="shared" si="1"/>
        <v/>
      </c>
      <c r="C44" s="24"/>
      <c r="D44" s="24"/>
      <c r="E44" s="25"/>
    </row>
    <row r="45" spans="1:12" ht="19.95" customHeight="1" x14ac:dyDescent="0.3">
      <c r="B45" s="22" t="str">
        <f t="shared" si="1"/>
        <v/>
      </c>
      <c r="C45" s="22"/>
      <c r="D45" s="22"/>
      <c r="E45" s="23"/>
    </row>
    <row r="46" spans="1:12" ht="19.95" customHeight="1" x14ac:dyDescent="0.3">
      <c r="B46" s="24" t="str">
        <f t="shared" si="1"/>
        <v/>
      </c>
      <c r="C46" s="24"/>
      <c r="D46" s="24"/>
      <c r="E46" s="25"/>
    </row>
    <row r="47" spans="1:12" ht="19.95" customHeight="1" x14ac:dyDescent="0.3">
      <c r="B47" s="22" t="str">
        <f t="shared" si="1"/>
        <v/>
      </c>
      <c r="C47" s="22"/>
      <c r="D47" s="22"/>
      <c r="E47" s="23"/>
    </row>
    <row r="48" spans="1:12" ht="19.95" customHeight="1" x14ac:dyDescent="0.3">
      <c r="B48" s="24" t="str">
        <f t="shared" si="1"/>
        <v/>
      </c>
      <c r="C48" s="24"/>
      <c r="D48" s="24"/>
      <c r="E48" s="25"/>
    </row>
    <row r="49" spans="2:5" ht="19.95" customHeight="1" x14ac:dyDescent="0.3">
      <c r="B49" s="22" t="str">
        <f t="shared" si="1"/>
        <v/>
      </c>
      <c r="C49" s="22"/>
      <c r="D49" s="22"/>
      <c r="E49" s="23"/>
    </row>
    <row r="50" spans="2:5" ht="19.95" customHeight="1" x14ac:dyDescent="0.3">
      <c r="B50" s="24" t="str">
        <f t="shared" si="1"/>
        <v/>
      </c>
      <c r="C50" s="24"/>
      <c r="D50" s="24"/>
      <c r="E50" s="25"/>
    </row>
    <row r="51" spans="2:5" ht="19.95" customHeight="1" x14ac:dyDescent="0.3">
      <c r="B51" s="22" t="str">
        <f t="shared" si="1"/>
        <v/>
      </c>
      <c r="C51" s="22"/>
      <c r="D51" s="22"/>
      <c r="E51" s="23"/>
    </row>
    <row r="52" spans="2:5" ht="19.95" customHeight="1" x14ac:dyDescent="0.3">
      <c r="B52" s="24" t="str">
        <f t="shared" si="1"/>
        <v/>
      </c>
      <c r="C52" s="24"/>
      <c r="D52" s="24"/>
      <c r="E52" s="25"/>
    </row>
    <row r="53" spans="2:5" ht="19.95" customHeight="1" x14ac:dyDescent="0.3">
      <c r="B53" s="22" t="str">
        <f t="shared" si="1"/>
        <v/>
      </c>
      <c r="C53" s="22"/>
      <c r="D53" s="22"/>
      <c r="E53" s="23"/>
    </row>
    <row r="54" spans="2:5" ht="19.95" customHeight="1" x14ac:dyDescent="0.3">
      <c r="B54" s="24" t="str">
        <f t="shared" si="1"/>
        <v/>
      </c>
      <c r="C54" s="24"/>
      <c r="D54" s="24"/>
      <c r="E54" s="25"/>
    </row>
    <row r="55" spans="2:5" ht="19.95" customHeight="1" x14ac:dyDescent="0.3">
      <c r="B55" s="22" t="str">
        <f t="shared" si="1"/>
        <v/>
      </c>
      <c r="C55" s="22"/>
      <c r="D55" s="22"/>
      <c r="E55" s="23"/>
    </row>
    <row r="56" spans="2:5" ht="19.95" customHeight="1" x14ac:dyDescent="0.3">
      <c r="B56" s="24" t="str">
        <f t="shared" si="1"/>
        <v/>
      </c>
      <c r="C56" s="24"/>
      <c r="D56" s="24"/>
      <c r="E56" s="25"/>
    </row>
    <row r="57" spans="2:5" ht="19.95" customHeight="1" x14ac:dyDescent="0.3">
      <c r="B57" s="22" t="str">
        <f t="shared" si="1"/>
        <v/>
      </c>
      <c r="C57" s="22"/>
      <c r="D57" s="22"/>
      <c r="E57" s="23"/>
    </row>
    <row r="58" spans="2:5" ht="19.95" customHeight="1" x14ac:dyDescent="0.3">
      <c r="B58" s="24" t="str">
        <f t="shared" si="1"/>
        <v/>
      </c>
      <c r="C58" s="24"/>
      <c r="D58" s="24"/>
      <c r="E58" s="25"/>
    </row>
    <row r="59" spans="2:5" ht="19.95" customHeight="1" x14ac:dyDescent="0.3">
      <c r="B59" s="22" t="str">
        <f t="shared" si="1"/>
        <v/>
      </c>
      <c r="C59" s="22"/>
      <c r="D59" s="22"/>
      <c r="E59" s="23"/>
    </row>
    <row r="60" spans="2:5" ht="19.95" customHeight="1" x14ac:dyDescent="0.3">
      <c r="B60" s="24" t="str">
        <f t="shared" si="1"/>
        <v/>
      </c>
      <c r="C60" s="24"/>
      <c r="D60" s="24"/>
      <c r="E60" s="25"/>
    </row>
    <row r="61" spans="2:5" ht="19.95" customHeight="1" x14ac:dyDescent="0.3">
      <c r="B61" s="22" t="str">
        <f t="shared" si="1"/>
        <v/>
      </c>
      <c r="C61" s="22"/>
      <c r="D61" s="22"/>
      <c r="E61" s="23"/>
    </row>
    <row r="62" spans="2:5" ht="19.95" customHeight="1" x14ac:dyDescent="0.3">
      <c r="B62" s="24" t="str">
        <f t="shared" si="1"/>
        <v/>
      </c>
      <c r="C62" s="24"/>
      <c r="D62" s="24"/>
      <c r="E62" s="25"/>
    </row>
    <row r="63" spans="2:5" ht="19.95" customHeight="1" x14ac:dyDescent="0.3">
      <c r="B63" s="22" t="str">
        <f t="shared" si="1"/>
        <v/>
      </c>
      <c r="C63" s="22"/>
      <c r="D63" s="22"/>
      <c r="E63" s="23"/>
    </row>
    <row r="64" spans="2:5" ht="19.95" customHeight="1" x14ac:dyDescent="0.3">
      <c r="B64" s="24" t="str">
        <f t="shared" si="1"/>
        <v/>
      </c>
      <c r="C64" s="24"/>
      <c r="D64" s="24"/>
      <c r="E64" s="25"/>
    </row>
    <row r="65" spans="2:5" ht="19.95" customHeight="1" x14ac:dyDescent="0.3">
      <c r="B65" s="22" t="str">
        <f t="shared" si="1"/>
        <v/>
      </c>
      <c r="C65" s="22"/>
      <c r="D65" s="22"/>
      <c r="E65" s="23"/>
    </row>
    <row r="66" spans="2:5" ht="19.95" customHeight="1" x14ac:dyDescent="0.3">
      <c r="B66" s="24" t="str">
        <f t="shared" si="1"/>
        <v/>
      </c>
      <c r="C66" s="24"/>
      <c r="D66" s="24"/>
      <c r="E66" s="25"/>
    </row>
    <row r="67" spans="2:5" ht="19.95" customHeight="1" x14ac:dyDescent="0.3">
      <c r="B67" s="22" t="str">
        <f t="shared" si="1"/>
        <v/>
      </c>
      <c r="C67" s="22"/>
      <c r="D67" s="22"/>
      <c r="E67" s="23"/>
    </row>
    <row r="68" spans="2:5" ht="19.95" customHeight="1" x14ac:dyDescent="0.3">
      <c r="B68" s="24" t="str">
        <f t="shared" si="1"/>
        <v/>
      </c>
      <c r="C68" s="24"/>
      <c r="D68" s="24"/>
      <c r="E68" s="25"/>
    </row>
    <row r="69" spans="2:5" ht="19.95" customHeight="1" x14ac:dyDescent="0.3">
      <c r="B69" s="22" t="str">
        <f t="shared" si="1"/>
        <v/>
      </c>
      <c r="C69" s="22"/>
      <c r="D69" s="22"/>
      <c r="E69" s="23"/>
    </row>
    <row r="70" spans="2:5" ht="19.95" customHeight="1" x14ac:dyDescent="0.3">
      <c r="B70" s="24" t="str">
        <f t="shared" si="1"/>
        <v/>
      </c>
      <c r="C70" s="24"/>
      <c r="D70" s="24"/>
      <c r="E70" s="25"/>
    </row>
    <row r="71" spans="2:5" ht="19.95" customHeight="1" x14ac:dyDescent="0.3">
      <c r="B71" s="22" t="str">
        <f t="shared" si="1"/>
        <v/>
      </c>
      <c r="C71" s="22"/>
      <c r="D71" s="22"/>
      <c r="E71" s="23"/>
    </row>
    <row r="72" spans="2:5" ht="19.95" customHeight="1" x14ac:dyDescent="0.3">
      <c r="B72" s="24" t="str">
        <f t="shared" ref="B72:B135" si="2">IF(C72="","",B71+1)</f>
        <v/>
      </c>
      <c r="C72" s="24"/>
      <c r="D72" s="24"/>
      <c r="E72" s="25"/>
    </row>
    <row r="73" spans="2:5" ht="19.95" customHeight="1" x14ac:dyDescent="0.3">
      <c r="B73" s="22" t="str">
        <f t="shared" si="2"/>
        <v/>
      </c>
      <c r="C73" s="22"/>
      <c r="D73" s="22"/>
      <c r="E73" s="23"/>
    </row>
    <row r="74" spans="2:5" ht="19.95" customHeight="1" x14ac:dyDescent="0.3">
      <c r="B74" s="24" t="str">
        <f t="shared" si="2"/>
        <v/>
      </c>
      <c r="C74" s="24"/>
      <c r="D74" s="24"/>
      <c r="E74" s="25"/>
    </row>
    <row r="75" spans="2:5" ht="19.95" customHeight="1" x14ac:dyDescent="0.3">
      <c r="B75" s="22" t="str">
        <f t="shared" si="2"/>
        <v/>
      </c>
      <c r="C75" s="22"/>
      <c r="D75" s="22"/>
      <c r="E75" s="23"/>
    </row>
    <row r="76" spans="2:5" ht="19.95" customHeight="1" x14ac:dyDescent="0.3">
      <c r="B76" s="24" t="str">
        <f t="shared" si="2"/>
        <v/>
      </c>
      <c r="C76" s="24"/>
      <c r="D76" s="24"/>
      <c r="E76" s="25"/>
    </row>
    <row r="77" spans="2:5" ht="19.95" customHeight="1" x14ac:dyDescent="0.3">
      <c r="B77" s="22" t="str">
        <f t="shared" si="2"/>
        <v/>
      </c>
      <c r="C77" s="22"/>
      <c r="D77" s="22"/>
      <c r="E77" s="23"/>
    </row>
    <row r="78" spans="2:5" ht="19.95" customHeight="1" x14ac:dyDescent="0.3">
      <c r="B78" s="24" t="str">
        <f t="shared" si="2"/>
        <v/>
      </c>
      <c r="C78" s="24"/>
      <c r="D78" s="24"/>
      <c r="E78" s="25"/>
    </row>
    <row r="79" spans="2:5" ht="19.95" customHeight="1" x14ac:dyDescent="0.3">
      <c r="B79" s="22" t="str">
        <f t="shared" si="2"/>
        <v/>
      </c>
      <c r="C79" s="22"/>
      <c r="D79" s="22"/>
      <c r="E79" s="23"/>
    </row>
    <row r="80" spans="2:5" ht="19.95" customHeight="1" x14ac:dyDescent="0.3">
      <c r="B80" s="24" t="str">
        <f t="shared" si="2"/>
        <v/>
      </c>
      <c r="C80" s="24"/>
      <c r="D80" s="24"/>
      <c r="E80" s="25"/>
    </row>
    <row r="81" spans="2:5" ht="19.95" customHeight="1" x14ac:dyDescent="0.3">
      <c r="B81" s="22" t="str">
        <f t="shared" si="2"/>
        <v/>
      </c>
      <c r="C81" s="22"/>
      <c r="D81" s="22"/>
      <c r="E81" s="23"/>
    </row>
    <row r="82" spans="2:5" ht="19.95" customHeight="1" x14ac:dyDescent="0.3">
      <c r="B82" s="24" t="str">
        <f t="shared" si="2"/>
        <v/>
      </c>
      <c r="C82" s="24"/>
      <c r="D82" s="24"/>
      <c r="E82" s="25"/>
    </row>
    <row r="83" spans="2:5" ht="19.95" customHeight="1" x14ac:dyDescent="0.3">
      <c r="B83" s="22" t="str">
        <f t="shared" si="2"/>
        <v/>
      </c>
      <c r="C83" s="22"/>
      <c r="D83" s="22"/>
      <c r="E83" s="23"/>
    </row>
    <row r="84" spans="2:5" ht="19.95" customHeight="1" x14ac:dyDescent="0.3">
      <c r="B84" s="24" t="str">
        <f t="shared" si="2"/>
        <v/>
      </c>
      <c r="C84" s="24"/>
      <c r="D84" s="24"/>
      <c r="E84" s="25"/>
    </row>
    <row r="85" spans="2:5" ht="19.95" customHeight="1" x14ac:dyDescent="0.3">
      <c r="B85" s="22" t="str">
        <f t="shared" si="2"/>
        <v/>
      </c>
      <c r="C85" s="22"/>
      <c r="D85" s="22"/>
      <c r="E85" s="23"/>
    </row>
    <row r="86" spans="2:5" ht="19.95" customHeight="1" x14ac:dyDescent="0.3">
      <c r="B86" s="24" t="str">
        <f t="shared" si="2"/>
        <v/>
      </c>
      <c r="C86" s="24"/>
      <c r="D86" s="24"/>
      <c r="E86" s="25"/>
    </row>
    <row r="87" spans="2:5" ht="19.95" customHeight="1" x14ac:dyDescent="0.3">
      <c r="B87" s="22" t="str">
        <f t="shared" si="2"/>
        <v/>
      </c>
      <c r="C87" s="22"/>
      <c r="D87" s="22"/>
      <c r="E87" s="23"/>
    </row>
    <row r="88" spans="2:5" ht="19.95" customHeight="1" x14ac:dyDescent="0.3">
      <c r="B88" s="24" t="str">
        <f t="shared" si="2"/>
        <v/>
      </c>
      <c r="C88" s="24"/>
      <c r="D88" s="24"/>
      <c r="E88" s="25"/>
    </row>
    <row r="89" spans="2:5" ht="19.95" customHeight="1" x14ac:dyDescent="0.3">
      <c r="B89" s="22" t="str">
        <f t="shared" si="2"/>
        <v/>
      </c>
      <c r="C89" s="22"/>
      <c r="D89" s="22"/>
      <c r="E89" s="23"/>
    </row>
    <row r="90" spans="2:5" ht="19.95" customHeight="1" x14ac:dyDescent="0.3">
      <c r="B90" s="24" t="str">
        <f t="shared" si="2"/>
        <v/>
      </c>
      <c r="C90" s="24"/>
      <c r="D90" s="24"/>
      <c r="E90" s="25"/>
    </row>
    <row r="91" spans="2:5" ht="19.95" customHeight="1" x14ac:dyDescent="0.3">
      <c r="B91" s="22" t="str">
        <f t="shared" si="2"/>
        <v/>
      </c>
      <c r="C91" s="22"/>
      <c r="D91" s="22"/>
      <c r="E91" s="23"/>
    </row>
    <row r="92" spans="2:5" ht="19.95" customHeight="1" x14ac:dyDescent="0.3">
      <c r="B92" s="24" t="str">
        <f t="shared" si="2"/>
        <v/>
      </c>
      <c r="C92" s="24"/>
      <c r="D92" s="24"/>
      <c r="E92" s="25"/>
    </row>
    <row r="93" spans="2:5" ht="19.95" customHeight="1" x14ac:dyDescent="0.3">
      <c r="B93" s="22" t="str">
        <f t="shared" si="2"/>
        <v/>
      </c>
      <c r="C93" s="22"/>
      <c r="D93" s="22"/>
      <c r="E93" s="23"/>
    </row>
    <row r="94" spans="2:5" ht="19.95" customHeight="1" x14ac:dyDescent="0.3">
      <c r="B94" s="24" t="str">
        <f t="shared" si="2"/>
        <v/>
      </c>
      <c r="C94" s="24"/>
      <c r="D94" s="24"/>
      <c r="E94" s="25"/>
    </row>
    <row r="95" spans="2:5" ht="19.95" customHeight="1" x14ac:dyDescent="0.3">
      <c r="B95" s="22" t="str">
        <f t="shared" si="2"/>
        <v/>
      </c>
      <c r="C95" s="22"/>
      <c r="D95" s="22"/>
      <c r="E95" s="23"/>
    </row>
    <row r="96" spans="2:5" ht="19.95" customHeight="1" x14ac:dyDescent="0.3">
      <c r="B96" s="24" t="str">
        <f t="shared" si="2"/>
        <v/>
      </c>
      <c r="C96" s="24"/>
      <c r="D96" s="24"/>
      <c r="E96" s="25"/>
    </row>
    <row r="97" spans="2:5" ht="19.95" customHeight="1" x14ac:dyDescent="0.3">
      <c r="B97" s="22" t="str">
        <f t="shared" si="2"/>
        <v/>
      </c>
      <c r="C97" s="22"/>
      <c r="D97" s="22"/>
      <c r="E97" s="23"/>
    </row>
    <row r="98" spans="2:5" ht="19.95" customHeight="1" x14ac:dyDescent="0.3">
      <c r="B98" s="24" t="str">
        <f t="shared" si="2"/>
        <v/>
      </c>
      <c r="C98" s="24"/>
      <c r="D98" s="24"/>
      <c r="E98" s="25"/>
    </row>
    <row r="99" spans="2:5" ht="19.95" customHeight="1" x14ac:dyDescent="0.3">
      <c r="B99" s="22" t="str">
        <f t="shared" si="2"/>
        <v/>
      </c>
      <c r="C99" s="22"/>
      <c r="D99" s="22"/>
      <c r="E99" s="23"/>
    </row>
    <row r="100" spans="2:5" ht="19.95" customHeight="1" x14ac:dyDescent="0.3">
      <c r="B100" s="24" t="str">
        <f t="shared" si="2"/>
        <v/>
      </c>
      <c r="C100" s="24"/>
      <c r="D100" s="24"/>
      <c r="E100" s="25"/>
    </row>
    <row r="101" spans="2:5" ht="19.95" customHeight="1" x14ac:dyDescent="0.3">
      <c r="B101" s="22" t="str">
        <f t="shared" si="2"/>
        <v/>
      </c>
      <c r="C101" s="22"/>
      <c r="D101" s="22"/>
      <c r="E101" s="23"/>
    </row>
    <row r="102" spans="2:5" ht="19.95" customHeight="1" x14ac:dyDescent="0.3">
      <c r="B102" s="24" t="str">
        <f t="shared" si="2"/>
        <v/>
      </c>
      <c r="C102" s="24"/>
      <c r="D102" s="24"/>
      <c r="E102" s="25"/>
    </row>
    <row r="103" spans="2:5" ht="19.95" customHeight="1" x14ac:dyDescent="0.3">
      <c r="B103" s="22" t="str">
        <f t="shared" si="2"/>
        <v/>
      </c>
      <c r="C103" s="22"/>
      <c r="D103" s="22"/>
      <c r="E103" s="23"/>
    </row>
    <row r="104" spans="2:5" ht="19.95" customHeight="1" x14ac:dyDescent="0.3">
      <c r="B104" s="24" t="str">
        <f t="shared" si="2"/>
        <v/>
      </c>
      <c r="C104" s="24"/>
      <c r="D104" s="24"/>
      <c r="E104" s="25"/>
    </row>
    <row r="105" spans="2:5" ht="19.95" customHeight="1" x14ac:dyDescent="0.3">
      <c r="B105" s="22" t="str">
        <f t="shared" si="2"/>
        <v/>
      </c>
      <c r="C105" s="22"/>
      <c r="D105" s="22"/>
      <c r="E105" s="23"/>
    </row>
    <row r="106" spans="2:5" ht="19.95" customHeight="1" x14ac:dyDescent="0.3">
      <c r="B106" s="24" t="str">
        <f t="shared" si="2"/>
        <v/>
      </c>
      <c r="C106" s="24"/>
      <c r="D106" s="24"/>
      <c r="E106" s="25"/>
    </row>
    <row r="107" spans="2:5" ht="19.95" customHeight="1" x14ac:dyDescent="0.3">
      <c r="B107" s="22" t="str">
        <f t="shared" si="2"/>
        <v/>
      </c>
      <c r="C107" s="22"/>
      <c r="D107" s="22"/>
      <c r="E107" s="23"/>
    </row>
    <row r="108" spans="2:5" ht="19.95" customHeight="1" x14ac:dyDescent="0.3">
      <c r="B108" s="24" t="str">
        <f t="shared" si="2"/>
        <v/>
      </c>
      <c r="C108" s="24"/>
      <c r="D108" s="24"/>
      <c r="E108" s="25"/>
    </row>
    <row r="109" spans="2:5" ht="19.95" customHeight="1" x14ac:dyDescent="0.3">
      <c r="B109" s="22" t="str">
        <f t="shared" si="2"/>
        <v/>
      </c>
      <c r="C109" s="22"/>
      <c r="D109" s="22"/>
      <c r="E109" s="23"/>
    </row>
    <row r="110" spans="2:5" ht="19.95" customHeight="1" x14ac:dyDescent="0.3">
      <c r="B110" s="24" t="str">
        <f t="shared" si="2"/>
        <v/>
      </c>
      <c r="C110" s="24"/>
      <c r="D110" s="24"/>
      <c r="E110" s="25"/>
    </row>
    <row r="111" spans="2:5" ht="19.95" customHeight="1" x14ac:dyDescent="0.3">
      <c r="B111" s="22" t="str">
        <f t="shared" si="2"/>
        <v/>
      </c>
      <c r="C111" s="22"/>
      <c r="D111" s="22"/>
      <c r="E111" s="23"/>
    </row>
    <row r="112" spans="2:5" ht="19.95" customHeight="1" x14ac:dyDescent="0.3">
      <c r="B112" s="24" t="str">
        <f t="shared" si="2"/>
        <v/>
      </c>
      <c r="C112" s="24"/>
      <c r="D112" s="24"/>
      <c r="E112" s="25"/>
    </row>
    <row r="113" spans="2:5" ht="19.95" customHeight="1" x14ac:dyDescent="0.3">
      <c r="B113" s="22" t="str">
        <f t="shared" si="2"/>
        <v/>
      </c>
      <c r="C113" s="22"/>
      <c r="D113" s="22"/>
      <c r="E113" s="23"/>
    </row>
    <row r="114" spans="2:5" ht="19.95" customHeight="1" x14ac:dyDescent="0.3">
      <c r="B114" s="24" t="str">
        <f t="shared" si="2"/>
        <v/>
      </c>
      <c r="C114" s="24"/>
      <c r="D114" s="24"/>
      <c r="E114" s="25"/>
    </row>
    <row r="115" spans="2:5" ht="19.95" customHeight="1" x14ac:dyDescent="0.3">
      <c r="B115" s="22" t="str">
        <f t="shared" si="2"/>
        <v/>
      </c>
      <c r="C115" s="22"/>
      <c r="D115" s="22"/>
      <c r="E115" s="23"/>
    </row>
    <row r="116" spans="2:5" ht="19.95" customHeight="1" x14ac:dyDescent="0.3">
      <c r="B116" s="24" t="str">
        <f t="shared" si="2"/>
        <v/>
      </c>
      <c r="C116" s="24"/>
      <c r="D116" s="24"/>
      <c r="E116" s="25"/>
    </row>
    <row r="117" spans="2:5" ht="19.95" customHeight="1" x14ac:dyDescent="0.3">
      <c r="B117" s="22" t="str">
        <f t="shared" si="2"/>
        <v/>
      </c>
      <c r="C117" s="22"/>
      <c r="D117" s="22"/>
      <c r="E117" s="23"/>
    </row>
    <row r="118" spans="2:5" ht="19.95" customHeight="1" x14ac:dyDescent="0.3">
      <c r="B118" s="24" t="str">
        <f t="shared" si="2"/>
        <v/>
      </c>
      <c r="C118" s="24"/>
      <c r="D118" s="24"/>
      <c r="E118" s="25"/>
    </row>
    <row r="119" spans="2:5" ht="19.95" customHeight="1" x14ac:dyDescent="0.3">
      <c r="B119" s="22" t="str">
        <f t="shared" si="2"/>
        <v/>
      </c>
      <c r="C119" s="22"/>
      <c r="D119" s="22"/>
      <c r="E119" s="23"/>
    </row>
    <row r="120" spans="2:5" ht="19.95" customHeight="1" x14ac:dyDescent="0.3">
      <c r="B120" s="24" t="str">
        <f t="shared" si="2"/>
        <v/>
      </c>
      <c r="C120" s="24"/>
      <c r="D120" s="24"/>
      <c r="E120" s="25"/>
    </row>
    <row r="121" spans="2:5" ht="19.95" customHeight="1" x14ac:dyDescent="0.3">
      <c r="B121" s="22" t="str">
        <f t="shared" si="2"/>
        <v/>
      </c>
      <c r="C121" s="22"/>
      <c r="D121" s="22"/>
      <c r="E121" s="23"/>
    </row>
    <row r="122" spans="2:5" ht="19.95" customHeight="1" x14ac:dyDescent="0.3">
      <c r="B122" s="24" t="str">
        <f t="shared" si="2"/>
        <v/>
      </c>
      <c r="C122" s="24"/>
      <c r="D122" s="24"/>
      <c r="E122" s="25"/>
    </row>
    <row r="123" spans="2:5" ht="19.95" customHeight="1" x14ac:dyDescent="0.3">
      <c r="B123" s="22" t="str">
        <f t="shared" si="2"/>
        <v/>
      </c>
      <c r="C123" s="22"/>
      <c r="D123" s="22"/>
      <c r="E123" s="23"/>
    </row>
    <row r="124" spans="2:5" ht="19.95" customHeight="1" x14ac:dyDescent="0.3">
      <c r="B124" s="24" t="str">
        <f t="shared" si="2"/>
        <v/>
      </c>
      <c r="C124" s="24"/>
      <c r="D124" s="24"/>
      <c r="E124" s="25"/>
    </row>
    <row r="125" spans="2:5" ht="19.95" customHeight="1" x14ac:dyDescent="0.3">
      <c r="B125" s="22" t="str">
        <f t="shared" si="2"/>
        <v/>
      </c>
      <c r="C125" s="22"/>
      <c r="D125" s="22"/>
      <c r="E125" s="23"/>
    </row>
    <row r="126" spans="2:5" ht="19.95" customHeight="1" x14ac:dyDescent="0.3">
      <c r="B126" s="24" t="str">
        <f t="shared" si="2"/>
        <v/>
      </c>
      <c r="C126" s="24"/>
      <c r="D126" s="24"/>
      <c r="E126" s="25"/>
    </row>
    <row r="127" spans="2:5" ht="19.95" customHeight="1" x14ac:dyDescent="0.3">
      <c r="B127" s="22" t="str">
        <f t="shared" si="2"/>
        <v/>
      </c>
      <c r="C127" s="22"/>
      <c r="D127" s="22"/>
      <c r="E127" s="23"/>
    </row>
    <row r="128" spans="2:5" ht="19.95" customHeight="1" x14ac:dyDescent="0.3">
      <c r="B128" s="24" t="str">
        <f t="shared" si="2"/>
        <v/>
      </c>
      <c r="C128" s="24"/>
      <c r="D128" s="24"/>
      <c r="E128" s="25"/>
    </row>
    <row r="129" spans="2:5" ht="19.95" customHeight="1" x14ac:dyDescent="0.3">
      <c r="B129" s="22" t="str">
        <f t="shared" si="2"/>
        <v/>
      </c>
      <c r="C129" s="22"/>
      <c r="D129" s="22"/>
      <c r="E129" s="23"/>
    </row>
    <row r="130" spans="2:5" ht="19.95" customHeight="1" x14ac:dyDescent="0.3">
      <c r="B130" s="24" t="str">
        <f t="shared" si="2"/>
        <v/>
      </c>
      <c r="C130" s="24"/>
      <c r="D130" s="24"/>
      <c r="E130" s="25"/>
    </row>
    <row r="131" spans="2:5" ht="19.95" customHeight="1" x14ac:dyDescent="0.3">
      <c r="B131" s="22" t="str">
        <f t="shared" si="2"/>
        <v/>
      </c>
      <c r="C131" s="22"/>
      <c r="D131" s="22"/>
      <c r="E131" s="23"/>
    </row>
    <row r="132" spans="2:5" ht="19.95" customHeight="1" x14ac:dyDescent="0.3">
      <c r="B132" s="24" t="str">
        <f t="shared" si="2"/>
        <v/>
      </c>
      <c r="C132" s="24"/>
      <c r="D132" s="24"/>
      <c r="E132" s="25"/>
    </row>
    <row r="133" spans="2:5" ht="19.95" customHeight="1" x14ac:dyDescent="0.3">
      <c r="B133" s="22" t="str">
        <f t="shared" si="2"/>
        <v/>
      </c>
      <c r="C133" s="22"/>
      <c r="D133" s="22"/>
      <c r="E133" s="23"/>
    </row>
    <row r="134" spans="2:5" ht="19.95" customHeight="1" x14ac:dyDescent="0.3">
      <c r="B134" s="24" t="str">
        <f t="shared" si="2"/>
        <v/>
      </c>
      <c r="C134" s="24"/>
      <c r="D134" s="24"/>
      <c r="E134" s="25"/>
    </row>
    <row r="135" spans="2:5" ht="19.95" customHeight="1" x14ac:dyDescent="0.3">
      <c r="B135" s="22" t="str">
        <f t="shared" si="2"/>
        <v/>
      </c>
      <c r="C135" s="22"/>
      <c r="D135" s="22"/>
      <c r="E135" s="23"/>
    </row>
    <row r="136" spans="2:5" ht="19.95" customHeight="1" x14ac:dyDescent="0.3">
      <c r="B136" s="24" t="str">
        <f t="shared" ref="B136:B155" si="3">IF(C136="","",B135+1)</f>
        <v/>
      </c>
      <c r="C136" s="24"/>
      <c r="D136" s="24"/>
      <c r="E136" s="25"/>
    </row>
    <row r="137" spans="2:5" ht="19.95" customHeight="1" x14ac:dyDescent="0.3">
      <c r="B137" s="22" t="str">
        <f t="shared" si="3"/>
        <v/>
      </c>
      <c r="C137" s="22"/>
      <c r="D137" s="22"/>
      <c r="E137" s="23"/>
    </row>
    <row r="138" spans="2:5" ht="19.95" customHeight="1" x14ac:dyDescent="0.3">
      <c r="B138" s="24" t="str">
        <f t="shared" si="3"/>
        <v/>
      </c>
      <c r="C138" s="24"/>
      <c r="D138" s="24"/>
      <c r="E138" s="25"/>
    </row>
    <row r="139" spans="2:5" ht="19.95" customHeight="1" x14ac:dyDescent="0.3">
      <c r="B139" s="22" t="str">
        <f t="shared" si="3"/>
        <v/>
      </c>
      <c r="C139" s="22"/>
      <c r="D139" s="22"/>
      <c r="E139" s="23"/>
    </row>
    <row r="140" spans="2:5" ht="19.95" customHeight="1" x14ac:dyDescent="0.3">
      <c r="B140" s="24" t="str">
        <f t="shared" si="3"/>
        <v/>
      </c>
      <c r="C140" s="24"/>
      <c r="D140" s="24"/>
      <c r="E140" s="25"/>
    </row>
    <row r="141" spans="2:5" ht="19.95" customHeight="1" x14ac:dyDescent="0.3">
      <c r="B141" s="22" t="str">
        <f t="shared" si="3"/>
        <v/>
      </c>
      <c r="C141" s="22"/>
      <c r="D141" s="22"/>
      <c r="E141" s="23"/>
    </row>
    <row r="142" spans="2:5" ht="19.95" customHeight="1" x14ac:dyDescent="0.3">
      <c r="B142" s="24" t="str">
        <f t="shared" si="3"/>
        <v/>
      </c>
      <c r="C142" s="24"/>
      <c r="D142" s="24"/>
      <c r="E142" s="25"/>
    </row>
    <row r="143" spans="2:5" ht="19.95" customHeight="1" x14ac:dyDescent="0.3">
      <c r="B143" s="22" t="str">
        <f t="shared" si="3"/>
        <v/>
      </c>
      <c r="C143" s="22"/>
      <c r="D143" s="22"/>
      <c r="E143" s="23"/>
    </row>
    <row r="144" spans="2:5" ht="19.95" customHeight="1" x14ac:dyDescent="0.3">
      <c r="B144" s="24" t="str">
        <f t="shared" si="3"/>
        <v/>
      </c>
      <c r="C144" s="24"/>
      <c r="D144" s="24"/>
      <c r="E144" s="25"/>
    </row>
    <row r="145" spans="2:5" ht="19.95" customHeight="1" x14ac:dyDescent="0.3">
      <c r="B145" s="22" t="str">
        <f t="shared" si="3"/>
        <v/>
      </c>
      <c r="C145" s="22"/>
      <c r="D145" s="22"/>
      <c r="E145" s="23"/>
    </row>
    <row r="146" spans="2:5" ht="19.95" customHeight="1" x14ac:dyDescent="0.3">
      <c r="B146" s="24" t="str">
        <f t="shared" si="3"/>
        <v/>
      </c>
      <c r="C146" s="24"/>
      <c r="D146" s="24"/>
      <c r="E146" s="25"/>
    </row>
    <row r="147" spans="2:5" ht="19.95" customHeight="1" x14ac:dyDescent="0.3">
      <c r="B147" s="22" t="str">
        <f t="shared" si="3"/>
        <v/>
      </c>
      <c r="C147" s="22"/>
      <c r="D147" s="22"/>
      <c r="E147" s="23"/>
    </row>
    <row r="148" spans="2:5" ht="19.95" customHeight="1" x14ac:dyDescent="0.3">
      <c r="B148" s="24" t="str">
        <f t="shared" si="3"/>
        <v/>
      </c>
      <c r="C148" s="24"/>
      <c r="D148" s="24"/>
      <c r="E148" s="25"/>
    </row>
    <row r="149" spans="2:5" ht="19.95" customHeight="1" x14ac:dyDescent="0.3">
      <c r="B149" s="22" t="str">
        <f t="shared" si="3"/>
        <v/>
      </c>
      <c r="C149" s="22"/>
      <c r="D149" s="22"/>
      <c r="E149" s="23"/>
    </row>
    <row r="150" spans="2:5" ht="19.95" customHeight="1" x14ac:dyDescent="0.3">
      <c r="B150" s="24" t="str">
        <f t="shared" si="3"/>
        <v/>
      </c>
      <c r="C150" s="24"/>
      <c r="D150" s="24"/>
      <c r="E150" s="25"/>
    </row>
    <row r="151" spans="2:5" ht="19.95" customHeight="1" x14ac:dyDescent="0.3">
      <c r="B151" s="22" t="str">
        <f t="shared" si="3"/>
        <v/>
      </c>
      <c r="C151" s="22"/>
      <c r="D151" s="22"/>
      <c r="E151" s="23"/>
    </row>
    <row r="152" spans="2:5" ht="19.95" customHeight="1" x14ac:dyDescent="0.3">
      <c r="B152" s="24" t="str">
        <f t="shared" si="3"/>
        <v/>
      </c>
      <c r="C152" s="24"/>
      <c r="D152" s="24"/>
      <c r="E152" s="25"/>
    </row>
    <row r="153" spans="2:5" ht="19.95" customHeight="1" x14ac:dyDescent="0.3">
      <c r="B153" s="22" t="str">
        <f t="shared" si="3"/>
        <v/>
      </c>
      <c r="C153" s="22"/>
      <c r="D153" s="22"/>
      <c r="E153" s="23"/>
    </row>
    <row r="154" spans="2:5" ht="19.95" customHeight="1" x14ac:dyDescent="0.3">
      <c r="B154" s="24" t="str">
        <f t="shared" si="3"/>
        <v/>
      </c>
      <c r="C154" s="24"/>
      <c r="D154" s="24"/>
      <c r="E154" s="25"/>
    </row>
    <row r="155" spans="2:5" ht="19.95" customHeight="1" x14ac:dyDescent="0.3">
      <c r="B155" s="22" t="str">
        <f t="shared" si="3"/>
        <v/>
      </c>
      <c r="C155" s="22"/>
      <c r="D155" s="22"/>
      <c r="E155" s="23"/>
    </row>
  </sheetData>
  <sheetProtection selectLockedCells="1"/>
  <mergeCells count="2">
    <mergeCell ref="B2:C2"/>
    <mergeCell ref="B3:C3"/>
  </mergeCells>
  <printOptions headings="1"/>
  <pageMargins left="0.19685039370078741" right="0.19685039370078741" top="0.19685039370078741" bottom="0.19685039370078741" header="0.31496062992125984" footer="0.31496062992125984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source!$A$2:$A$25</xm:f>
          </x14:formula1>
          <xm:sqref>E6:E155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156"/>
  <sheetViews>
    <sheetView showGridLines="0" workbookViewId="0">
      <selection activeCell="H6" sqref="H6"/>
    </sheetView>
  </sheetViews>
  <sheetFormatPr baseColWidth="10" defaultRowHeight="14.4" x14ac:dyDescent="0.3"/>
  <cols>
    <col min="1" max="1" width="5.6640625" style="4" customWidth="1"/>
    <col min="2" max="2" width="5.21875" style="4" customWidth="1"/>
    <col min="3" max="3" width="12.77734375" style="4" bestFit="1" customWidth="1"/>
    <col min="4" max="4" width="12.88671875" style="4" bestFit="1" customWidth="1"/>
    <col min="5" max="5" width="7.109375" style="1" bestFit="1" customWidth="1"/>
    <col min="6" max="6" width="6.5546875" style="1" bestFit="1" customWidth="1"/>
    <col min="7" max="7" width="6.109375" style="1" bestFit="1" customWidth="1"/>
    <col min="8" max="8" width="2.5546875" bestFit="1" customWidth="1"/>
    <col min="9" max="10" width="7.33203125" customWidth="1"/>
  </cols>
  <sheetData>
    <row r="2" spans="1:10" ht="24" customHeight="1" x14ac:dyDescent="0.3"/>
    <row r="3" spans="1:10" ht="24" customHeight="1" x14ac:dyDescent="0.45">
      <c r="A3" s="73" t="s">
        <v>15</v>
      </c>
      <c r="B3" s="74"/>
      <c r="C3" s="74"/>
      <c r="D3" s="74"/>
      <c r="E3" s="77" t="s">
        <v>16</v>
      </c>
      <c r="F3" s="78"/>
      <c r="G3" s="78"/>
      <c r="H3" s="78"/>
    </row>
    <row r="4" spans="1:10" ht="20.399999999999999" customHeight="1" thickBot="1" x14ac:dyDescent="0.35"/>
    <row r="5" spans="1:10" s="4" customFormat="1" ht="31.2" customHeight="1" thickTop="1" thickBot="1" x14ac:dyDescent="0.35">
      <c r="A5" s="37" t="s">
        <v>10</v>
      </c>
      <c r="B5" s="34" t="s">
        <v>9</v>
      </c>
      <c r="C5" s="34" t="s">
        <v>11</v>
      </c>
      <c r="D5" s="35" t="s">
        <v>11</v>
      </c>
      <c r="E5" s="34" t="s">
        <v>12</v>
      </c>
      <c r="F5" s="35" t="s">
        <v>14</v>
      </c>
      <c r="G5" s="35" t="s">
        <v>17</v>
      </c>
      <c r="H5" s="36"/>
      <c r="J5" s="59"/>
    </row>
    <row r="6" spans="1:10" ht="19.95" customHeight="1" thickTop="1" x14ac:dyDescent="0.3">
      <c r="A6" s="75">
        <v>1</v>
      </c>
      <c r="B6" s="38">
        <v>1</v>
      </c>
      <c r="C6" s="42" t="str">
        <f>IF(ISNA(VLOOKUP(B6,saisie!$B$6:$E$155,2,FALSE)),"",VLOOKUP(B6,saisie!$B$6:$E$155,2,FALSE))</f>
        <v>lyonnais1</v>
      </c>
      <c r="D6" s="42" t="str">
        <f>IF(ISNA(VLOOKUP(B6,saisie!$B$6:$E$155,3,FALSE)),"",VLOOKUP(B6,saisie!$B$6:$E$155,3,FALSE))</f>
        <v>lyonnaise1</v>
      </c>
      <c r="E6" s="43">
        <v>3158</v>
      </c>
      <c r="F6" s="44">
        <f>E6-E7</f>
        <v>1924</v>
      </c>
      <c r="G6" s="43">
        <f>E6+F6</f>
        <v>5082</v>
      </c>
      <c r="H6" s="56" t="str">
        <f>IF(F6&gt;0,"G",IF(F6=0,"-",IF(F6&lt;0,"P")))</f>
        <v>G</v>
      </c>
    </row>
    <row r="7" spans="1:10" ht="19.95" customHeight="1" thickBot="1" x14ac:dyDescent="0.35">
      <c r="A7" s="76"/>
      <c r="B7" s="39">
        <v>14</v>
      </c>
      <c r="C7" s="45" t="str">
        <f>IF(ISNA(VLOOKUP(B7,saisie!$B$6:$E$155,2,FALSE)),"",VLOOKUP(B7,saisie!$B$6:$E$155,2,FALSE))</f>
        <v>brestois</v>
      </c>
      <c r="D7" s="45" t="str">
        <f>IF(ISNA(VLOOKUP(B7,saisie!$B$6:$E$155,3,FALSE)),"",VLOOKUP(B7,saisie!$B$6:$E$155,3,FALSE))</f>
        <v>brestoise</v>
      </c>
      <c r="E7" s="46">
        <v>1234</v>
      </c>
      <c r="F7" s="47">
        <f>E7-E6</f>
        <v>-1924</v>
      </c>
      <c r="G7" s="46">
        <f t="shared" ref="G7:G25" si="0">E7+F7</f>
        <v>-690</v>
      </c>
      <c r="H7" s="57" t="str">
        <f t="shared" ref="H7:H70" si="1">IF(F7&gt;0,"G",IF(F7=0,"-",IF(F7&lt;0,"P")))</f>
        <v>P</v>
      </c>
    </row>
    <row r="8" spans="1:10" ht="19.95" customHeight="1" thickTop="1" x14ac:dyDescent="0.3">
      <c r="A8" s="75">
        <v>2</v>
      </c>
      <c r="B8" s="40">
        <v>3</v>
      </c>
      <c r="C8" s="48" t="str">
        <f>IF(ISNA(VLOOKUP(B8,saisie!$B$6:$E$155,2,FALSE)),"",VLOOKUP(B8,saisie!$B$6:$E$155,2,FALSE))</f>
        <v>niçois</v>
      </c>
      <c r="D8" s="48" t="str">
        <f>IF(ISNA(VLOOKUP(B8,saisie!$B$6:$E$155,3,FALSE)),"",VLOOKUP(B8,saisie!$B$6:$E$155,3,FALSE))</f>
        <v>niçoise</v>
      </c>
      <c r="E8" s="49">
        <v>2000</v>
      </c>
      <c r="F8" s="50">
        <f>E8-E9</f>
        <v>-1000</v>
      </c>
      <c r="G8" s="49">
        <f t="shared" si="0"/>
        <v>1000</v>
      </c>
      <c r="H8" s="56" t="str">
        <f t="shared" si="1"/>
        <v>P</v>
      </c>
    </row>
    <row r="9" spans="1:10" ht="19.95" customHeight="1" thickBot="1" x14ac:dyDescent="0.35">
      <c r="A9" s="76"/>
      <c r="B9" s="41">
        <v>4</v>
      </c>
      <c r="C9" s="51" t="str">
        <f>IF(ISNA(VLOOKUP(B9,saisie!$B$6:$E$155,2,FALSE)),"",VLOOKUP(B9,saisie!$B$6:$E$155,2,FALSE))</f>
        <v>orleannais</v>
      </c>
      <c r="D9" s="51" t="str">
        <f>IF(ISNA(VLOOKUP(B9,saisie!$B$6:$E$155,3,FALSE)),"",VLOOKUP(B9,saisie!$B$6:$E$155,3,FALSE))</f>
        <v>orleannaise</v>
      </c>
      <c r="E9" s="52">
        <v>3000</v>
      </c>
      <c r="F9" s="53">
        <f>E9-E8</f>
        <v>1000</v>
      </c>
      <c r="G9" s="52">
        <f t="shared" si="0"/>
        <v>4000</v>
      </c>
      <c r="H9" s="57" t="str">
        <f t="shared" si="1"/>
        <v>G</v>
      </c>
    </row>
    <row r="10" spans="1:10" ht="19.95" customHeight="1" thickTop="1" x14ac:dyDescent="0.3">
      <c r="A10" s="75">
        <v>3</v>
      </c>
      <c r="B10" s="38">
        <v>5</v>
      </c>
      <c r="C10" s="42" t="str">
        <f>IF(ISNA(VLOOKUP(B10,saisie!$B$6:$E$155,2,FALSE)),"",VLOOKUP(B10,saisie!$B$6:$E$155,2,FALSE))</f>
        <v>nantais</v>
      </c>
      <c r="D10" s="42" t="str">
        <f>IF(ISNA(VLOOKUP(B10,saisie!$B$6:$E$155,3,FALSE)),"",VLOOKUP(B10,saisie!$B$6:$E$155,3,FALSE))</f>
        <v>nantaise</v>
      </c>
      <c r="E10" s="43">
        <v>3050</v>
      </c>
      <c r="F10" s="44">
        <f>E10-E11</f>
        <v>200</v>
      </c>
      <c r="G10" s="43">
        <f t="shared" si="0"/>
        <v>3250</v>
      </c>
      <c r="H10" s="56" t="str">
        <f t="shared" si="1"/>
        <v>G</v>
      </c>
    </row>
    <row r="11" spans="1:10" ht="19.95" customHeight="1" thickBot="1" x14ac:dyDescent="0.35">
      <c r="A11" s="76"/>
      <c r="B11" s="39">
        <v>11</v>
      </c>
      <c r="C11" s="45" t="str">
        <f>IF(ISNA(VLOOKUP(B11,saisie!$B$6:$E$155,2,FALSE)),"",VLOOKUP(B11,saisie!$B$6:$E$155,2,FALSE))</f>
        <v>messin</v>
      </c>
      <c r="D11" s="45" t="str">
        <f>IF(ISNA(VLOOKUP(B11,saisie!$B$6:$E$155,3,FALSE)),"",VLOOKUP(B11,saisie!$B$6:$E$155,3,FALSE))</f>
        <v>messine</v>
      </c>
      <c r="E11" s="46">
        <v>2850</v>
      </c>
      <c r="F11" s="47">
        <f>E11-E10</f>
        <v>-200</v>
      </c>
      <c r="G11" s="46">
        <f t="shared" si="0"/>
        <v>2650</v>
      </c>
      <c r="H11" s="57" t="str">
        <f t="shared" si="1"/>
        <v>P</v>
      </c>
    </row>
    <row r="12" spans="1:10" ht="19.95" customHeight="1" thickTop="1" x14ac:dyDescent="0.3">
      <c r="A12" s="75">
        <v>4</v>
      </c>
      <c r="B12" s="40">
        <v>7</v>
      </c>
      <c r="C12" s="48" t="str">
        <f>IF(ISNA(VLOOKUP(B12,saisie!$B$6:$E$155,2,FALSE)),"",VLOOKUP(B12,saisie!$B$6:$E$155,2,FALSE))</f>
        <v>lyonnais2</v>
      </c>
      <c r="D12" s="48" t="str">
        <f>IF(ISNA(VLOOKUP(B12,saisie!$B$6:$E$155,3,FALSE)),"",VLOOKUP(B12,saisie!$B$6:$E$155,3,FALSE))</f>
        <v>lyonnaise2</v>
      </c>
      <c r="E12" s="49">
        <v>3325</v>
      </c>
      <c r="F12" s="50">
        <f>E12-E13</f>
        <v>1100</v>
      </c>
      <c r="G12" s="49">
        <f t="shared" si="0"/>
        <v>4425</v>
      </c>
      <c r="H12" s="56" t="str">
        <f t="shared" si="1"/>
        <v>G</v>
      </c>
    </row>
    <row r="13" spans="1:10" ht="19.95" customHeight="1" thickBot="1" x14ac:dyDescent="0.35">
      <c r="A13" s="76"/>
      <c r="B13" s="41">
        <v>16</v>
      </c>
      <c r="C13" s="51" t="str">
        <f>IF(ISNA(VLOOKUP(B13,saisie!$B$6:$E$155,2,FALSE)),"",VLOOKUP(B13,saisie!$B$6:$E$155,2,FALSE))</f>
        <v>bordelais</v>
      </c>
      <c r="D13" s="51" t="str">
        <f>IF(ISNA(VLOOKUP(B13,saisie!$B$6:$E$155,3,FALSE)),"",VLOOKUP(B13,saisie!$B$6:$E$155,3,FALSE))</f>
        <v>bordelaise</v>
      </c>
      <c r="E13" s="52">
        <v>2225</v>
      </c>
      <c r="F13" s="53">
        <f>E13-E12</f>
        <v>-1100</v>
      </c>
      <c r="G13" s="52">
        <f t="shared" si="0"/>
        <v>1125</v>
      </c>
      <c r="H13" s="57" t="str">
        <f t="shared" si="1"/>
        <v>P</v>
      </c>
    </row>
    <row r="14" spans="1:10" ht="19.95" customHeight="1" thickTop="1" x14ac:dyDescent="0.3">
      <c r="A14" s="75">
        <v>5</v>
      </c>
      <c r="B14" s="38">
        <v>9</v>
      </c>
      <c r="C14" s="42" t="str">
        <f>IF(ISNA(VLOOKUP(B14,saisie!$B$6:$E$155,2,FALSE)),"",VLOOKUP(B14,saisie!$B$6:$E$155,2,FALSE))</f>
        <v>nimois</v>
      </c>
      <c r="D14" s="42" t="str">
        <f>IF(ISNA(VLOOKUP(B14,saisie!$B$6:$E$155,3,FALSE)),"",VLOOKUP(B14,saisie!$B$6:$E$155,3,FALSE))</f>
        <v>nimoise</v>
      </c>
      <c r="E14" s="43">
        <v>850</v>
      </c>
      <c r="F14" s="44">
        <f>E14-E15</f>
        <v>-2165</v>
      </c>
      <c r="G14" s="44">
        <f t="shared" si="0"/>
        <v>-1315</v>
      </c>
      <c r="H14" s="56" t="str">
        <f t="shared" si="1"/>
        <v>P</v>
      </c>
    </row>
    <row r="15" spans="1:10" ht="19.95" customHeight="1" thickBot="1" x14ac:dyDescent="0.35">
      <c r="A15" s="76"/>
      <c r="B15" s="39">
        <v>10</v>
      </c>
      <c r="C15" s="45" t="str">
        <f>IF(ISNA(VLOOKUP(B15,saisie!$B$6:$E$155,2,FALSE)),"",VLOOKUP(B15,saisie!$B$6:$E$155,2,FALSE))</f>
        <v>lyonnais3</v>
      </c>
      <c r="D15" s="45" t="str">
        <f>IF(ISNA(VLOOKUP(B15,saisie!$B$6:$E$155,3,FALSE)),"",VLOOKUP(B15,saisie!$B$6:$E$155,3,FALSE))</f>
        <v>lyonnaise3</v>
      </c>
      <c r="E15" s="46">
        <v>3015</v>
      </c>
      <c r="F15" s="47">
        <f>E15-E14</f>
        <v>2165</v>
      </c>
      <c r="G15" s="47">
        <f t="shared" si="0"/>
        <v>5180</v>
      </c>
      <c r="H15" s="57" t="str">
        <f t="shared" si="1"/>
        <v>G</v>
      </c>
    </row>
    <row r="16" spans="1:10" ht="19.95" customHeight="1" thickTop="1" x14ac:dyDescent="0.3">
      <c r="A16" s="75">
        <v>6</v>
      </c>
      <c r="B16" s="40">
        <v>5</v>
      </c>
      <c r="C16" s="48" t="str">
        <f>IF(ISNA(VLOOKUP(B16,saisie!$B$6:$E$155,2,FALSE)),"",VLOOKUP(B16,saisie!$B$6:$E$155,2,FALSE))</f>
        <v>nantais</v>
      </c>
      <c r="D16" s="48" t="str">
        <f>IF(ISNA(VLOOKUP(B16,saisie!$B$6:$E$155,3,FALSE)),"",VLOOKUP(B16,saisie!$B$6:$E$155,3,FALSE))</f>
        <v>nantaise</v>
      </c>
      <c r="E16" s="49">
        <v>1655</v>
      </c>
      <c r="F16" s="50">
        <f>E16-E17</f>
        <v>-1570</v>
      </c>
      <c r="G16" s="50">
        <f t="shared" si="0"/>
        <v>85</v>
      </c>
      <c r="H16" s="56" t="str">
        <f t="shared" si="1"/>
        <v>P</v>
      </c>
    </row>
    <row r="17" spans="1:8" ht="19.95" customHeight="1" thickBot="1" x14ac:dyDescent="0.35">
      <c r="A17" s="76"/>
      <c r="B17" s="41">
        <v>12</v>
      </c>
      <c r="C17" s="51" t="str">
        <f>IF(ISNA(VLOOKUP(B17,saisie!$B$6:$E$155,2,FALSE)),"",VLOOKUP(B17,saisie!$B$6:$E$155,2,FALSE))</f>
        <v>maconnais</v>
      </c>
      <c r="D17" s="51" t="str">
        <f>IF(ISNA(VLOOKUP(B17,saisie!$B$6:$E$155,3,FALSE)),"",VLOOKUP(B17,saisie!$B$6:$E$155,3,FALSE))</f>
        <v>maconnaise</v>
      </c>
      <c r="E17" s="52">
        <v>3225</v>
      </c>
      <c r="F17" s="53">
        <f>E17-E16</f>
        <v>1570</v>
      </c>
      <c r="G17" s="53">
        <f t="shared" si="0"/>
        <v>4795</v>
      </c>
      <c r="H17" s="57" t="str">
        <f t="shared" si="1"/>
        <v>G</v>
      </c>
    </row>
    <row r="18" spans="1:8" ht="19.95" customHeight="1" thickTop="1" x14ac:dyDescent="0.3">
      <c r="A18" s="75">
        <v>7</v>
      </c>
      <c r="B18" s="38">
        <v>13</v>
      </c>
      <c r="C18" s="42" t="str">
        <f>IF(ISNA(VLOOKUP(B18,saisie!$B$6:$E$155,2,FALSE)),"",VLOOKUP(B18,saisie!$B$6:$E$155,2,FALSE))</f>
        <v>auxerrois</v>
      </c>
      <c r="D18" s="42" t="str">
        <f>IF(ISNA(VLOOKUP(B18,saisie!$B$6:$E$155,3,FALSE)),"",VLOOKUP(B18,saisie!$B$6:$E$155,3,FALSE))</f>
        <v>auxerroise</v>
      </c>
      <c r="E18" s="43">
        <v>3050</v>
      </c>
      <c r="F18" s="44">
        <f>E18-E19</f>
        <v>585</v>
      </c>
      <c r="G18" s="44">
        <f t="shared" si="0"/>
        <v>3635</v>
      </c>
      <c r="H18" s="56" t="str">
        <f t="shared" si="1"/>
        <v>G</v>
      </c>
    </row>
    <row r="19" spans="1:8" ht="19.95" customHeight="1" thickBot="1" x14ac:dyDescent="0.35">
      <c r="A19" s="76"/>
      <c r="B19" s="39">
        <v>2</v>
      </c>
      <c r="C19" s="45" t="str">
        <f>IF(ISNA(VLOOKUP(B19,saisie!$B$6:$E$155,2,FALSE)),"",VLOOKUP(B19,saisie!$B$6:$E$155,2,FALSE))</f>
        <v>parisien1</v>
      </c>
      <c r="D19" s="45" t="str">
        <f>IF(ISNA(VLOOKUP(B19,saisie!$B$6:$E$155,3,FALSE)),"",VLOOKUP(B19,saisie!$B$6:$E$155,3,FALSE))</f>
        <v>parisienne1</v>
      </c>
      <c r="E19" s="46">
        <v>2465</v>
      </c>
      <c r="F19" s="47">
        <f>E19-E18</f>
        <v>-585</v>
      </c>
      <c r="G19" s="47">
        <f t="shared" si="0"/>
        <v>1880</v>
      </c>
      <c r="H19" s="57" t="str">
        <f t="shared" si="1"/>
        <v>P</v>
      </c>
    </row>
    <row r="20" spans="1:8" ht="19.95" customHeight="1" thickTop="1" x14ac:dyDescent="0.3">
      <c r="A20" s="75">
        <v>8</v>
      </c>
      <c r="B20" s="40">
        <v>15</v>
      </c>
      <c r="C20" s="48" t="str">
        <f>IF(ISNA(VLOOKUP(B20,saisie!$B$6:$E$155,2,FALSE)),"",VLOOKUP(B20,saisie!$B$6:$E$155,2,FALSE))</f>
        <v>daxois</v>
      </c>
      <c r="D20" s="48" t="str">
        <f>IF(ISNA(VLOOKUP(B20,saisie!$B$6:$E$155,3,FALSE)),"",VLOOKUP(B20,saisie!$B$6:$E$155,3,FALSE))</f>
        <v>daxoise</v>
      </c>
      <c r="E20" s="49">
        <v>2000</v>
      </c>
      <c r="F20" s="50">
        <f>E20-E21</f>
        <v>-1000</v>
      </c>
      <c r="G20" s="50">
        <f t="shared" si="0"/>
        <v>1000</v>
      </c>
      <c r="H20" s="56" t="str">
        <f t="shared" si="1"/>
        <v>P</v>
      </c>
    </row>
    <row r="21" spans="1:8" ht="19.95" customHeight="1" thickBot="1" x14ac:dyDescent="0.35">
      <c r="A21" s="76"/>
      <c r="B21" s="41">
        <v>8</v>
      </c>
      <c r="C21" s="51" t="str">
        <f>IF(ISNA(VLOOKUP(B21,saisie!$B$6:$E$155,2,FALSE)),"",VLOOKUP(B21,saisie!$B$6:$E$155,2,FALSE))</f>
        <v>narbonnais</v>
      </c>
      <c r="D21" s="51" t="str">
        <f>IF(ISNA(VLOOKUP(B21,saisie!$B$6:$E$155,3,FALSE)),"",VLOOKUP(B21,saisie!$B$6:$E$155,3,FALSE))</f>
        <v>narbonnaise</v>
      </c>
      <c r="E21" s="52">
        <v>3000</v>
      </c>
      <c r="F21" s="53">
        <f>E21-E20</f>
        <v>1000</v>
      </c>
      <c r="G21" s="53">
        <f t="shared" si="0"/>
        <v>4000</v>
      </c>
      <c r="H21" s="57" t="str">
        <f t="shared" si="1"/>
        <v>G</v>
      </c>
    </row>
    <row r="22" spans="1:8" ht="19.95" customHeight="1" thickTop="1" x14ac:dyDescent="0.3">
      <c r="A22" s="75">
        <v>9</v>
      </c>
      <c r="B22" s="38">
        <v>17</v>
      </c>
      <c r="C22" s="42" t="str">
        <f>IF(ISNA(VLOOKUP(B22,saisie!$B$6:$E$155,2,FALSE)),"",VLOOKUP(B22,saisie!$B$6:$E$155,2,FALSE))</f>
        <v>toulousain</v>
      </c>
      <c r="D22" s="42" t="str">
        <f>IF(ISNA(VLOOKUP(B22,saisie!$B$6:$E$155,3,FALSE)),"",VLOOKUP(B22,saisie!$B$6:$E$155,3,FALSE))</f>
        <v>toulousaine</v>
      </c>
      <c r="E22" s="43">
        <v>1235</v>
      </c>
      <c r="F22" s="44">
        <f>E22-E23</f>
        <v>-1825</v>
      </c>
      <c r="G22" s="44">
        <f t="shared" si="0"/>
        <v>-590</v>
      </c>
      <c r="H22" s="56" t="str">
        <f t="shared" si="1"/>
        <v>P</v>
      </c>
    </row>
    <row r="23" spans="1:8" ht="19.95" customHeight="1" thickBot="1" x14ac:dyDescent="0.35">
      <c r="A23" s="76"/>
      <c r="B23" s="39">
        <v>20</v>
      </c>
      <c r="C23" s="45" t="str">
        <f>IF(ISNA(VLOOKUP(B23,saisie!$B$6:$E$155,2,FALSE)),"",VLOOKUP(B23,saisie!$B$6:$E$155,2,FALSE))</f>
        <v>toulonnais</v>
      </c>
      <c r="D23" s="45" t="str">
        <f>IF(ISNA(VLOOKUP(B23,saisie!$B$6:$E$155,3,FALSE)),"",VLOOKUP(B23,saisie!$B$6:$E$155,3,FALSE))</f>
        <v>toulonnaise</v>
      </c>
      <c r="E23" s="46">
        <v>3060</v>
      </c>
      <c r="F23" s="47">
        <f>E23-E22</f>
        <v>1825</v>
      </c>
      <c r="G23" s="47">
        <f t="shared" si="0"/>
        <v>4885</v>
      </c>
      <c r="H23" s="57" t="str">
        <f t="shared" si="1"/>
        <v>G</v>
      </c>
    </row>
    <row r="24" spans="1:8" ht="19.95" customHeight="1" thickTop="1" x14ac:dyDescent="0.3">
      <c r="A24" s="75">
        <v>10</v>
      </c>
      <c r="B24" s="40">
        <v>19</v>
      </c>
      <c r="C24" s="48" t="str">
        <f>IF(ISNA(VLOOKUP(B24,saisie!$B$6:$E$155,2,FALSE)),"",VLOOKUP(B24,saisie!$B$6:$E$155,2,FALSE))</f>
        <v>parisien2</v>
      </c>
      <c r="D24" s="48" t="str">
        <f>IF(ISNA(VLOOKUP(B24,saisie!$B$6:$E$155,3,FALSE)),"",VLOOKUP(B24,saisie!$B$6:$E$155,3,FALSE))</f>
        <v>parisienne2</v>
      </c>
      <c r="E24" s="49">
        <v>3240</v>
      </c>
      <c r="F24" s="50">
        <f>E24-E25</f>
        <v>580</v>
      </c>
      <c r="G24" s="50">
        <f t="shared" si="0"/>
        <v>3820</v>
      </c>
      <c r="H24" s="56" t="str">
        <f t="shared" si="1"/>
        <v>G</v>
      </c>
    </row>
    <row r="25" spans="1:8" ht="19.95" customHeight="1" thickBot="1" x14ac:dyDescent="0.35">
      <c r="A25" s="76"/>
      <c r="B25" s="41">
        <v>18</v>
      </c>
      <c r="C25" s="51" t="str">
        <f>IF(ISNA(VLOOKUP(B25,saisie!$B$6:$E$155,2,FALSE)),"",VLOOKUP(B25,saisie!$B$6:$E$155,2,FALSE))</f>
        <v>havrais</v>
      </c>
      <c r="D25" s="51" t="str">
        <f>IF(ISNA(VLOOKUP(B25,saisie!$B$6:$E$155,3,FALSE)),"",VLOOKUP(B25,saisie!$B$6:$E$155,3,FALSE))</f>
        <v>havraise</v>
      </c>
      <c r="E25" s="52">
        <v>2660</v>
      </c>
      <c r="F25" s="53">
        <f>E25-E24</f>
        <v>-580</v>
      </c>
      <c r="G25" s="53">
        <f t="shared" si="0"/>
        <v>2080</v>
      </c>
      <c r="H25" s="57" t="str">
        <f t="shared" si="1"/>
        <v>P</v>
      </c>
    </row>
    <row r="26" spans="1:8" ht="19.95" customHeight="1" thickTop="1" x14ac:dyDescent="0.3">
      <c r="A26" s="75">
        <v>11</v>
      </c>
      <c r="B26" s="38">
        <v>21</v>
      </c>
      <c r="C26" s="42" t="str">
        <f>IF(ISNA(VLOOKUP(B26,saisie!$B$6:$E$155,2,FALSE)),"",VLOOKUP(B26,saisie!$B$6:$E$155,2,FALSE))</f>
        <v/>
      </c>
      <c r="D26" s="42" t="str">
        <f>IF(ISNA(VLOOKUP(B26,saisie!$B$6:$E$155,3,FALSE)),"",VLOOKUP(B26,saisie!$B$6:$E$155,3,FALSE))</f>
        <v/>
      </c>
      <c r="E26" s="43"/>
      <c r="F26" s="44">
        <f>E26-E27</f>
        <v>0</v>
      </c>
      <c r="G26" s="44"/>
      <c r="H26" s="56" t="str">
        <f t="shared" si="1"/>
        <v>-</v>
      </c>
    </row>
    <row r="27" spans="1:8" ht="19.95" customHeight="1" thickBot="1" x14ac:dyDescent="0.35">
      <c r="A27" s="76"/>
      <c r="B27" s="39">
        <v>22</v>
      </c>
      <c r="C27" s="45" t="str">
        <f>IF(ISNA(VLOOKUP(B27,saisie!$B$6:$E$155,2,FALSE)),"",VLOOKUP(B27,saisie!$B$6:$E$155,2,FALSE))</f>
        <v/>
      </c>
      <c r="D27" s="45" t="str">
        <f>IF(ISNA(VLOOKUP(B27,saisie!$B$6:$E$155,3,FALSE)),"",VLOOKUP(B27,saisie!$B$6:$E$155,3,FALSE))</f>
        <v/>
      </c>
      <c r="E27" s="46"/>
      <c r="F27" s="47">
        <f>E27-E26</f>
        <v>0</v>
      </c>
      <c r="G27" s="47"/>
      <c r="H27" s="57" t="str">
        <f t="shared" si="1"/>
        <v>-</v>
      </c>
    </row>
    <row r="28" spans="1:8" ht="19.95" customHeight="1" thickTop="1" x14ac:dyDescent="0.3">
      <c r="A28" s="75">
        <v>12</v>
      </c>
      <c r="B28" s="40">
        <v>23</v>
      </c>
      <c r="C28" s="48" t="str">
        <f>IF(ISNA(VLOOKUP(B28,saisie!$B$6:$E$155,2,FALSE)),"",VLOOKUP(B28,saisie!$B$6:$E$155,2,FALSE))</f>
        <v/>
      </c>
      <c r="D28" s="48" t="str">
        <f>IF(ISNA(VLOOKUP(B28,saisie!$B$6:$E$155,3,FALSE)),"",VLOOKUP(B28,saisie!$B$6:$E$155,3,FALSE))</f>
        <v/>
      </c>
      <c r="E28" s="49"/>
      <c r="F28" s="50">
        <f>E28-E29</f>
        <v>0</v>
      </c>
      <c r="G28" s="50"/>
      <c r="H28" s="56" t="str">
        <f t="shared" si="1"/>
        <v>-</v>
      </c>
    </row>
    <row r="29" spans="1:8" ht="19.95" customHeight="1" thickBot="1" x14ac:dyDescent="0.35">
      <c r="A29" s="76"/>
      <c r="B29" s="41">
        <v>24</v>
      </c>
      <c r="C29" s="51" t="str">
        <f>IF(ISNA(VLOOKUP(B29,saisie!$B$6:$E$155,2,FALSE)),"",VLOOKUP(B29,saisie!$B$6:$E$155,2,FALSE))</f>
        <v/>
      </c>
      <c r="D29" s="51" t="str">
        <f>IF(ISNA(VLOOKUP(B29,saisie!$B$6:$E$155,3,FALSE)),"",VLOOKUP(B29,saisie!$B$6:$E$155,3,FALSE))</f>
        <v/>
      </c>
      <c r="E29" s="52"/>
      <c r="F29" s="53">
        <f>E29-E28</f>
        <v>0</v>
      </c>
      <c r="G29" s="53"/>
      <c r="H29" s="57" t="str">
        <f t="shared" si="1"/>
        <v>-</v>
      </c>
    </row>
    <row r="30" spans="1:8" ht="19.95" customHeight="1" thickTop="1" x14ac:dyDescent="0.3">
      <c r="A30" s="75">
        <v>13</v>
      </c>
      <c r="B30" s="38">
        <v>25</v>
      </c>
      <c r="C30" s="42" t="str">
        <f>IF(ISNA(VLOOKUP(B30,saisie!$B$6:$E$155,2,FALSE)),"",VLOOKUP(B30,saisie!$B$6:$E$155,2,FALSE))</f>
        <v/>
      </c>
      <c r="D30" s="42" t="str">
        <f>IF(ISNA(VLOOKUP(B30,saisie!$B$6:$E$155,3,FALSE)),"",VLOOKUP(B30,saisie!$B$6:$E$155,3,FALSE))</f>
        <v/>
      </c>
      <c r="E30" s="43"/>
      <c r="F30" s="44">
        <f>E30-E31</f>
        <v>0</v>
      </c>
      <c r="G30" s="44"/>
      <c r="H30" s="56" t="str">
        <f t="shared" si="1"/>
        <v>-</v>
      </c>
    </row>
    <row r="31" spans="1:8" ht="19.95" customHeight="1" thickBot="1" x14ac:dyDescent="0.35">
      <c r="A31" s="76"/>
      <c r="B31" s="39">
        <v>26</v>
      </c>
      <c r="C31" s="45" t="str">
        <f>IF(ISNA(VLOOKUP(B31,saisie!$B$6:$E$155,2,FALSE)),"",VLOOKUP(B31,saisie!$B$6:$E$155,2,FALSE))</f>
        <v/>
      </c>
      <c r="D31" s="45" t="str">
        <f>IF(ISNA(VLOOKUP(B31,saisie!$B$6:$E$155,3,FALSE)),"",VLOOKUP(B31,saisie!$B$6:$E$155,3,FALSE))</f>
        <v/>
      </c>
      <c r="E31" s="46"/>
      <c r="F31" s="47">
        <f>E31-E30</f>
        <v>0</v>
      </c>
      <c r="G31" s="47"/>
      <c r="H31" s="57" t="str">
        <f t="shared" si="1"/>
        <v>-</v>
      </c>
    </row>
    <row r="32" spans="1:8" ht="19.95" customHeight="1" thickTop="1" x14ac:dyDescent="0.3">
      <c r="A32" s="75">
        <v>14</v>
      </c>
      <c r="B32" s="40">
        <v>27</v>
      </c>
      <c r="C32" s="48" t="str">
        <f>IF(ISNA(VLOOKUP(B32,saisie!$B$6:$E$155,2,FALSE)),"",VLOOKUP(B32,saisie!$B$6:$E$155,2,FALSE))</f>
        <v/>
      </c>
      <c r="D32" s="48" t="str">
        <f>IF(ISNA(VLOOKUP(B32,saisie!$B$6:$E$155,3,FALSE)),"",VLOOKUP(B32,saisie!$B$6:$E$155,3,FALSE))</f>
        <v/>
      </c>
      <c r="E32" s="49"/>
      <c r="F32" s="50">
        <f>E32-E33</f>
        <v>0</v>
      </c>
      <c r="G32" s="50"/>
      <c r="H32" s="56" t="str">
        <f t="shared" si="1"/>
        <v>-</v>
      </c>
    </row>
    <row r="33" spans="1:8" ht="19.95" customHeight="1" thickBot="1" x14ac:dyDescent="0.35">
      <c r="A33" s="76"/>
      <c r="B33" s="41">
        <v>28</v>
      </c>
      <c r="C33" s="51" t="str">
        <f>IF(ISNA(VLOOKUP(B33,saisie!$B$6:$E$155,2,FALSE)),"",VLOOKUP(B33,saisie!$B$6:$E$155,2,FALSE))</f>
        <v/>
      </c>
      <c r="D33" s="51" t="str">
        <f>IF(ISNA(VLOOKUP(B33,saisie!$B$6:$E$155,3,FALSE)),"",VLOOKUP(B33,saisie!$B$6:$E$155,3,FALSE))</f>
        <v/>
      </c>
      <c r="E33" s="52"/>
      <c r="F33" s="53">
        <f>E33-E32</f>
        <v>0</v>
      </c>
      <c r="G33" s="53"/>
      <c r="H33" s="57" t="str">
        <f t="shared" si="1"/>
        <v>-</v>
      </c>
    </row>
    <row r="34" spans="1:8" ht="19.95" customHeight="1" thickTop="1" x14ac:dyDescent="0.3">
      <c r="A34" s="75">
        <v>15</v>
      </c>
      <c r="B34" s="38">
        <v>29</v>
      </c>
      <c r="C34" s="42" t="str">
        <f>IF(ISNA(VLOOKUP(B34,saisie!$B$6:$E$155,2,FALSE)),"",VLOOKUP(B34,saisie!$B$6:$E$155,2,FALSE))</f>
        <v/>
      </c>
      <c r="D34" s="42" t="str">
        <f>IF(ISNA(VLOOKUP(B34,saisie!$B$6:$E$155,3,FALSE)),"",VLOOKUP(B34,saisie!$B$6:$E$155,3,FALSE))</f>
        <v/>
      </c>
      <c r="E34" s="43"/>
      <c r="F34" s="44">
        <f>E34-E35</f>
        <v>0</v>
      </c>
      <c r="G34" s="44"/>
      <c r="H34" s="56" t="str">
        <f t="shared" si="1"/>
        <v>-</v>
      </c>
    </row>
    <row r="35" spans="1:8" ht="19.95" customHeight="1" thickBot="1" x14ac:dyDescent="0.35">
      <c r="A35" s="76"/>
      <c r="B35" s="39">
        <v>30</v>
      </c>
      <c r="C35" s="45" t="str">
        <f>IF(ISNA(VLOOKUP(B35,saisie!$B$6:$E$155,2,FALSE)),"",VLOOKUP(B35,saisie!$B$6:$E$155,2,FALSE))</f>
        <v/>
      </c>
      <c r="D35" s="45" t="str">
        <f>IF(ISNA(VLOOKUP(B35,saisie!$B$6:$E$155,3,FALSE)),"",VLOOKUP(B35,saisie!$B$6:$E$155,3,FALSE))</f>
        <v/>
      </c>
      <c r="E35" s="46"/>
      <c r="F35" s="47">
        <f>E35-E34</f>
        <v>0</v>
      </c>
      <c r="G35" s="47"/>
      <c r="H35" s="57" t="str">
        <f t="shared" si="1"/>
        <v>-</v>
      </c>
    </row>
    <row r="36" spans="1:8" ht="19.95" customHeight="1" thickTop="1" x14ac:dyDescent="0.3">
      <c r="A36" s="75">
        <v>16</v>
      </c>
      <c r="B36" s="40">
        <v>31</v>
      </c>
      <c r="C36" s="48" t="str">
        <f>IF(ISNA(VLOOKUP(B36,saisie!$B$6:$E$155,2,FALSE)),"",VLOOKUP(B36,saisie!$B$6:$E$155,2,FALSE))</f>
        <v/>
      </c>
      <c r="D36" s="48" t="str">
        <f>IF(ISNA(VLOOKUP(B36,saisie!$B$6:$E$155,3,FALSE)),"",VLOOKUP(B36,saisie!$B$6:$E$155,3,FALSE))</f>
        <v/>
      </c>
      <c r="E36" s="49"/>
      <c r="F36" s="50">
        <f>E36-E37</f>
        <v>0</v>
      </c>
      <c r="G36" s="50"/>
      <c r="H36" s="56" t="str">
        <f t="shared" si="1"/>
        <v>-</v>
      </c>
    </row>
    <row r="37" spans="1:8" ht="19.95" customHeight="1" thickBot="1" x14ac:dyDescent="0.35">
      <c r="A37" s="76"/>
      <c r="B37" s="41">
        <v>32</v>
      </c>
      <c r="C37" s="51" t="str">
        <f>IF(ISNA(VLOOKUP(B37,saisie!$B$6:$E$155,2,FALSE)),"",VLOOKUP(B37,saisie!$B$6:$E$155,2,FALSE))</f>
        <v/>
      </c>
      <c r="D37" s="51" t="str">
        <f>IF(ISNA(VLOOKUP(B37,saisie!$B$6:$E$155,3,FALSE)),"",VLOOKUP(B37,saisie!$B$6:$E$155,3,FALSE))</f>
        <v/>
      </c>
      <c r="E37" s="52"/>
      <c r="F37" s="53">
        <f>E37-E36</f>
        <v>0</v>
      </c>
      <c r="G37" s="53"/>
      <c r="H37" s="57" t="str">
        <f t="shared" si="1"/>
        <v>-</v>
      </c>
    </row>
    <row r="38" spans="1:8" ht="19.95" customHeight="1" thickTop="1" x14ac:dyDescent="0.3">
      <c r="A38" s="75">
        <v>17</v>
      </c>
      <c r="B38" s="38">
        <v>33</v>
      </c>
      <c r="C38" s="42" t="str">
        <f>IF(ISNA(VLOOKUP(B38,saisie!$B$6:$E$155,2,FALSE)),"",VLOOKUP(B38,saisie!$B$6:$E$155,2,FALSE))</f>
        <v/>
      </c>
      <c r="D38" s="42" t="str">
        <f>IF(ISNA(VLOOKUP(B38,saisie!$B$6:$E$155,3,FALSE)),"",VLOOKUP(B38,saisie!$B$6:$E$155,3,FALSE))</f>
        <v/>
      </c>
      <c r="E38" s="43"/>
      <c r="F38" s="44">
        <f>E38-E39</f>
        <v>0</v>
      </c>
      <c r="G38" s="44"/>
      <c r="H38" s="56" t="str">
        <f t="shared" si="1"/>
        <v>-</v>
      </c>
    </row>
    <row r="39" spans="1:8" ht="19.95" customHeight="1" thickBot="1" x14ac:dyDescent="0.35">
      <c r="A39" s="76"/>
      <c r="B39" s="39">
        <v>34</v>
      </c>
      <c r="C39" s="45" t="str">
        <f>IF(ISNA(VLOOKUP(B39,saisie!$B$6:$E$155,2,FALSE)),"",VLOOKUP(B39,saisie!$B$6:$E$155,2,FALSE))</f>
        <v/>
      </c>
      <c r="D39" s="45" t="str">
        <f>IF(ISNA(VLOOKUP(B39,saisie!$B$6:$E$155,3,FALSE)),"",VLOOKUP(B39,saisie!$B$6:$E$155,3,FALSE))</f>
        <v/>
      </c>
      <c r="E39" s="46"/>
      <c r="F39" s="47">
        <f>E39-E38</f>
        <v>0</v>
      </c>
      <c r="G39" s="47"/>
      <c r="H39" s="57" t="str">
        <f t="shared" si="1"/>
        <v>-</v>
      </c>
    </row>
    <row r="40" spans="1:8" ht="19.95" customHeight="1" thickTop="1" x14ac:dyDescent="0.3">
      <c r="A40" s="75">
        <v>18</v>
      </c>
      <c r="B40" s="40">
        <v>35</v>
      </c>
      <c r="C40" s="48" t="str">
        <f>IF(ISNA(VLOOKUP(B40,saisie!$B$6:$E$155,2,FALSE)),"",VLOOKUP(B40,saisie!$B$6:$E$155,2,FALSE))</f>
        <v/>
      </c>
      <c r="D40" s="48" t="str">
        <f>IF(ISNA(VLOOKUP(B40,saisie!$B$6:$E$155,3,FALSE)),"",VLOOKUP(B40,saisie!$B$6:$E$155,3,FALSE))</f>
        <v/>
      </c>
      <c r="E40" s="49"/>
      <c r="F40" s="50">
        <f>E40-E41</f>
        <v>0</v>
      </c>
      <c r="G40" s="50"/>
      <c r="H40" s="56" t="str">
        <f t="shared" si="1"/>
        <v>-</v>
      </c>
    </row>
    <row r="41" spans="1:8" ht="19.95" customHeight="1" thickBot="1" x14ac:dyDescent="0.35">
      <c r="A41" s="76"/>
      <c r="B41" s="41"/>
      <c r="C41" s="51" t="str">
        <f>IF(ISNA(VLOOKUP(B41,saisie!$B$6:$E$155,2,FALSE)),"",VLOOKUP(B41,saisie!$B$6:$E$155,2,FALSE))</f>
        <v/>
      </c>
      <c r="D41" s="51" t="str">
        <f>IF(ISNA(VLOOKUP(B41,saisie!$B$6:$E$155,3,FALSE)),"",VLOOKUP(B41,saisie!$B$6:$E$155,3,FALSE))</f>
        <v/>
      </c>
      <c r="E41" s="52"/>
      <c r="F41" s="53">
        <f>E41-E40</f>
        <v>0</v>
      </c>
      <c r="G41" s="53"/>
      <c r="H41" s="57" t="str">
        <f t="shared" si="1"/>
        <v>-</v>
      </c>
    </row>
    <row r="42" spans="1:8" ht="19.95" customHeight="1" thickTop="1" x14ac:dyDescent="0.3">
      <c r="A42" s="75">
        <v>19</v>
      </c>
      <c r="B42" s="38"/>
      <c r="C42" s="42" t="str">
        <f>IF(ISNA(VLOOKUP(B42,saisie!$B$6:$E$155,2,FALSE)),"",VLOOKUP(B42,saisie!$B$6:$E$155,2,FALSE))</f>
        <v/>
      </c>
      <c r="D42" s="42" t="str">
        <f>IF(ISNA(VLOOKUP(B42,saisie!$B$6:$E$155,3,FALSE)),"",VLOOKUP(B42,saisie!$B$6:$E$155,3,FALSE))</f>
        <v/>
      </c>
      <c r="E42" s="43"/>
      <c r="F42" s="44">
        <f>E42-E43</f>
        <v>0</v>
      </c>
      <c r="G42" s="44"/>
      <c r="H42" s="56" t="str">
        <f t="shared" si="1"/>
        <v>-</v>
      </c>
    </row>
    <row r="43" spans="1:8" ht="19.95" customHeight="1" thickBot="1" x14ac:dyDescent="0.35">
      <c r="A43" s="76"/>
      <c r="B43" s="39"/>
      <c r="C43" s="45" t="str">
        <f>IF(ISNA(VLOOKUP(B43,saisie!$B$6:$E$155,2,FALSE)),"",VLOOKUP(B43,saisie!$B$6:$E$155,2,FALSE))</f>
        <v/>
      </c>
      <c r="D43" s="45" t="str">
        <f>IF(ISNA(VLOOKUP(B43,saisie!$B$6:$E$155,3,FALSE)),"",VLOOKUP(B43,saisie!$B$6:$E$155,3,FALSE))</f>
        <v/>
      </c>
      <c r="E43" s="46"/>
      <c r="F43" s="47">
        <f>E43-E42</f>
        <v>0</v>
      </c>
      <c r="G43" s="47"/>
      <c r="H43" s="57" t="str">
        <f t="shared" si="1"/>
        <v>-</v>
      </c>
    </row>
    <row r="44" spans="1:8" ht="19.95" customHeight="1" thickTop="1" x14ac:dyDescent="0.3">
      <c r="A44" s="75">
        <v>20</v>
      </c>
      <c r="B44" s="40"/>
      <c r="C44" s="48" t="str">
        <f>IF(ISNA(VLOOKUP(B44,saisie!$B$6:$E$155,2,FALSE)),"",VLOOKUP(B44,saisie!$B$6:$E$155,2,FALSE))</f>
        <v/>
      </c>
      <c r="D44" s="48" t="str">
        <f>IF(ISNA(VLOOKUP(B44,saisie!$B$6:$E$155,3,FALSE)),"",VLOOKUP(B44,saisie!$B$6:$E$155,3,FALSE))</f>
        <v/>
      </c>
      <c r="E44" s="49"/>
      <c r="F44" s="50">
        <f>E44-E45</f>
        <v>0</v>
      </c>
      <c r="G44" s="50"/>
      <c r="H44" s="56" t="str">
        <f t="shared" si="1"/>
        <v>-</v>
      </c>
    </row>
    <row r="45" spans="1:8" ht="19.95" customHeight="1" thickBot="1" x14ac:dyDescent="0.35">
      <c r="A45" s="76"/>
      <c r="B45" s="41"/>
      <c r="C45" s="51" t="str">
        <f>IF(ISNA(VLOOKUP(B45,saisie!$B$6:$E$155,2,FALSE)),"",VLOOKUP(B45,saisie!$B$6:$E$155,2,FALSE))</f>
        <v/>
      </c>
      <c r="D45" s="51" t="str">
        <f>IF(ISNA(VLOOKUP(B45,saisie!$B$6:$E$155,3,FALSE)),"",VLOOKUP(B45,saisie!$B$6:$E$155,3,FALSE))</f>
        <v/>
      </c>
      <c r="E45" s="52"/>
      <c r="F45" s="53">
        <f>E45-E44</f>
        <v>0</v>
      </c>
      <c r="G45" s="53"/>
      <c r="H45" s="57" t="str">
        <f t="shared" si="1"/>
        <v>-</v>
      </c>
    </row>
    <row r="46" spans="1:8" ht="19.95" customHeight="1" thickTop="1" x14ac:dyDescent="0.3">
      <c r="A46" s="75">
        <v>21</v>
      </c>
      <c r="B46" s="38"/>
      <c r="C46" s="42" t="str">
        <f>IF(ISNA(VLOOKUP(B46,saisie!$B$6:$E$155,2,FALSE)),"",VLOOKUP(B46,saisie!$B$6:$E$155,2,FALSE))</f>
        <v/>
      </c>
      <c r="D46" s="42" t="str">
        <f>IF(ISNA(VLOOKUP(B46,saisie!$B$6:$E$155,3,FALSE)),"",VLOOKUP(B46,saisie!$B$6:$E$155,3,FALSE))</f>
        <v/>
      </c>
      <c r="E46" s="43"/>
      <c r="F46" s="44">
        <f>E46-E47</f>
        <v>0</v>
      </c>
      <c r="G46" s="44"/>
      <c r="H46" s="56" t="str">
        <f t="shared" si="1"/>
        <v>-</v>
      </c>
    </row>
    <row r="47" spans="1:8" ht="19.95" customHeight="1" thickBot="1" x14ac:dyDescent="0.35">
      <c r="A47" s="76"/>
      <c r="B47" s="39"/>
      <c r="C47" s="45" t="str">
        <f>IF(ISNA(VLOOKUP(B47,saisie!$B$6:$E$155,2,FALSE)),"",VLOOKUP(B47,saisie!$B$6:$E$155,2,FALSE))</f>
        <v/>
      </c>
      <c r="D47" s="45" t="str">
        <f>IF(ISNA(VLOOKUP(B47,saisie!$B$6:$E$155,3,FALSE)),"",VLOOKUP(B47,saisie!$B$6:$E$155,3,FALSE))</f>
        <v/>
      </c>
      <c r="E47" s="46"/>
      <c r="F47" s="47">
        <f>E47-E46</f>
        <v>0</v>
      </c>
      <c r="G47" s="47"/>
      <c r="H47" s="57" t="str">
        <f t="shared" si="1"/>
        <v>-</v>
      </c>
    </row>
    <row r="48" spans="1:8" ht="19.95" customHeight="1" thickTop="1" x14ac:dyDescent="0.3">
      <c r="A48" s="75">
        <v>22</v>
      </c>
      <c r="B48" s="40"/>
      <c r="C48" s="48" t="str">
        <f>IF(ISNA(VLOOKUP(B48,saisie!$B$6:$E$155,2,FALSE)),"",VLOOKUP(B48,saisie!$B$6:$E$155,2,FALSE))</f>
        <v/>
      </c>
      <c r="D48" s="48" t="str">
        <f>IF(ISNA(VLOOKUP(B48,saisie!$B$6:$E$155,3,FALSE)),"",VLOOKUP(B48,saisie!$B$6:$E$155,3,FALSE))</f>
        <v/>
      </c>
      <c r="E48" s="49"/>
      <c r="F48" s="50">
        <f>E48-E49</f>
        <v>0</v>
      </c>
      <c r="G48" s="50"/>
      <c r="H48" s="56" t="str">
        <f t="shared" si="1"/>
        <v>-</v>
      </c>
    </row>
    <row r="49" spans="1:8" ht="19.95" customHeight="1" thickBot="1" x14ac:dyDescent="0.35">
      <c r="A49" s="76"/>
      <c r="B49" s="41"/>
      <c r="C49" s="51" t="str">
        <f>IF(ISNA(VLOOKUP(B49,saisie!$B$6:$E$155,2,FALSE)),"",VLOOKUP(B49,saisie!$B$6:$E$155,2,FALSE))</f>
        <v/>
      </c>
      <c r="D49" s="51" t="str">
        <f>IF(ISNA(VLOOKUP(B49,saisie!$B$6:$E$155,3,FALSE)),"",VLOOKUP(B49,saisie!$B$6:$E$155,3,FALSE))</f>
        <v/>
      </c>
      <c r="E49" s="52"/>
      <c r="F49" s="53">
        <f>E49-E48</f>
        <v>0</v>
      </c>
      <c r="G49" s="53"/>
      <c r="H49" s="57" t="str">
        <f t="shared" si="1"/>
        <v>-</v>
      </c>
    </row>
    <row r="50" spans="1:8" ht="19.95" customHeight="1" thickTop="1" x14ac:dyDescent="0.3">
      <c r="A50" s="75">
        <v>23</v>
      </c>
      <c r="B50" s="38"/>
      <c r="C50" s="42" t="str">
        <f>IF(ISNA(VLOOKUP(B50,saisie!$B$6:$E$155,2,FALSE)),"",VLOOKUP(B50,saisie!$B$6:$E$155,2,FALSE))</f>
        <v/>
      </c>
      <c r="D50" s="42" t="str">
        <f>IF(ISNA(VLOOKUP(B50,saisie!$B$6:$E$155,3,FALSE)),"",VLOOKUP(B50,saisie!$B$6:$E$155,3,FALSE))</f>
        <v/>
      </c>
      <c r="E50" s="43"/>
      <c r="F50" s="44">
        <f>E50-E51</f>
        <v>0</v>
      </c>
      <c r="G50" s="44"/>
      <c r="H50" s="56" t="str">
        <f t="shared" si="1"/>
        <v>-</v>
      </c>
    </row>
    <row r="51" spans="1:8" ht="19.95" customHeight="1" thickBot="1" x14ac:dyDescent="0.35">
      <c r="A51" s="76"/>
      <c r="B51" s="39"/>
      <c r="C51" s="45" t="str">
        <f>IF(ISNA(VLOOKUP(B51,saisie!$B$6:$E$155,2,FALSE)),"",VLOOKUP(B51,saisie!$B$6:$E$155,2,FALSE))</f>
        <v/>
      </c>
      <c r="D51" s="45" t="str">
        <f>IF(ISNA(VLOOKUP(B51,saisie!$B$6:$E$155,3,FALSE)),"",VLOOKUP(B51,saisie!$B$6:$E$155,3,FALSE))</f>
        <v/>
      </c>
      <c r="E51" s="46"/>
      <c r="F51" s="47">
        <f>E51-E50</f>
        <v>0</v>
      </c>
      <c r="G51" s="47"/>
      <c r="H51" s="57" t="str">
        <f t="shared" si="1"/>
        <v>-</v>
      </c>
    </row>
    <row r="52" spans="1:8" ht="19.95" customHeight="1" thickTop="1" x14ac:dyDescent="0.3">
      <c r="A52" s="75">
        <v>24</v>
      </c>
      <c r="B52" s="40"/>
      <c r="C52" s="48" t="str">
        <f>IF(ISNA(VLOOKUP(B52,saisie!$B$6:$E$155,2,FALSE)),"",VLOOKUP(B52,saisie!$B$6:$E$155,2,FALSE))</f>
        <v/>
      </c>
      <c r="D52" s="48" t="str">
        <f>IF(ISNA(VLOOKUP(B52,saisie!$B$6:$E$155,3,FALSE)),"",VLOOKUP(B52,saisie!$B$6:$E$155,3,FALSE))</f>
        <v/>
      </c>
      <c r="E52" s="49"/>
      <c r="F52" s="50">
        <f>E52-E53</f>
        <v>0</v>
      </c>
      <c r="G52" s="50"/>
      <c r="H52" s="56" t="str">
        <f t="shared" si="1"/>
        <v>-</v>
      </c>
    </row>
    <row r="53" spans="1:8" ht="19.95" customHeight="1" thickBot="1" x14ac:dyDescent="0.35">
      <c r="A53" s="76"/>
      <c r="B53" s="41"/>
      <c r="C53" s="51" t="str">
        <f>IF(ISNA(VLOOKUP(B53,saisie!$B$6:$E$155,2,FALSE)),"",VLOOKUP(B53,saisie!$B$6:$E$155,2,FALSE))</f>
        <v/>
      </c>
      <c r="D53" s="51" t="str">
        <f>IF(ISNA(VLOOKUP(B53,saisie!$B$6:$E$155,3,FALSE)),"",VLOOKUP(B53,saisie!$B$6:$E$155,3,FALSE))</f>
        <v/>
      </c>
      <c r="E53" s="52"/>
      <c r="F53" s="53">
        <f>E53-E52</f>
        <v>0</v>
      </c>
      <c r="G53" s="53"/>
      <c r="H53" s="57" t="str">
        <f t="shared" si="1"/>
        <v>-</v>
      </c>
    </row>
    <row r="54" spans="1:8" ht="19.95" customHeight="1" thickTop="1" x14ac:dyDescent="0.3">
      <c r="A54" s="75">
        <v>25</v>
      </c>
      <c r="B54" s="38"/>
      <c r="C54" s="42" t="str">
        <f>IF(ISNA(VLOOKUP(B54,saisie!$B$6:$E$155,2,FALSE)),"",VLOOKUP(B54,saisie!$B$6:$E$155,2,FALSE))</f>
        <v/>
      </c>
      <c r="D54" s="42" t="str">
        <f>IF(ISNA(VLOOKUP(B54,saisie!$B$6:$E$155,3,FALSE)),"",VLOOKUP(B54,saisie!$B$6:$E$155,3,FALSE))</f>
        <v/>
      </c>
      <c r="E54" s="43"/>
      <c r="F54" s="44">
        <f>E54-E55</f>
        <v>0</v>
      </c>
      <c r="G54" s="44"/>
      <c r="H54" s="56" t="str">
        <f t="shared" si="1"/>
        <v>-</v>
      </c>
    </row>
    <row r="55" spans="1:8" ht="19.95" customHeight="1" thickBot="1" x14ac:dyDescent="0.35">
      <c r="A55" s="76"/>
      <c r="B55" s="39"/>
      <c r="C55" s="45" t="str">
        <f>IF(ISNA(VLOOKUP(B55,saisie!$B$6:$E$155,2,FALSE)),"",VLOOKUP(B55,saisie!$B$6:$E$155,2,FALSE))</f>
        <v/>
      </c>
      <c r="D55" s="45" t="str">
        <f>IF(ISNA(VLOOKUP(B55,saisie!$B$6:$E$155,3,FALSE)),"",VLOOKUP(B55,saisie!$B$6:$E$155,3,FALSE))</f>
        <v/>
      </c>
      <c r="E55" s="46"/>
      <c r="F55" s="47">
        <f>E55-E54</f>
        <v>0</v>
      </c>
      <c r="G55" s="47"/>
      <c r="H55" s="57" t="str">
        <f t="shared" si="1"/>
        <v>-</v>
      </c>
    </row>
    <row r="56" spans="1:8" ht="19.95" customHeight="1" thickTop="1" x14ac:dyDescent="0.3">
      <c r="A56" s="75">
        <v>26</v>
      </c>
      <c r="B56" s="40"/>
      <c r="C56" s="48" t="str">
        <f>IF(ISNA(VLOOKUP(B56,saisie!$B$6:$E$155,2,FALSE)),"",VLOOKUP(B56,saisie!$B$6:$E$155,2,FALSE))</f>
        <v/>
      </c>
      <c r="D56" s="48" t="str">
        <f>IF(ISNA(VLOOKUP(B56,saisie!$B$6:$E$155,3,FALSE)),"",VLOOKUP(B56,saisie!$B$6:$E$155,3,FALSE))</f>
        <v/>
      </c>
      <c r="E56" s="49"/>
      <c r="F56" s="50">
        <f>E56-E57</f>
        <v>0</v>
      </c>
      <c r="G56" s="50"/>
      <c r="H56" s="56" t="str">
        <f t="shared" si="1"/>
        <v>-</v>
      </c>
    </row>
    <row r="57" spans="1:8" ht="19.95" customHeight="1" thickBot="1" x14ac:dyDescent="0.35">
      <c r="A57" s="76"/>
      <c r="B57" s="41"/>
      <c r="C57" s="51" t="str">
        <f>IF(ISNA(VLOOKUP(B57,saisie!$B$6:$E$155,2,FALSE)),"",VLOOKUP(B57,saisie!$B$6:$E$155,2,FALSE))</f>
        <v/>
      </c>
      <c r="D57" s="51" t="str">
        <f>IF(ISNA(VLOOKUP(B57,saisie!$B$6:$E$155,3,FALSE)),"",VLOOKUP(B57,saisie!$B$6:$E$155,3,FALSE))</f>
        <v/>
      </c>
      <c r="E57" s="52"/>
      <c r="F57" s="53">
        <f>E57-E56</f>
        <v>0</v>
      </c>
      <c r="G57" s="53"/>
      <c r="H57" s="57" t="str">
        <f t="shared" si="1"/>
        <v>-</v>
      </c>
    </row>
    <row r="58" spans="1:8" ht="19.95" customHeight="1" thickTop="1" x14ac:dyDescent="0.3">
      <c r="A58" s="75">
        <v>27</v>
      </c>
      <c r="B58" s="38"/>
      <c r="C58" s="42" t="str">
        <f>IF(ISNA(VLOOKUP(B58,saisie!$B$6:$E$155,2,FALSE)),"",VLOOKUP(B58,saisie!$B$6:$E$155,2,FALSE))</f>
        <v/>
      </c>
      <c r="D58" s="42" t="str">
        <f>IF(ISNA(VLOOKUP(B58,saisie!$B$6:$E$155,3,FALSE)),"",VLOOKUP(B58,saisie!$B$6:$E$155,3,FALSE))</f>
        <v/>
      </c>
      <c r="E58" s="43"/>
      <c r="F58" s="44">
        <f>E58-E59</f>
        <v>0</v>
      </c>
      <c r="G58" s="44"/>
      <c r="H58" s="56" t="str">
        <f t="shared" si="1"/>
        <v>-</v>
      </c>
    </row>
    <row r="59" spans="1:8" ht="19.95" customHeight="1" thickBot="1" x14ac:dyDescent="0.35">
      <c r="A59" s="76"/>
      <c r="B59" s="39"/>
      <c r="C59" s="45" t="str">
        <f>IF(ISNA(VLOOKUP(B59,saisie!$B$6:$E$155,2,FALSE)),"",VLOOKUP(B59,saisie!$B$6:$E$155,2,FALSE))</f>
        <v/>
      </c>
      <c r="D59" s="45" t="str">
        <f>IF(ISNA(VLOOKUP(B59,saisie!$B$6:$E$155,3,FALSE)),"",VLOOKUP(B59,saisie!$B$6:$E$155,3,FALSE))</f>
        <v/>
      </c>
      <c r="E59" s="46"/>
      <c r="F59" s="47">
        <f>E59-E58</f>
        <v>0</v>
      </c>
      <c r="G59" s="47"/>
      <c r="H59" s="57" t="str">
        <f t="shared" si="1"/>
        <v>-</v>
      </c>
    </row>
    <row r="60" spans="1:8" ht="19.95" customHeight="1" thickTop="1" x14ac:dyDescent="0.3">
      <c r="A60" s="75">
        <v>28</v>
      </c>
      <c r="B60" s="40"/>
      <c r="C60" s="48" t="str">
        <f>IF(ISNA(VLOOKUP(B60,saisie!$B$6:$E$155,2,FALSE)),"",VLOOKUP(B60,saisie!$B$6:$E$155,2,FALSE))</f>
        <v/>
      </c>
      <c r="D60" s="48" t="str">
        <f>IF(ISNA(VLOOKUP(B60,saisie!$B$6:$E$155,3,FALSE)),"",VLOOKUP(B60,saisie!$B$6:$E$155,3,FALSE))</f>
        <v/>
      </c>
      <c r="E60" s="49"/>
      <c r="F60" s="50">
        <f>E60-E61</f>
        <v>0</v>
      </c>
      <c r="G60" s="50"/>
      <c r="H60" s="56" t="str">
        <f t="shared" si="1"/>
        <v>-</v>
      </c>
    </row>
    <row r="61" spans="1:8" ht="19.95" customHeight="1" thickBot="1" x14ac:dyDescent="0.35">
      <c r="A61" s="76"/>
      <c r="B61" s="41"/>
      <c r="C61" s="51" t="str">
        <f>IF(ISNA(VLOOKUP(B61,saisie!$B$6:$E$155,2,FALSE)),"",VLOOKUP(B61,saisie!$B$6:$E$155,2,FALSE))</f>
        <v/>
      </c>
      <c r="D61" s="51" t="str">
        <f>IF(ISNA(VLOOKUP(B61,saisie!$B$6:$E$155,3,FALSE)),"",VLOOKUP(B61,saisie!$B$6:$E$155,3,FALSE))</f>
        <v/>
      </c>
      <c r="E61" s="52"/>
      <c r="F61" s="53">
        <f>E61-E60</f>
        <v>0</v>
      </c>
      <c r="G61" s="53"/>
      <c r="H61" s="57" t="str">
        <f t="shared" si="1"/>
        <v>-</v>
      </c>
    </row>
    <row r="62" spans="1:8" ht="19.95" customHeight="1" thickTop="1" x14ac:dyDescent="0.3">
      <c r="A62" s="75">
        <v>29</v>
      </c>
      <c r="B62" s="38"/>
      <c r="C62" s="42" t="str">
        <f>IF(ISNA(VLOOKUP(B62,saisie!$B$6:$E$155,2,FALSE)),"",VLOOKUP(B62,saisie!$B$6:$E$155,2,FALSE))</f>
        <v/>
      </c>
      <c r="D62" s="42" t="str">
        <f>IF(ISNA(VLOOKUP(B62,saisie!$B$6:$E$155,3,FALSE)),"",VLOOKUP(B62,saisie!$B$6:$E$155,3,FALSE))</f>
        <v/>
      </c>
      <c r="E62" s="43"/>
      <c r="F62" s="44">
        <f>E62-E63</f>
        <v>0</v>
      </c>
      <c r="G62" s="44"/>
      <c r="H62" s="56" t="str">
        <f t="shared" si="1"/>
        <v>-</v>
      </c>
    </row>
    <row r="63" spans="1:8" ht="19.95" customHeight="1" thickBot="1" x14ac:dyDescent="0.35">
      <c r="A63" s="76"/>
      <c r="B63" s="39"/>
      <c r="C63" s="45" t="str">
        <f>IF(ISNA(VLOOKUP(B63,saisie!$B$6:$E$155,2,FALSE)),"",VLOOKUP(B63,saisie!$B$6:$E$155,2,FALSE))</f>
        <v/>
      </c>
      <c r="D63" s="45" t="str">
        <f>IF(ISNA(VLOOKUP(B63,saisie!$B$6:$E$155,3,FALSE)),"",VLOOKUP(B63,saisie!$B$6:$E$155,3,FALSE))</f>
        <v/>
      </c>
      <c r="E63" s="46"/>
      <c r="F63" s="47">
        <f>E63-E62</f>
        <v>0</v>
      </c>
      <c r="G63" s="47"/>
      <c r="H63" s="57" t="str">
        <f t="shared" si="1"/>
        <v>-</v>
      </c>
    </row>
    <row r="64" spans="1:8" ht="19.95" customHeight="1" thickTop="1" x14ac:dyDescent="0.3">
      <c r="A64" s="75">
        <v>30</v>
      </c>
      <c r="B64" s="40"/>
      <c r="C64" s="48" t="str">
        <f>IF(ISNA(VLOOKUP(B64,saisie!$B$6:$E$155,2,FALSE)),"",VLOOKUP(B64,saisie!$B$6:$E$155,2,FALSE))</f>
        <v/>
      </c>
      <c r="D64" s="48" t="str">
        <f>IF(ISNA(VLOOKUP(B64,saisie!$B$6:$E$155,3,FALSE)),"",VLOOKUP(B64,saisie!$B$6:$E$155,3,FALSE))</f>
        <v/>
      </c>
      <c r="E64" s="49"/>
      <c r="F64" s="50">
        <f>E64-E65</f>
        <v>0</v>
      </c>
      <c r="G64" s="50"/>
      <c r="H64" s="56" t="str">
        <f t="shared" si="1"/>
        <v>-</v>
      </c>
    </row>
    <row r="65" spans="1:8" ht="19.95" customHeight="1" thickBot="1" x14ac:dyDescent="0.35">
      <c r="A65" s="76"/>
      <c r="B65" s="41"/>
      <c r="C65" s="51" t="str">
        <f>IF(ISNA(VLOOKUP(B65,saisie!$B$6:$E$155,2,FALSE)),"",VLOOKUP(B65,saisie!$B$6:$E$155,2,FALSE))</f>
        <v/>
      </c>
      <c r="D65" s="51" t="str">
        <f>IF(ISNA(VLOOKUP(B65,saisie!$B$6:$E$155,3,FALSE)),"",VLOOKUP(B65,saisie!$B$6:$E$155,3,FALSE))</f>
        <v/>
      </c>
      <c r="E65" s="52"/>
      <c r="F65" s="53">
        <f>E65-E64</f>
        <v>0</v>
      </c>
      <c r="G65" s="53"/>
      <c r="H65" s="57" t="str">
        <f t="shared" si="1"/>
        <v>-</v>
      </c>
    </row>
    <row r="66" spans="1:8" ht="19.95" customHeight="1" thickTop="1" x14ac:dyDescent="0.3">
      <c r="A66" s="75">
        <v>31</v>
      </c>
      <c r="B66" s="38"/>
      <c r="C66" s="42" t="str">
        <f>IF(ISNA(VLOOKUP(B66,saisie!$B$6:$E$155,2,FALSE)),"",VLOOKUP(B66,saisie!$B$6:$E$155,2,FALSE))</f>
        <v/>
      </c>
      <c r="D66" s="42" t="str">
        <f>IF(ISNA(VLOOKUP(B66,saisie!$B$6:$E$155,3,FALSE)),"",VLOOKUP(B66,saisie!$B$6:$E$155,3,FALSE))</f>
        <v/>
      </c>
      <c r="E66" s="43"/>
      <c r="F66" s="44">
        <f>E66-E67</f>
        <v>0</v>
      </c>
      <c r="G66" s="44"/>
      <c r="H66" s="56" t="str">
        <f t="shared" si="1"/>
        <v>-</v>
      </c>
    </row>
    <row r="67" spans="1:8" ht="19.95" customHeight="1" thickBot="1" x14ac:dyDescent="0.35">
      <c r="A67" s="76"/>
      <c r="B67" s="39"/>
      <c r="C67" s="45" t="str">
        <f>IF(ISNA(VLOOKUP(B67,saisie!$B$6:$E$155,2,FALSE)),"",VLOOKUP(B67,saisie!$B$6:$E$155,2,FALSE))</f>
        <v/>
      </c>
      <c r="D67" s="45" t="str">
        <f>IF(ISNA(VLOOKUP(B67,saisie!$B$6:$E$155,3,FALSE)),"",VLOOKUP(B67,saisie!$B$6:$E$155,3,FALSE))</f>
        <v/>
      </c>
      <c r="E67" s="46"/>
      <c r="F67" s="47">
        <f>E67-E66</f>
        <v>0</v>
      </c>
      <c r="G67" s="47"/>
      <c r="H67" s="57" t="str">
        <f t="shared" si="1"/>
        <v>-</v>
      </c>
    </row>
    <row r="68" spans="1:8" ht="19.95" customHeight="1" thickTop="1" x14ac:dyDescent="0.3">
      <c r="A68" s="75">
        <v>32</v>
      </c>
      <c r="B68" s="40"/>
      <c r="C68" s="48" t="str">
        <f>IF(ISNA(VLOOKUP(B68,saisie!$B$6:$E$155,2,FALSE)),"",VLOOKUP(B68,saisie!$B$6:$E$155,2,FALSE))</f>
        <v/>
      </c>
      <c r="D68" s="48" t="str">
        <f>IF(ISNA(VLOOKUP(B68,saisie!$B$6:$E$155,3,FALSE)),"",VLOOKUP(B68,saisie!$B$6:$E$155,3,FALSE))</f>
        <v/>
      </c>
      <c r="E68" s="49"/>
      <c r="F68" s="50">
        <f>E68-E69</f>
        <v>0</v>
      </c>
      <c r="G68" s="50"/>
      <c r="H68" s="56" t="str">
        <f t="shared" si="1"/>
        <v>-</v>
      </c>
    </row>
    <row r="69" spans="1:8" ht="19.95" customHeight="1" thickBot="1" x14ac:dyDescent="0.35">
      <c r="A69" s="76"/>
      <c r="B69" s="41"/>
      <c r="C69" s="51" t="str">
        <f>IF(ISNA(VLOOKUP(B69,saisie!$B$6:$E$155,2,FALSE)),"",VLOOKUP(B69,saisie!$B$6:$E$155,2,FALSE))</f>
        <v/>
      </c>
      <c r="D69" s="51" t="str">
        <f>IF(ISNA(VLOOKUP(B69,saisie!$B$6:$E$155,3,FALSE)),"",VLOOKUP(B69,saisie!$B$6:$E$155,3,FALSE))</f>
        <v/>
      </c>
      <c r="E69" s="52"/>
      <c r="F69" s="53">
        <f>E69-E68</f>
        <v>0</v>
      </c>
      <c r="G69" s="53"/>
      <c r="H69" s="57" t="str">
        <f t="shared" si="1"/>
        <v>-</v>
      </c>
    </row>
    <row r="70" spans="1:8" ht="19.95" customHeight="1" thickTop="1" x14ac:dyDescent="0.3">
      <c r="A70" s="75">
        <v>33</v>
      </c>
      <c r="B70" s="38"/>
      <c r="C70" s="42" t="str">
        <f>IF(ISNA(VLOOKUP(B70,saisie!$B$6:$E$155,2,FALSE)),"",VLOOKUP(B70,saisie!$B$6:$E$155,2,FALSE))</f>
        <v/>
      </c>
      <c r="D70" s="42" t="str">
        <f>IF(ISNA(VLOOKUP(B70,saisie!$B$6:$E$155,3,FALSE)),"",VLOOKUP(B70,saisie!$B$6:$E$155,3,FALSE))</f>
        <v/>
      </c>
      <c r="E70" s="43"/>
      <c r="F70" s="44">
        <f>E70-E71</f>
        <v>0</v>
      </c>
      <c r="G70" s="44"/>
      <c r="H70" s="56" t="str">
        <f t="shared" si="1"/>
        <v>-</v>
      </c>
    </row>
    <row r="71" spans="1:8" ht="19.95" customHeight="1" thickBot="1" x14ac:dyDescent="0.35">
      <c r="A71" s="76"/>
      <c r="B71" s="39"/>
      <c r="C71" s="45" t="str">
        <f>IF(ISNA(VLOOKUP(B71,saisie!$B$6:$E$155,2,FALSE)),"",VLOOKUP(B71,saisie!$B$6:$E$155,2,FALSE))</f>
        <v/>
      </c>
      <c r="D71" s="45" t="str">
        <f>IF(ISNA(VLOOKUP(B71,saisie!$B$6:$E$155,3,FALSE)),"",VLOOKUP(B71,saisie!$B$6:$E$155,3,FALSE))</f>
        <v/>
      </c>
      <c r="E71" s="46"/>
      <c r="F71" s="47">
        <f>E71-E70</f>
        <v>0</v>
      </c>
      <c r="G71" s="47"/>
      <c r="H71" s="57" t="str">
        <f t="shared" ref="H71:H134" si="2">IF(F71&gt;0,"G",IF(F71=0,"-",IF(F71&lt;0,"P")))</f>
        <v>-</v>
      </c>
    </row>
    <row r="72" spans="1:8" ht="19.95" customHeight="1" thickTop="1" x14ac:dyDescent="0.3">
      <c r="A72" s="75">
        <v>34</v>
      </c>
      <c r="B72" s="40"/>
      <c r="C72" s="48" t="str">
        <f>IF(ISNA(VLOOKUP(B72,saisie!$B$6:$E$155,2,FALSE)),"",VLOOKUP(B72,saisie!$B$6:$E$155,2,FALSE))</f>
        <v/>
      </c>
      <c r="D72" s="48" t="str">
        <f>IF(ISNA(VLOOKUP(B72,saisie!$B$6:$E$155,3,FALSE)),"",VLOOKUP(B72,saisie!$B$6:$E$155,3,FALSE))</f>
        <v/>
      </c>
      <c r="E72" s="49"/>
      <c r="F72" s="50">
        <f>E72-E73</f>
        <v>0</v>
      </c>
      <c r="G72" s="50"/>
      <c r="H72" s="56" t="str">
        <f t="shared" si="2"/>
        <v>-</v>
      </c>
    </row>
    <row r="73" spans="1:8" ht="19.95" customHeight="1" thickBot="1" x14ac:dyDescent="0.35">
      <c r="A73" s="76"/>
      <c r="B73" s="41"/>
      <c r="C73" s="51" t="str">
        <f>IF(ISNA(VLOOKUP(B73,saisie!$B$6:$E$155,2,FALSE)),"",VLOOKUP(B73,saisie!$B$6:$E$155,2,FALSE))</f>
        <v/>
      </c>
      <c r="D73" s="51" t="str">
        <f>IF(ISNA(VLOOKUP(B73,saisie!$B$6:$E$155,3,FALSE)),"",VLOOKUP(B73,saisie!$B$6:$E$155,3,FALSE))</f>
        <v/>
      </c>
      <c r="E73" s="52"/>
      <c r="F73" s="53">
        <f>E73-E72</f>
        <v>0</v>
      </c>
      <c r="G73" s="53"/>
      <c r="H73" s="57" t="str">
        <f t="shared" si="2"/>
        <v>-</v>
      </c>
    </row>
    <row r="74" spans="1:8" ht="19.95" customHeight="1" thickTop="1" x14ac:dyDescent="0.3">
      <c r="A74" s="75">
        <v>35</v>
      </c>
      <c r="B74" s="38"/>
      <c r="C74" s="42" t="str">
        <f>IF(ISNA(VLOOKUP(B74,saisie!$B$6:$E$155,2,FALSE)),"",VLOOKUP(B74,saisie!$B$6:$E$155,2,FALSE))</f>
        <v/>
      </c>
      <c r="D74" s="42" t="str">
        <f>IF(ISNA(VLOOKUP(B74,saisie!$B$6:$E$155,3,FALSE)),"",VLOOKUP(B74,saisie!$B$6:$E$155,3,FALSE))</f>
        <v/>
      </c>
      <c r="E74" s="43"/>
      <c r="F74" s="44">
        <f>E74-E75</f>
        <v>0</v>
      </c>
      <c r="G74" s="44"/>
      <c r="H74" s="56" t="str">
        <f t="shared" si="2"/>
        <v>-</v>
      </c>
    </row>
    <row r="75" spans="1:8" ht="19.95" customHeight="1" thickBot="1" x14ac:dyDescent="0.35">
      <c r="A75" s="76"/>
      <c r="B75" s="39"/>
      <c r="C75" s="45" t="str">
        <f>IF(ISNA(VLOOKUP(B75,saisie!$B$6:$E$155,2,FALSE)),"",VLOOKUP(B75,saisie!$B$6:$E$155,2,FALSE))</f>
        <v/>
      </c>
      <c r="D75" s="45" t="str">
        <f>IF(ISNA(VLOOKUP(B75,saisie!$B$6:$E$155,3,FALSE)),"",VLOOKUP(B75,saisie!$B$6:$E$155,3,FALSE))</f>
        <v/>
      </c>
      <c r="E75" s="46"/>
      <c r="F75" s="47">
        <f>E75-E74</f>
        <v>0</v>
      </c>
      <c r="G75" s="47"/>
      <c r="H75" s="57" t="str">
        <f t="shared" si="2"/>
        <v>-</v>
      </c>
    </row>
    <row r="76" spans="1:8" ht="19.95" customHeight="1" thickTop="1" x14ac:dyDescent="0.3">
      <c r="A76" s="75">
        <v>36</v>
      </c>
      <c r="B76" s="40"/>
      <c r="C76" s="48" t="str">
        <f>IF(ISNA(VLOOKUP(B76,saisie!$B$6:$E$155,2,FALSE)),"",VLOOKUP(B76,saisie!$B$6:$E$155,2,FALSE))</f>
        <v/>
      </c>
      <c r="D76" s="48" t="str">
        <f>IF(ISNA(VLOOKUP(B76,saisie!$B$6:$E$155,3,FALSE)),"",VLOOKUP(B76,saisie!$B$6:$E$155,3,FALSE))</f>
        <v/>
      </c>
      <c r="E76" s="49"/>
      <c r="F76" s="50">
        <f>E76-E77</f>
        <v>0</v>
      </c>
      <c r="G76" s="50"/>
      <c r="H76" s="56" t="str">
        <f t="shared" si="2"/>
        <v>-</v>
      </c>
    </row>
    <row r="77" spans="1:8" ht="19.95" customHeight="1" thickBot="1" x14ac:dyDescent="0.35">
      <c r="A77" s="76"/>
      <c r="B77" s="41"/>
      <c r="C77" s="51" t="str">
        <f>IF(ISNA(VLOOKUP(B77,saisie!$B$6:$E$155,2,FALSE)),"",VLOOKUP(B77,saisie!$B$6:$E$155,2,FALSE))</f>
        <v/>
      </c>
      <c r="D77" s="51" t="str">
        <f>IF(ISNA(VLOOKUP(B77,saisie!$B$6:$E$155,3,FALSE)),"",VLOOKUP(B77,saisie!$B$6:$E$155,3,FALSE))</f>
        <v/>
      </c>
      <c r="E77" s="52"/>
      <c r="F77" s="53">
        <f>E77-E76</f>
        <v>0</v>
      </c>
      <c r="G77" s="53"/>
      <c r="H77" s="57" t="str">
        <f t="shared" si="2"/>
        <v>-</v>
      </c>
    </row>
    <row r="78" spans="1:8" ht="19.95" customHeight="1" thickTop="1" x14ac:dyDescent="0.3">
      <c r="A78" s="75">
        <v>37</v>
      </c>
      <c r="B78" s="38"/>
      <c r="C78" s="42" t="str">
        <f>IF(ISNA(VLOOKUP(B78,saisie!$B$6:$E$155,2,FALSE)),"",VLOOKUP(B78,saisie!$B$6:$E$155,2,FALSE))</f>
        <v/>
      </c>
      <c r="D78" s="42" t="str">
        <f>IF(ISNA(VLOOKUP(B78,saisie!$B$6:$E$155,3,FALSE)),"",VLOOKUP(B78,saisie!$B$6:$E$155,3,FALSE))</f>
        <v/>
      </c>
      <c r="E78" s="43"/>
      <c r="F78" s="44">
        <f>E78-E79</f>
        <v>0</v>
      </c>
      <c r="G78" s="44"/>
      <c r="H78" s="56" t="str">
        <f t="shared" si="2"/>
        <v>-</v>
      </c>
    </row>
    <row r="79" spans="1:8" ht="19.95" customHeight="1" thickBot="1" x14ac:dyDescent="0.35">
      <c r="A79" s="76"/>
      <c r="B79" s="39"/>
      <c r="C79" s="45" t="str">
        <f>IF(ISNA(VLOOKUP(B79,saisie!$B$6:$E$155,2,FALSE)),"",VLOOKUP(B79,saisie!$B$6:$E$155,2,FALSE))</f>
        <v/>
      </c>
      <c r="D79" s="45" t="str">
        <f>IF(ISNA(VLOOKUP(B79,saisie!$B$6:$E$155,3,FALSE)),"",VLOOKUP(B79,saisie!$B$6:$E$155,3,FALSE))</f>
        <v/>
      </c>
      <c r="E79" s="46"/>
      <c r="F79" s="47">
        <f>E79-E78</f>
        <v>0</v>
      </c>
      <c r="G79" s="47"/>
      <c r="H79" s="57" t="str">
        <f t="shared" si="2"/>
        <v>-</v>
      </c>
    </row>
    <row r="80" spans="1:8" ht="19.95" customHeight="1" thickTop="1" x14ac:dyDescent="0.3">
      <c r="A80" s="75">
        <v>38</v>
      </c>
      <c r="B80" s="40"/>
      <c r="C80" s="48" t="str">
        <f>IF(ISNA(VLOOKUP(B80,saisie!$B$6:$E$155,2,FALSE)),"",VLOOKUP(B80,saisie!$B$6:$E$155,2,FALSE))</f>
        <v/>
      </c>
      <c r="D80" s="48" t="str">
        <f>IF(ISNA(VLOOKUP(B80,saisie!$B$6:$E$155,3,FALSE)),"",VLOOKUP(B80,saisie!$B$6:$E$155,3,FALSE))</f>
        <v/>
      </c>
      <c r="E80" s="49"/>
      <c r="F80" s="50">
        <f>E80-E81</f>
        <v>0</v>
      </c>
      <c r="G80" s="50"/>
      <c r="H80" s="56" t="str">
        <f t="shared" si="2"/>
        <v>-</v>
      </c>
    </row>
    <row r="81" spans="1:8" ht="19.95" customHeight="1" thickBot="1" x14ac:dyDescent="0.35">
      <c r="A81" s="76"/>
      <c r="B81" s="41"/>
      <c r="C81" s="51" t="str">
        <f>IF(ISNA(VLOOKUP(B81,saisie!$B$6:$E$155,2,FALSE)),"",VLOOKUP(B81,saisie!$B$6:$E$155,2,FALSE))</f>
        <v/>
      </c>
      <c r="D81" s="51" t="str">
        <f>IF(ISNA(VLOOKUP(B81,saisie!$B$6:$E$155,3,FALSE)),"",VLOOKUP(B81,saisie!$B$6:$E$155,3,FALSE))</f>
        <v/>
      </c>
      <c r="E81" s="52"/>
      <c r="F81" s="53">
        <f>E81-E80</f>
        <v>0</v>
      </c>
      <c r="G81" s="53"/>
      <c r="H81" s="57" t="str">
        <f t="shared" si="2"/>
        <v>-</v>
      </c>
    </row>
    <row r="82" spans="1:8" ht="19.95" customHeight="1" thickTop="1" x14ac:dyDescent="0.3">
      <c r="A82" s="75">
        <v>39</v>
      </c>
      <c r="B82" s="38"/>
      <c r="C82" s="42" t="str">
        <f>IF(ISNA(VLOOKUP(B82,saisie!$B$6:$E$155,2,FALSE)),"",VLOOKUP(B82,saisie!$B$6:$E$155,2,FALSE))</f>
        <v/>
      </c>
      <c r="D82" s="42" t="str">
        <f>IF(ISNA(VLOOKUP(B82,saisie!$B$6:$E$155,3,FALSE)),"",VLOOKUP(B82,saisie!$B$6:$E$155,3,FALSE))</f>
        <v/>
      </c>
      <c r="E82" s="43"/>
      <c r="F82" s="44">
        <f>E82-E83</f>
        <v>0</v>
      </c>
      <c r="G82" s="44"/>
      <c r="H82" s="56" t="str">
        <f t="shared" si="2"/>
        <v>-</v>
      </c>
    </row>
    <row r="83" spans="1:8" ht="19.95" customHeight="1" thickBot="1" x14ac:dyDescent="0.35">
      <c r="A83" s="76"/>
      <c r="B83" s="39"/>
      <c r="C83" s="45" t="str">
        <f>IF(ISNA(VLOOKUP(B83,saisie!$B$6:$E$155,2,FALSE)),"",VLOOKUP(B83,saisie!$B$6:$E$155,2,FALSE))</f>
        <v/>
      </c>
      <c r="D83" s="45" t="str">
        <f>IF(ISNA(VLOOKUP(B83,saisie!$B$6:$E$155,3,FALSE)),"",VLOOKUP(B83,saisie!$B$6:$E$155,3,FALSE))</f>
        <v/>
      </c>
      <c r="E83" s="46"/>
      <c r="F83" s="47">
        <f>E83-E82</f>
        <v>0</v>
      </c>
      <c r="G83" s="47"/>
      <c r="H83" s="57" t="str">
        <f t="shared" si="2"/>
        <v>-</v>
      </c>
    </row>
    <row r="84" spans="1:8" ht="19.95" customHeight="1" thickTop="1" x14ac:dyDescent="0.3">
      <c r="A84" s="75">
        <v>40</v>
      </c>
      <c r="B84" s="40"/>
      <c r="C84" s="48" t="str">
        <f>IF(ISNA(VLOOKUP(B84,saisie!$B$6:$E$155,2,FALSE)),"",VLOOKUP(B84,saisie!$B$6:$E$155,2,FALSE))</f>
        <v/>
      </c>
      <c r="D84" s="48" t="str">
        <f>IF(ISNA(VLOOKUP(B84,saisie!$B$6:$E$155,3,FALSE)),"",VLOOKUP(B84,saisie!$B$6:$E$155,3,FALSE))</f>
        <v/>
      </c>
      <c r="E84" s="49"/>
      <c r="F84" s="50">
        <f>E84-E85</f>
        <v>0</v>
      </c>
      <c r="G84" s="50"/>
      <c r="H84" s="56" t="str">
        <f t="shared" si="2"/>
        <v>-</v>
      </c>
    </row>
    <row r="85" spans="1:8" ht="19.95" customHeight="1" thickBot="1" x14ac:dyDescent="0.35">
      <c r="A85" s="76"/>
      <c r="B85" s="41"/>
      <c r="C85" s="51" t="str">
        <f>IF(ISNA(VLOOKUP(B85,saisie!$B$6:$E$155,2,FALSE)),"",VLOOKUP(B85,saisie!$B$6:$E$155,2,FALSE))</f>
        <v/>
      </c>
      <c r="D85" s="51" t="str">
        <f>IF(ISNA(VLOOKUP(B85,saisie!$B$6:$E$155,3,FALSE)),"",VLOOKUP(B85,saisie!$B$6:$E$155,3,FALSE))</f>
        <v/>
      </c>
      <c r="E85" s="52"/>
      <c r="F85" s="53">
        <f>E85-E84</f>
        <v>0</v>
      </c>
      <c r="G85" s="53"/>
      <c r="H85" s="57" t="str">
        <f t="shared" si="2"/>
        <v>-</v>
      </c>
    </row>
    <row r="86" spans="1:8" ht="19.95" customHeight="1" thickTop="1" x14ac:dyDescent="0.3">
      <c r="A86" s="75">
        <v>41</v>
      </c>
      <c r="B86" s="38"/>
      <c r="C86" s="42" t="str">
        <f>IF(ISNA(VLOOKUP(B86,saisie!$B$6:$E$155,2,FALSE)),"",VLOOKUP(B86,saisie!$B$6:$E$155,2,FALSE))</f>
        <v/>
      </c>
      <c r="D86" s="42" t="str">
        <f>IF(ISNA(VLOOKUP(B86,saisie!$B$6:$E$155,3,FALSE)),"",VLOOKUP(B86,saisie!$B$6:$E$155,3,FALSE))</f>
        <v/>
      </c>
      <c r="E86" s="43"/>
      <c r="F86" s="44">
        <f>E86-E87</f>
        <v>0</v>
      </c>
      <c r="G86" s="44"/>
      <c r="H86" s="56" t="str">
        <f t="shared" si="2"/>
        <v>-</v>
      </c>
    </row>
    <row r="87" spans="1:8" ht="19.95" customHeight="1" thickBot="1" x14ac:dyDescent="0.35">
      <c r="A87" s="76"/>
      <c r="B87" s="39"/>
      <c r="C87" s="45" t="str">
        <f>IF(ISNA(VLOOKUP(B87,saisie!$B$6:$E$155,2,FALSE)),"",VLOOKUP(B87,saisie!$B$6:$E$155,2,FALSE))</f>
        <v/>
      </c>
      <c r="D87" s="45" t="str">
        <f>IF(ISNA(VLOOKUP(B87,saisie!$B$6:$E$155,3,FALSE)),"",VLOOKUP(B87,saisie!$B$6:$E$155,3,FALSE))</f>
        <v/>
      </c>
      <c r="E87" s="46"/>
      <c r="F87" s="47">
        <f>E87-E86</f>
        <v>0</v>
      </c>
      <c r="G87" s="47"/>
      <c r="H87" s="57" t="str">
        <f t="shared" si="2"/>
        <v>-</v>
      </c>
    </row>
    <row r="88" spans="1:8" ht="19.95" customHeight="1" thickTop="1" x14ac:dyDescent="0.3">
      <c r="A88" s="75">
        <v>42</v>
      </c>
      <c r="B88" s="40"/>
      <c r="C88" s="48" t="str">
        <f>IF(ISNA(VLOOKUP(B88,saisie!$B$6:$E$155,2,FALSE)),"",VLOOKUP(B88,saisie!$B$6:$E$155,2,FALSE))</f>
        <v/>
      </c>
      <c r="D88" s="48" t="str">
        <f>IF(ISNA(VLOOKUP(B88,saisie!$B$6:$E$155,3,FALSE)),"",VLOOKUP(B88,saisie!$B$6:$E$155,3,FALSE))</f>
        <v/>
      </c>
      <c r="E88" s="49"/>
      <c r="F88" s="50">
        <f>E88-E89</f>
        <v>0</v>
      </c>
      <c r="G88" s="50"/>
      <c r="H88" s="56" t="str">
        <f t="shared" si="2"/>
        <v>-</v>
      </c>
    </row>
    <row r="89" spans="1:8" ht="19.95" customHeight="1" thickBot="1" x14ac:dyDescent="0.35">
      <c r="A89" s="76"/>
      <c r="B89" s="41"/>
      <c r="C89" s="51" t="str">
        <f>IF(ISNA(VLOOKUP(B89,saisie!$B$6:$E$155,2,FALSE)),"",VLOOKUP(B89,saisie!$B$6:$E$155,2,FALSE))</f>
        <v/>
      </c>
      <c r="D89" s="51" t="str">
        <f>IF(ISNA(VLOOKUP(B89,saisie!$B$6:$E$155,3,FALSE)),"",VLOOKUP(B89,saisie!$B$6:$E$155,3,FALSE))</f>
        <v/>
      </c>
      <c r="E89" s="52"/>
      <c r="F89" s="53">
        <f>E89-E88</f>
        <v>0</v>
      </c>
      <c r="G89" s="53"/>
      <c r="H89" s="57" t="str">
        <f t="shared" si="2"/>
        <v>-</v>
      </c>
    </row>
    <row r="90" spans="1:8" ht="19.95" customHeight="1" thickTop="1" x14ac:dyDescent="0.3">
      <c r="A90" s="75">
        <v>43</v>
      </c>
      <c r="B90" s="38"/>
      <c r="C90" s="42" t="str">
        <f>IF(ISNA(VLOOKUP(B90,saisie!$B$6:$E$155,2,FALSE)),"",VLOOKUP(B90,saisie!$B$6:$E$155,2,FALSE))</f>
        <v/>
      </c>
      <c r="D90" s="42" t="str">
        <f>IF(ISNA(VLOOKUP(B90,saisie!$B$6:$E$155,3,FALSE)),"",VLOOKUP(B90,saisie!$B$6:$E$155,3,FALSE))</f>
        <v/>
      </c>
      <c r="E90" s="43"/>
      <c r="F90" s="44">
        <f>E90-E91</f>
        <v>0</v>
      </c>
      <c r="G90" s="44"/>
      <c r="H90" s="56" t="str">
        <f t="shared" si="2"/>
        <v>-</v>
      </c>
    </row>
    <row r="91" spans="1:8" ht="19.95" customHeight="1" thickBot="1" x14ac:dyDescent="0.35">
      <c r="A91" s="76"/>
      <c r="B91" s="39"/>
      <c r="C91" s="45" t="str">
        <f>IF(ISNA(VLOOKUP(B91,saisie!$B$6:$E$155,2,FALSE)),"",VLOOKUP(B91,saisie!$B$6:$E$155,2,FALSE))</f>
        <v/>
      </c>
      <c r="D91" s="45" t="str">
        <f>IF(ISNA(VLOOKUP(B91,saisie!$B$6:$E$155,3,FALSE)),"",VLOOKUP(B91,saisie!$B$6:$E$155,3,FALSE))</f>
        <v/>
      </c>
      <c r="E91" s="46"/>
      <c r="F91" s="47">
        <f>E91-E90</f>
        <v>0</v>
      </c>
      <c r="G91" s="47"/>
      <c r="H91" s="57" t="str">
        <f t="shared" si="2"/>
        <v>-</v>
      </c>
    </row>
    <row r="92" spans="1:8" ht="19.95" customHeight="1" thickTop="1" x14ac:dyDescent="0.3">
      <c r="A92" s="75">
        <v>44</v>
      </c>
      <c r="B92" s="40"/>
      <c r="C92" s="48" t="str">
        <f>IF(ISNA(VLOOKUP(B92,saisie!$B$6:$E$155,2,FALSE)),"",VLOOKUP(B92,saisie!$B$6:$E$155,2,FALSE))</f>
        <v/>
      </c>
      <c r="D92" s="48" t="str">
        <f>IF(ISNA(VLOOKUP(B92,saisie!$B$6:$E$155,3,FALSE)),"",VLOOKUP(B92,saisie!$B$6:$E$155,3,FALSE))</f>
        <v/>
      </c>
      <c r="E92" s="49"/>
      <c r="F92" s="50">
        <f>E92-E93</f>
        <v>0</v>
      </c>
      <c r="G92" s="50"/>
      <c r="H92" s="56" t="str">
        <f t="shared" si="2"/>
        <v>-</v>
      </c>
    </row>
    <row r="93" spans="1:8" ht="19.95" customHeight="1" thickBot="1" x14ac:dyDescent="0.35">
      <c r="A93" s="76"/>
      <c r="B93" s="41"/>
      <c r="C93" s="51" t="str">
        <f>IF(ISNA(VLOOKUP(B93,saisie!$B$6:$E$155,2,FALSE)),"",VLOOKUP(B93,saisie!$B$6:$E$155,2,FALSE))</f>
        <v/>
      </c>
      <c r="D93" s="51" t="str">
        <f>IF(ISNA(VLOOKUP(B93,saisie!$B$6:$E$155,3,FALSE)),"",VLOOKUP(B93,saisie!$B$6:$E$155,3,FALSE))</f>
        <v/>
      </c>
      <c r="E93" s="52"/>
      <c r="F93" s="53">
        <f>E93-E92</f>
        <v>0</v>
      </c>
      <c r="G93" s="53"/>
      <c r="H93" s="57" t="str">
        <f t="shared" si="2"/>
        <v>-</v>
      </c>
    </row>
    <row r="94" spans="1:8" ht="19.95" customHeight="1" thickTop="1" x14ac:dyDescent="0.3">
      <c r="A94" s="75">
        <v>45</v>
      </c>
      <c r="B94" s="38"/>
      <c r="C94" s="42" t="str">
        <f>IF(ISNA(VLOOKUP(B94,saisie!$B$6:$E$155,2,FALSE)),"",VLOOKUP(B94,saisie!$B$6:$E$155,2,FALSE))</f>
        <v/>
      </c>
      <c r="D94" s="42" t="str">
        <f>IF(ISNA(VLOOKUP(B94,saisie!$B$6:$E$155,3,FALSE)),"",VLOOKUP(B94,saisie!$B$6:$E$155,3,FALSE))</f>
        <v/>
      </c>
      <c r="E94" s="43"/>
      <c r="F94" s="44">
        <f>E94-E95</f>
        <v>0</v>
      </c>
      <c r="G94" s="44"/>
      <c r="H94" s="56" t="str">
        <f t="shared" si="2"/>
        <v>-</v>
      </c>
    </row>
    <row r="95" spans="1:8" ht="19.95" customHeight="1" thickBot="1" x14ac:dyDescent="0.35">
      <c r="A95" s="76"/>
      <c r="B95" s="39"/>
      <c r="C95" s="45" t="str">
        <f>IF(ISNA(VLOOKUP(B95,saisie!$B$6:$E$155,2,FALSE)),"",VLOOKUP(B95,saisie!$B$6:$E$155,2,FALSE))</f>
        <v/>
      </c>
      <c r="D95" s="45" t="str">
        <f>IF(ISNA(VLOOKUP(B95,saisie!$B$6:$E$155,3,FALSE)),"",VLOOKUP(B95,saisie!$B$6:$E$155,3,FALSE))</f>
        <v/>
      </c>
      <c r="E95" s="46"/>
      <c r="F95" s="47">
        <f>E95-E94</f>
        <v>0</v>
      </c>
      <c r="G95" s="47"/>
      <c r="H95" s="57" t="str">
        <f t="shared" si="2"/>
        <v>-</v>
      </c>
    </row>
    <row r="96" spans="1:8" ht="19.95" customHeight="1" thickTop="1" x14ac:dyDescent="0.3">
      <c r="A96" s="75">
        <v>46</v>
      </c>
      <c r="B96" s="40"/>
      <c r="C96" s="48" t="str">
        <f>IF(ISNA(VLOOKUP(B96,saisie!$B$6:$E$155,2,FALSE)),"",VLOOKUP(B96,saisie!$B$6:$E$155,2,FALSE))</f>
        <v/>
      </c>
      <c r="D96" s="48" t="str">
        <f>IF(ISNA(VLOOKUP(B96,saisie!$B$6:$E$155,3,FALSE)),"",VLOOKUP(B96,saisie!$B$6:$E$155,3,FALSE))</f>
        <v/>
      </c>
      <c r="E96" s="49"/>
      <c r="F96" s="50">
        <f>E96-E97</f>
        <v>0</v>
      </c>
      <c r="G96" s="50"/>
      <c r="H96" s="56" t="str">
        <f t="shared" si="2"/>
        <v>-</v>
      </c>
    </row>
    <row r="97" spans="1:8" ht="19.95" customHeight="1" thickBot="1" x14ac:dyDescent="0.35">
      <c r="A97" s="76"/>
      <c r="B97" s="41"/>
      <c r="C97" s="51" t="str">
        <f>IF(ISNA(VLOOKUP(B97,saisie!$B$6:$E$155,2,FALSE)),"",VLOOKUP(B97,saisie!$B$6:$E$155,2,FALSE))</f>
        <v/>
      </c>
      <c r="D97" s="51" t="str">
        <f>IF(ISNA(VLOOKUP(B97,saisie!$B$6:$E$155,3,FALSE)),"",VLOOKUP(B97,saisie!$B$6:$E$155,3,FALSE))</f>
        <v/>
      </c>
      <c r="E97" s="52"/>
      <c r="F97" s="53">
        <f>E97-E96</f>
        <v>0</v>
      </c>
      <c r="G97" s="53"/>
      <c r="H97" s="57" t="str">
        <f t="shared" si="2"/>
        <v>-</v>
      </c>
    </row>
    <row r="98" spans="1:8" ht="19.95" customHeight="1" thickTop="1" x14ac:dyDescent="0.3">
      <c r="A98" s="75">
        <v>47</v>
      </c>
      <c r="B98" s="38"/>
      <c r="C98" s="42" t="str">
        <f>IF(ISNA(VLOOKUP(B98,saisie!$B$6:$E$155,2,FALSE)),"",VLOOKUP(B98,saisie!$B$6:$E$155,2,FALSE))</f>
        <v/>
      </c>
      <c r="D98" s="42" t="str">
        <f>IF(ISNA(VLOOKUP(B98,saisie!$B$6:$E$155,3,FALSE)),"",VLOOKUP(B98,saisie!$B$6:$E$155,3,FALSE))</f>
        <v/>
      </c>
      <c r="E98" s="43"/>
      <c r="F98" s="44">
        <f>E98-E99</f>
        <v>0</v>
      </c>
      <c r="G98" s="44"/>
      <c r="H98" s="56" t="str">
        <f t="shared" si="2"/>
        <v>-</v>
      </c>
    </row>
    <row r="99" spans="1:8" ht="19.95" customHeight="1" thickBot="1" x14ac:dyDescent="0.35">
      <c r="A99" s="76"/>
      <c r="B99" s="39"/>
      <c r="C99" s="45" t="str">
        <f>IF(ISNA(VLOOKUP(B99,saisie!$B$6:$E$155,2,FALSE)),"",VLOOKUP(B99,saisie!$B$6:$E$155,2,FALSE))</f>
        <v/>
      </c>
      <c r="D99" s="45" t="str">
        <f>IF(ISNA(VLOOKUP(B99,saisie!$B$6:$E$155,3,FALSE)),"",VLOOKUP(B99,saisie!$B$6:$E$155,3,FALSE))</f>
        <v/>
      </c>
      <c r="E99" s="46"/>
      <c r="F99" s="47">
        <f>E99-E98</f>
        <v>0</v>
      </c>
      <c r="G99" s="47"/>
      <c r="H99" s="57" t="str">
        <f t="shared" si="2"/>
        <v>-</v>
      </c>
    </row>
    <row r="100" spans="1:8" ht="19.95" customHeight="1" thickTop="1" x14ac:dyDescent="0.3">
      <c r="A100" s="75">
        <v>48</v>
      </c>
      <c r="B100" s="40"/>
      <c r="C100" s="48" t="str">
        <f>IF(ISNA(VLOOKUP(B100,saisie!$B$6:$E$155,2,FALSE)),"",VLOOKUP(B100,saisie!$B$6:$E$155,2,FALSE))</f>
        <v/>
      </c>
      <c r="D100" s="48" t="str">
        <f>IF(ISNA(VLOOKUP(B100,saisie!$B$6:$E$155,3,FALSE)),"",VLOOKUP(B100,saisie!$B$6:$E$155,3,FALSE))</f>
        <v/>
      </c>
      <c r="E100" s="49"/>
      <c r="F100" s="50">
        <f>E100-E101</f>
        <v>0</v>
      </c>
      <c r="G100" s="50"/>
      <c r="H100" s="56" t="str">
        <f t="shared" si="2"/>
        <v>-</v>
      </c>
    </row>
    <row r="101" spans="1:8" ht="19.95" customHeight="1" thickBot="1" x14ac:dyDescent="0.35">
      <c r="A101" s="76"/>
      <c r="B101" s="41"/>
      <c r="C101" s="51" t="str">
        <f>IF(ISNA(VLOOKUP(B101,saisie!$B$6:$E$155,2,FALSE)),"",VLOOKUP(B101,saisie!$B$6:$E$155,2,FALSE))</f>
        <v/>
      </c>
      <c r="D101" s="51" t="str">
        <f>IF(ISNA(VLOOKUP(B101,saisie!$B$6:$E$155,3,FALSE)),"",VLOOKUP(B101,saisie!$B$6:$E$155,3,FALSE))</f>
        <v/>
      </c>
      <c r="E101" s="52"/>
      <c r="F101" s="53">
        <f>E101-E100</f>
        <v>0</v>
      </c>
      <c r="G101" s="53"/>
      <c r="H101" s="57" t="str">
        <f t="shared" si="2"/>
        <v>-</v>
      </c>
    </row>
    <row r="102" spans="1:8" ht="19.95" customHeight="1" thickTop="1" x14ac:dyDescent="0.3">
      <c r="A102" s="75">
        <v>49</v>
      </c>
      <c r="B102" s="38"/>
      <c r="C102" s="42" t="str">
        <f>IF(ISNA(VLOOKUP(B102,saisie!$B$6:$E$155,2,FALSE)),"",VLOOKUP(B102,saisie!$B$6:$E$155,2,FALSE))</f>
        <v/>
      </c>
      <c r="D102" s="42" t="str">
        <f>IF(ISNA(VLOOKUP(B102,saisie!$B$6:$E$155,3,FALSE)),"",VLOOKUP(B102,saisie!$B$6:$E$155,3,FALSE))</f>
        <v/>
      </c>
      <c r="E102" s="43"/>
      <c r="F102" s="44">
        <f>E102-E103</f>
        <v>0</v>
      </c>
      <c r="G102" s="44"/>
      <c r="H102" s="56" t="str">
        <f t="shared" si="2"/>
        <v>-</v>
      </c>
    </row>
    <row r="103" spans="1:8" ht="19.95" customHeight="1" thickBot="1" x14ac:dyDescent="0.35">
      <c r="A103" s="76"/>
      <c r="B103" s="39"/>
      <c r="C103" s="45" t="str">
        <f>IF(ISNA(VLOOKUP(B103,saisie!$B$6:$E$155,2,FALSE)),"",VLOOKUP(B103,saisie!$B$6:$E$155,2,FALSE))</f>
        <v/>
      </c>
      <c r="D103" s="45" t="str">
        <f>IF(ISNA(VLOOKUP(B103,saisie!$B$6:$E$155,3,FALSE)),"",VLOOKUP(B103,saisie!$B$6:$E$155,3,FALSE))</f>
        <v/>
      </c>
      <c r="E103" s="46"/>
      <c r="F103" s="47">
        <f>E103-E102</f>
        <v>0</v>
      </c>
      <c r="G103" s="47"/>
      <c r="H103" s="57" t="str">
        <f t="shared" si="2"/>
        <v>-</v>
      </c>
    </row>
    <row r="104" spans="1:8" ht="19.95" customHeight="1" thickTop="1" x14ac:dyDescent="0.3">
      <c r="A104" s="75">
        <v>50</v>
      </c>
      <c r="B104" s="40"/>
      <c r="C104" s="48" t="str">
        <f>IF(ISNA(VLOOKUP(B104,saisie!$B$6:$E$155,2,FALSE)),"",VLOOKUP(B104,saisie!$B$6:$E$155,2,FALSE))</f>
        <v/>
      </c>
      <c r="D104" s="48" t="str">
        <f>IF(ISNA(VLOOKUP(B104,saisie!$B$6:$E$155,3,FALSE)),"",VLOOKUP(B104,saisie!$B$6:$E$155,3,FALSE))</f>
        <v/>
      </c>
      <c r="E104" s="49"/>
      <c r="F104" s="50">
        <f>E104-E105</f>
        <v>0</v>
      </c>
      <c r="G104" s="50"/>
      <c r="H104" s="56" t="str">
        <f t="shared" si="2"/>
        <v>-</v>
      </c>
    </row>
    <row r="105" spans="1:8" ht="19.95" customHeight="1" thickBot="1" x14ac:dyDescent="0.35">
      <c r="A105" s="76"/>
      <c r="B105" s="41"/>
      <c r="C105" s="51" t="str">
        <f>IF(ISNA(VLOOKUP(B105,saisie!$B$6:$E$155,2,FALSE)),"",VLOOKUP(B105,saisie!$B$6:$E$155,2,FALSE))</f>
        <v/>
      </c>
      <c r="D105" s="51" t="str">
        <f>IF(ISNA(VLOOKUP(B105,saisie!$B$6:$E$155,3,FALSE)),"",VLOOKUP(B105,saisie!$B$6:$E$155,3,FALSE))</f>
        <v/>
      </c>
      <c r="E105" s="52"/>
      <c r="F105" s="53">
        <f>E105-E104</f>
        <v>0</v>
      </c>
      <c r="G105" s="53"/>
      <c r="H105" s="57" t="str">
        <f t="shared" si="2"/>
        <v>-</v>
      </c>
    </row>
    <row r="106" spans="1:8" ht="19.95" customHeight="1" thickTop="1" x14ac:dyDescent="0.3">
      <c r="A106" s="75">
        <v>51</v>
      </c>
      <c r="B106" s="38"/>
      <c r="C106" s="42" t="str">
        <f>IF(ISNA(VLOOKUP(B106,saisie!$B$6:$E$155,2,FALSE)),"",VLOOKUP(B106,saisie!$B$6:$E$155,2,FALSE))</f>
        <v/>
      </c>
      <c r="D106" s="42" t="str">
        <f>IF(ISNA(VLOOKUP(B106,saisie!$B$6:$E$155,3,FALSE)),"",VLOOKUP(B106,saisie!$B$6:$E$155,3,FALSE))</f>
        <v/>
      </c>
      <c r="E106" s="43"/>
      <c r="F106" s="44">
        <f>E106-E107</f>
        <v>0</v>
      </c>
      <c r="G106" s="44"/>
      <c r="H106" s="56" t="str">
        <f t="shared" si="2"/>
        <v>-</v>
      </c>
    </row>
    <row r="107" spans="1:8" ht="19.95" customHeight="1" thickBot="1" x14ac:dyDescent="0.35">
      <c r="A107" s="76"/>
      <c r="B107" s="39"/>
      <c r="C107" s="45" t="str">
        <f>IF(ISNA(VLOOKUP(B107,saisie!$B$6:$E$155,2,FALSE)),"",VLOOKUP(B107,saisie!$B$6:$E$155,2,FALSE))</f>
        <v/>
      </c>
      <c r="D107" s="45" t="str">
        <f>IF(ISNA(VLOOKUP(B107,saisie!$B$6:$E$155,3,FALSE)),"",VLOOKUP(B107,saisie!$B$6:$E$155,3,FALSE))</f>
        <v/>
      </c>
      <c r="E107" s="46"/>
      <c r="F107" s="47">
        <f>E107-E106</f>
        <v>0</v>
      </c>
      <c r="G107" s="47"/>
      <c r="H107" s="57" t="str">
        <f t="shared" si="2"/>
        <v>-</v>
      </c>
    </row>
    <row r="108" spans="1:8" ht="19.95" customHeight="1" thickTop="1" x14ac:dyDescent="0.3">
      <c r="A108" s="75">
        <v>52</v>
      </c>
      <c r="B108" s="40"/>
      <c r="C108" s="48" t="str">
        <f>IF(ISNA(VLOOKUP(B108,saisie!$B$6:$E$155,2,FALSE)),"",VLOOKUP(B108,saisie!$B$6:$E$155,2,FALSE))</f>
        <v/>
      </c>
      <c r="D108" s="48" t="str">
        <f>IF(ISNA(VLOOKUP(B108,saisie!$B$6:$E$155,3,FALSE)),"",VLOOKUP(B108,saisie!$B$6:$E$155,3,FALSE))</f>
        <v/>
      </c>
      <c r="E108" s="49"/>
      <c r="F108" s="50">
        <f>E108-E109</f>
        <v>0</v>
      </c>
      <c r="G108" s="50"/>
      <c r="H108" s="56" t="str">
        <f t="shared" si="2"/>
        <v>-</v>
      </c>
    </row>
    <row r="109" spans="1:8" ht="19.95" customHeight="1" thickBot="1" x14ac:dyDescent="0.35">
      <c r="A109" s="76"/>
      <c r="B109" s="41"/>
      <c r="C109" s="51" t="str">
        <f>IF(ISNA(VLOOKUP(B109,saisie!$B$6:$E$155,2,FALSE)),"",VLOOKUP(B109,saisie!$B$6:$E$155,2,FALSE))</f>
        <v/>
      </c>
      <c r="D109" s="51" t="str">
        <f>IF(ISNA(VLOOKUP(B109,saisie!$B$6:$E$155,3,FALSE)),"",VLOOKUP(B109,saisie!$B$6:$E$155,3,FALSE))</f>
        <v/>
      </c>
      <c r="E109" s="52"/>
      <c r="F109" s="53">
        <f>E109-E108</f>
        <v>0</v>
      </c>
      <c r="G109" s="53"/>
      <c r="H109" s="57" t="str">
        <f t="shared" si="2"/>
        <v>-</v>
      </c>
    </row>
    <row r="110" spans="1:8" ht="19.95" customHeight="1" thickTop="1" x14ac:dyDescent="0.3">
      <c r="A110" s="75">
        <v>53</v>
      </c>
      <c r="B110" s="38"/>
      <c r="C110" s="42" t="str">
        <f>IF(ISNA(VLOOKUP(B110,saisie!$B$6:$E$155,2,FALSE)),"",VLOOKUP(B110,saisie!$B$6:$E$155,2,FALSE))</f>
        <v/>
      </c>
      <c r="D110" s="42" t="str">
        <f>IF(ISNA(VLOOKUP(B110,saisie!$B$6:$E$155,3,FALSE)),"",VLOOKUP(B110,saisie!$B$6:$E$155,3,FALSE))</f>
        <v/>
      </c>
      <c r="E110" s="43"/>
      <c r="F110" s="44">
        <f>E110-E111</f>
        <v>0</v>
      </c>
      <c r="G110" s="44"/>
      <c r="H110" s="56" t="str">
        <f t="shared" si="2"/>
        <v>-</v>
      </c>
    </row>
    <row r="111" spans="1:8" ht="19.95" customHeight="1" thickBot="1" x14ac:dyDescent="0.35">
      <c r="A111" s="76"/>
      <c r="B111" s="39"/>
      <c r="C111" s="45" t="str">
        <f>IF(ISNA(VLOOKUP(B111,saisie!$B$6:$E$155,2,FALSE)),"",VLOOKUP(B111,saisie!$B$6:$E$155,2,FALSE))</f>
        <v/>
      </c>
      <c r="D111" s="45" t="str">
        <f>IF(ISNA(VLOOKUP(B111,saisie!$B$6:$E$155,3,FALSE)),"",VLOOKUP(B111,saisie!$B$6:$E$155,3,FALSE))</f>
        <v/>
      </c>
      <c r="E111" s="46"/>
      <c r="F111" s="47">
        <f>E111-E110</f>
        <v>0</v>
      </c>
      <c r="G111" s="47"/>
      <c r="H111" s="57" t="str">
        <f t="shared" si="2"/>
        <v>-</v>
      </c>
    </row>
    <row r="112" spans="1:8" ht="19.95" customHeight="1" thickTop="1" x14ac:dyDescent="0.3">
      <c r="A112" s="75">
        <v>54</v>
      </c>
      <c r="B112" s="40"/>
      <c r="C112" s="48" t="str">
        <f>IF(ISNA(VLOOKUP(B112,saisie!$B$6:$E$155,2,FALSE)),"",VLOOKUP(B112,saisie!$B$6:$E$155,2,FALSE))</f>
        <v/>
      </c>
      <c r="D112" s="48" t="str">
        <f>IF(ISNA(VLOOKUP(B112,saisie!$B$6:$E$155,3,FALSE)),"",VLOOKUP(B112,saisie!$B$6:$E$155,3,FALSE))</f>
        <v/>
      </c>
      <c r="E112" s="49"/>
      <c r="F112" s="50">
        <f>E112-E113</f>
        <v>0</v>
      </c>
      <c r="G112" s="50"/>
      <c r="H112" s="56" t="str">
        <f t="shared" si="2"/>
        <v>-</v>
      </c>
    </row>
    <row r="113" spans="1:8" ht="19.95" customHeight="1" thickBot="1" x14ac:dyDescent="0.35">
      <c r="A113" s="76"/>
      <c r="B113" s="41"/>
      <c r="C113" s="51" t="str">
        <f>IF(ISNA(VLOOKUP(B113,saisie!$B$6:$E$155,2,FALSE)),"",VLOOKUP(B113,saisie!$B$6:$E$155,2,FALSE))</f>
        <v/>
      </c>
      <c r="D113" s="51" t="str">
        <f>IF(ISNA(VLOOKUP(B113,saisie!$B$6:$E$155,3,FALSE)),"",VLOOKUP(B113,saisie!$B$6:$E$155,3,FALSE))</f>
        <v/>
      </c>
      <c r="E113" s="52"/>
      <c r="F113" s="53">
        <f>E113-E112</f>
        <v>0</v>
      </c>
      <c r="G113" s="53"/>
      <c r="H113" s="57" t="str">
        <f t="shared" si="2"/>
        <v>-</v>
      </c>
    </row>
    <row r="114" spans="1:8" ht="19.95" customHeight="1" thickTop="1" x14ac:dyDescent="0.3">
      <c r="A114" s="75">
        <v>55</v>
      </c>
      <c r="B114" s="38"/>
      <c r="C114" s="42" t="str">
        <f>IF(ISNA(VLOOKUP(B114,saisie!$B$6:$E$155,2,FALSE)),"",VLOOKUP(B114,saisie!$B$6:$E$155,2,FALSE))</f>
        <v/>
      </c>
      <c r="D114" s="42" t="str">
        <f>IF(ISNA(VLOOKUP(B114,saisie!$B$6:$E$155,3,FALSE)),"",VLOOKUP(B114,saisie!$B$6:$E$155,3,FALSE))</f>
        <v/>
      </c>
      <c r="E114" s="43"/>
      <c r="F114" s="44">
        <f>E114-E115</f>
        <v>0</v>
      </c>
      <c r="G114" s="44"/>
      <c r="H114" s="56" t="str">
        <f t="shared" si="2"/>
        <v>-</v>
      </c>
    </row>
    <row r="115" spans="1:8" ht="19.95" customHeight="1" thickBot="1" x14ac:dyDescent="0.35">
      <c r="A115" s="76"/>
      <c r="B115" s="39"/>
      <c r="C115" s="45" t="str">
        <f>IF(ISNA(VLOOKUP(B115,saisie!$B$6:$E$155,2,FALSE)),"",VLOOKUP(B115,saisie!$B$6:$E$155,2,FALSE))</f>
        <v/>
      </c>
      <c r="D115" s="45" t="str">
        <f>IF(ISNA(VLOOKUP(B115,saisie!$B$6:$E$155,3,FALSE)),"",VLOOKUP(B115,saisie!$B$6:$E$155,3,FALSE))</f>
        <v/>
      </c>
      <c r="E115" s="46"/>
      <c r="F115" s="47">
        <f>E115-E114</f>
        <v>0</v>
      </c>
      <c r="G115" s="47"/>
      <c r="H115" s="57" t="str">
        <f t="shared" si="2"/>
        <v>-</v>
      </c>
    </row>
    <row r="116" spans="1:8" ht="19.95" customHeight="1" thickTop="1" x14ac:dyDescent="0.3">
      <c r="A116" s="75">
        <v>56</v>
      </c>
      <c r="B116" s="40"/>
      <c r="C116" s="48" t="str">
        <f>IF(ISNA(VLOOKUP(B116,saisie!$B$6:$E$155,2,FALSE)),"",VLOOKUP(B116,saisie!$B$6:$E$155,2,FALSE))</f>
        <v/>
      </c>
      <c r="D116" s="48" t="str">
        <f>IF(ISNA(VLOOKUP(B116,saisie!$B$6:$E$155,3,FALSE)),"",VLOOKUP(B116,saisie!$B$6:$E$155,3,FALSE))</f>
        <v/>
      </c>
      <c r="E116" s="49"/>
      <c r="F116" s="50">
        <f>E116-E117</f>
        <v>0</v>
      </c>
      <c r="G116" s="50"/>
      <c r="H116" s="56" t="str">
        <f t="shared" si="2"/>
        <v>-</v>
      </c>
    </row>
    <row r="117" spans="1:8" ht="19.95" customHeight="1" thickBot="1" x14ac:dyDescent="0.35">
      <c r="A117" s="76"/>
      <c r="B117" s="41"/>
      <c r="C117" s="51" t="str">
        <f>IF(ISNA(VLOOKUP(B117,saisie!$B$6:$E$155,2,FALSE)),"",VLOOKUP(B117,saisie!$B$6:$E$155,2,FALSE))</f>
        <v/>
      </c>
      <c r="D117" s="51" t="str">
        <f>IF(ISNA(VLOOKUP(B117,saisie!$B$6:$E$155,3,FALSE)),"",VLOOKUP(B117,saisie!$B$6:$E$155,3,FALSE))</f>
        <v/>
      </c>
      <c r="E117" s="52"/>
      <c r="F117" s="53">
        <f>E117-E116</f>
        <v>0</v>
      </c>
      <c r="G117" s="53"/>
      <c r="H117" s="57" t="str">
        <f t="shared" si="2"/>
        <v>-</v>
      </c>
    </row>
    <row r="118" spans="1:8" ht="19.95" customHeight="1" thickTop="1" x14ac:dyDescent="0.3">
      <c r="A118" s="75">
        <v>57</v>
      </c>
      <c r="B118" s="38"/>
      <c r="C118" s="42" t="str">
        <f>IF(ISNA(VLOOKUP(B118,saisie!$B$6:$E$155,2,FALSE)),"",VLOOKUP(B118,saisie!$B$6:$E$155,2,FALSE))</f>
        <v/>
      </c>
      <c r="D118" s="42" t="str">
        <f>IF(ISNA(VLOOKUP(B118,saisie!$B$6:$E$155,3,FALSE)),"",VLOOKUP(B118,saisie!$B$6:$E$155,3,FALSE))</f>
        <v/>
      </c>
      <c r="E118" s="43"/>
      <c r="F118" s="44">
        <f>E118-E119</f>
        <v>0</v>
      </c>
      <c r="G118" s="44"/>
      <c r="H118" s="56" t="str">
        <f t="shared" si="2"/>
        <v>-</v>
      </c>
    </row>
    <row r="119" spans="1:8" ht="19.95" customHeight="1" thickBot="1" x14ac:dyDescent="0.35">
      <c r="A119" s="76"/>
      <c r="B119" s="39"/>
      <c r="C119" s="45" t="str">
        <f>IF(ISNA(VLOOKUP(B119,saisie!$B$6:$E$155,2,FALSE)),"",VLOOKUP(B119,saisie!$B$6:$E$155,2,FALSE))</f>
        <v/>
      </c>
      <c r="D119" s="45" t="str">
        <f>IF(ISNA(VLOOKUP(B119,saisie!$B$6:$E$155,3,FALSE)),"",VLOOKUP(B119,saisie!$B$6:$E$155,3,FALSE))</f>
        <v/>
      </c>
      <c r="E119" s="46"/>
      <c r="F119" s="47">
        <f>E119-E118</f>
        <v>0</v>
      </c>
      <c r="G119" s="47"/>
      <c r="H119" s="57" t="str">
        <f t="shared" si="2"/>
        <v>-</v>
      </c>
    </row>
    <row r="120" spans="1:8" ht="19.95" customHeight="1" thickTop="1" x14ac:dyDescent="0.3">
      <c r="A120" s="75">
        <v>58</v>
      </c>
      <c r="B120" s="40"/>
      <c r="C120" s="48" t="str">
        <f>IF(ISNA(VLOOKUP(B120,saisie!$B$6:$E$155,2,FALSE)),"",VLOOKUP(B120,saisie!$B$6:$E$155,2,FALSE))</f>
        <v/>
      </c>
      <c r="D120" s="48" t="str">
        <f>IF(ISNA(VLOOKUP(B120,saisie!$B$6:$E$155,3,FALSE)),"",VLOOKUP(B120,saisie!$B$6:$E$155,3,FALSE))</f>
        <v/>
      </c>
      <c r="E120" s="49"/>
      <c r="F120" s="50">
        <f>E120-E121</f>
        <v>0</v>
      </c>
      <c r="G120" s="50"/>
      <c r="H120" s="56" t="str">
        <f t="shared" si="2"/>
        <v>-</v>
      </c>
    </row>
    <row r="121" spans="1:8" ht="19.95" customHeight="1" thickBot="1" x14ac:dyDescent="0.35">
      <c r="A121" s="76"/>
      <c r="B121" s="41"/>
      <c r="C121" s="51" t="str">
        <f>IF(ISNA(VLOOKUP(B121,saisie!$B$6:$E$155,2,FALSE)),"",VLOOKUP(B121,saisie!$B$6:$E$155,2,FALSE))</f>
        <v/>
      </c>
      <c r="D121" s="51" t="str">
        <f>IF(ISNA(VLOOKUP(B121,saisie!$B$6:$E$155,3,FALSE)),"",VLOOKUP(B121,saisie!$B$6:$E$155,3,FALSE))</f>
        <v/>
      </c>
      <c r="E121" s="52"/>
      <c r="F121" s="53">
        <f>E121-E120</f>
        <v>0</v>
      </c>
      <c r="G121" s="53"/>
      <c r="H121" s="57" t="str">
        <f t="shared" si="2"/>
        <v>-</v>
      </c>
    </row>
    <row r="122" spans="1:8" ht="19.95" customHeight="1" thickTop="1" x14ac:dyDescent="0.3">
      <c r="A122" s="75">
        <v>59</v>
      </c>
      <c r="B122" s="38"/>
      <c r="C122" s="42" t="str">
        <f>IF(ISNA(VLOOKUP(B122,saisie!$B$6:$E$155,2,FALSE)),"",VLOOKUP(B122,saisie!$B$6:$E$155,2,FALSE))</f>
        <v/>
      </c>
      <c r="D122" s="42" t="str">
        <f>IF(ISNA(VLOOKUP(B122,saisie!$B$6:$E$155,3,FALSE)),"",VLOOKUP(B122,saisie!$B$6:$E$155,3,FALSE))</f>
        <v/>
      </c>
      <c r="E122" s="43"/>
      <c r="F122" s="44">
        <f>E122-E123</f>
        <v>0</v>
      </c>
      <c r="G122" s="44"/>
      <c r="H122" s="56" t="str">
        <f t="shared" si="2"/>
        <v>-</v>
      </c>
    </row>
    <row r="123" spans="1:8" ht="19.95" customHeight="1" thickBot="1" x14ac:dyDescent="0.35">
      <c r="A123" s="76"/>
      <c r="B123" s="39"/>
      <c r="C123" s="45" t="str">
        <f>IF(ISNA(VLOOKUP(B123,saisie!$B$6:$E$155,2,FALSE)),"",VLOOKUP(B123,saisie!$B$6:$E$155,2,FALSE))</f>
        <v/>
      </c>
      <c r="D123" s="45" t="str">
        <f>IF(ISNA(VLOOKUP(B123,saisie!$B$6:$E$155,3,FALSE)),"",VLOOKUP(B123,saisie!$B$6:$E$155,3,FALSE))</f>
        <v/>
      </c>
      <c r="E123" s="46"/>
      <c r="F123" s="47">
        <f>E123-E122</f>
        <v>0</v>
      </c>
      <c r="G123" s="47"/>
      <c r="H123" s="57" t="str">
        <f t="shared" si="2"/>
        <v>-</v>
      </c>
    </row>
    <row r="124" spans="1:8" ht="19.95" customHeight="1" thickTop="1" x14ac:dyDescent="0.3">
      <c r="A124" s="75">
        <v>60</v>
      </c>
      <c r="B124" s="40"/>
      <c r="C124" s="48" t="str">
        <f>IF(ISNA(VLOOKUP(B124,saisie!$B$6:$E$155,2,FALSE)),"",VLOOKUP(B124,saisie!$B$6:$E$155,2,FALSE))</f>
        <v/>
      </c>
      <c r="D124" s="48" t="str">
        <f>IF(ISNA(VLOOKUP(B124,saisie!$B$6:$E$155,3,FALSE)),"",VLOOKUP(B124,saisie!$B$6:$E$155,3,FALSE))</f>
        <v/>
      </c>
      <c r="E124" s="49"/>
      <c r="F124" s="50">
        <f>E124-E125</f>
        <v>0</v>
      </c>
      <c r="G124" s="50"/>
      <c r="H124" s="56" t="str">
        <f t="shared" si="2"/>
        <v>-</v>
      </c>
    </row>
    <row r="125" spans="1:8" ht="19.95" customHeight="1" thickBot="1" x14ac:dyDescent="0.35">
      <c r="A125" s="76"/>
      <c r="B125" s="41"/>
      <c r="C125" s="51" t="str">
        <f>IF(ISNA(VLOOKUP(B125,saisie!$B$6:$E$155,2,FALSE)),"",VLOOKUP(B125,saisie!$B$6:$E$155,2,FALSE))</f>
        <v/>
      </c>
      <c r="D125" s="51" t="str">
        <f>IF(ISNA(VLOOKUP(B125,saisie!$B$6:$E$155,3,FALSE)),"",VLOOKUP(B125,saisie!$B$6:$E$155,3,FALSE))</f>
        <v/>
      </c>
      <c r="E125" s="52"/>
      <c r="F125" s="53">
        <f>E125-E124</f>
        <v>0</v>
      </c>
      <c r="G125" s="53"/>
      <c r="H125" s="57" t="str">
        <f t="shared" si="2"/>
        <v>-</v>
      </c>
    </row>
    <row r="126" spans="1:8" ht="19.95" customHeight="1" thickTop="1" x14ac:dyDescent="0.3">
      <c r="A126" s="75">
        <v>61</v>
      </c>
      <c r="B126" s="38"/>
      <c r="C126" s="42" t="str">
        <f>IF(ISNA(VLOOKUP(B126,saisie!$B$6:$E$155,2,FALSE)),"",VLOOKUP(B126,saisie!$B$6:$E$155,2,FALSE))</f>
        <v/>
      </c>
      <c r="D126" s="42" t="str">
        <f>IF(ISNA(VLOOKUP(B126,saisie!$B$6:$E$155,3,FALSE)),"",VLOOKUP(B126,saisie!$B$6:$E$155,3,FALSE))</f>
        <v/>
      </c>
      <c r="E126" s="43"/>
      <c r="F126" s="44">
        <f>E126-E127</f>
        <v>0</v>
      </c>
      <c r="G126" s="44"/>
      <c r="H126" s="56" t="str">
        <f t="shared" si="2"/>
        <v>-</v>
      </c>
    </row>
    <row r="127" spans="1:8" ht="19.95" customHeight="1" thickBot="1" x14ac:dyDescent="0.35">
      <c r="A127" s="76"/>
      <c r="B127" s="39"/>
      <c r="C127" s="45" t="str">
        <f>IF(ISNA(VLOOKUP(B127,saisie!$B$6:$E$155,2,FALSE)),"",VLOOKUP(B127,saisie!$B$6:$E$155,2,FALSE))</f>
        <v/>
      </c>
      <c r="D127" s="45" t="str">
        <f>IF(ISNA(VLOOKUP(B127,saisie!$B$6:$E$155,3,FALSE)),"",VLOOKUP(B127,saisie!$B$6:$E$155,3,FALSE))</f>
        <v/>
      </c>
      <c r="E127" s="46"/>
      <c r="F127" s="47">
        <f>E127-E126</f>
        <v>0</v>
      </c>
      <c r="G127" s="47"/>
      <c r="H127" s="57" t="str">
        <f t="shared" si="2"/>
        <v>-</v>
      </c>
    </row>
    <row r="128" spans="1:8" ht="19.95" customHeight="1" thickTop="1" x14ac:dyDescent="0.3">
      <c r="A128" s="75">
        <v>62</v>
      </c>
      <c r="B128" s="40"/>
      <c r="C128" s="48" t="str">
        <f>IF(ISNA(VLOOKUP(B128,saisie!$B$6:$E$155,2,FALSE)),"",VLOOKUP(B128,saisie!$B$6:$E$155,2,FALSE))</f>
        <v/>
      </c>
      <c r="D128" s="48" t="str">
        <f>IF(ISNA(VLOOKUP(B128,saisie!$B$6:$E$155,3,FALSE)),"",VLOOKUP(B128,saisie!$B$6:$E$155,3,FALSE))</f>
        <v/>
      </c>
      <c r="E128" s="49"/>
      <c r="F128" s="50">
        <f>E128-E129</f>
        <v>0</v>
      </c>
      <c r="G128" s="50"/>
      <c r="H128" s="56" t="str">
        <f t="shared" si="2"/>
        <v>-</v>
      </c>
    </row>
    <row r="129" spans="1:8" ht="19.95" customHeight="1" thickBot="1" x14ac:dyDescent="0.35">
      <c r="A129" s="76"/>
      <c r="B129" s="41"/>
      <c r="C129" s="51" t="str">
        <f>IF(ISNA(VLOOKUP(B129,saisie!$B$6:$E$155,2,FALSE)),"",VLOOKUP(B129,saisie!$B$6:$E$155,2,FALSE))</f>
        <v/>
      </c>
      <c r="D129" s="51" t="str">
        <f>IF(ISNA(VLOOKUP(B129,saisie!$B$6:$E$155,3,FALSE)),"",VLOOKUP(B129,saisie!$B$6:$E$155,3,FALSE))</f>
        <v/>
      </c>
      <c r="E129" s="52"/>
      <c r="F129" s="53">
        <f>E129-E128</f>
        <v>0</v>
      </c>
      <c r="G129" s="53"/>
      <c r="H129" s="57" t="str">
        <f t="shared" si="2"/>
        <v>-</v>
      </c>
    </row>
    <row r="130" spans="1:8" ht="19.95" customHeight="1" thickTop="1" x14ac:dyDescent="0.3">
      <c r="A130" s="75">
        <v>63</v>
      </c>
      <c r="B130" s="38"/>
      <c r="C130" s="42" t="str">
        <f>IF(ISNA(VLOOKUP(B130,saisie!$B$6:$E$155,2,FALSE)),"",VLOOKUP(B130,saisie!$B$6:$E$155,2,FALSE))</f>
        <v/>
      </c>
      <c r="D130" s="42" t="str">
        <f>IF(ISNA(VLOOKUP(B130,saisie!$B$6:$E$155,3,FALSE)),"",VLOOKUP(B130,saisie!$B$6:$E$155,3,FALSE))</f>
        <v/>
      </c>
      <c r="E130" s="43"/>
      <c r="F130" s="44">
        <f>E130-E131</f>
        <v>0</v>
      </c>
      <c r="G130" s="44"/>
      <c r="H130" s="56" t="str">
        <f t="shared" si="2"/>
        <v>-</v>
      </c>
    </row>
    <row r="131" spans="1:8" ht="19.95" customHeight="1" thickBot="1" x14ac:dyDescent="0.35">
      <c r="A131" s="76"/>
      <c r="B131" s="39"/>
      <c r="C131" s="45" t="str">
        <f>IF(ISNA(VLOOKUP(B131,saisie!$B$6:$E$155,2,FALSE)),"",VLOOKUP(B131,saisie!$B$6:$E$155,2,FALSE))</f>
        <v/>
      </c>
      <c r="D131" s="45" t="str">
        <f>IF(ISNA(VLOOKUP(B131,saisie!$B$6:$E$155,3,FALSE)),"",VLOOKUP(B131,saisie!$B$6:$E$155,3,FALSE))</f>
        <v/>
      </c>
      <c r="E131" s="46"/>
      <c r="F131" s="47">
        <f>E131-E130</f>
        <v>0</v>
      </c>
      <c r="G131" s="47"/>
      <c r="H131" s="57" t="str">
        <f t="shared" si="2"/>
        <v>-</v>
      </c>
    </row>
    <row r="132" spans="1:8" ht="19.95" customHeight="1" thickTop="1" x14ac:dyDescent="0.3">
      <c r="A132" s="75">
        <v>64</v>
      </c>
      <c r="B132" s="40"/>
      <c r="C132" s="48" t="str">
        <f>IF(ISNA(VLOOKUP(B132,saisie!$B$6:$E$155,2,FALSE)),"",VLOOKUP(B132,saisie!$B$6:$E$155,2,FALSE))</f>
        <v/>
      </c>
      <c r="D132" s="48" t="str">
        <f>IF(ISNA(VLOOKUP(B132,saisie!$B$6:$E$155,3,FALSE)),"",VLOOKUP(B132,saisie!$B$6:$E$155,3,FALSE))</f>
        <v/>
      </c>
      <c r="E132" s="49"/>
      <c r="F132" s="50">
        <f>E132-E133</f>
        <v>0</v>
      </c>
      <c r="G132" s="50"/>
      <c r="H132" s="56" t="str">
        <f t="shared" si="2"/>
        <v>-</v>
      </c>
    </row>
    <row r="133" spans="1:8" ht="19.95" customHeight="1" thickBot="1" x14ac:dyDescent="0.35">
      <c r="A133" s="76"/>
      <c r="B133" s="41"/>
      <c r="C133" s="51" t="str">
        <f>IF(ISNA(VLOOKUP(B133,saisie!$B$6:$E$155,2,FALSE)),"",VLOOKUP(B133,saisie!$B$6:$E$155,2,FALSE))</f>
        <v/>
      </c>
      <c r="D133" s="51" t="str">
        <f>IF(ISNA(VLOOKUP(B133,saisie!$B$6:$E$155,3,FALSE)),"",VLOOKUP(B133,saisie!$B$6:$E$155,3,FALSE))</f>
        <v/>
      </c>
      <c r="E133" s="52"/>
      <c r="F133" s="53">
        <f>E133-E132</f>
        <v>0</v>
      </c>
      <c r="G133" s="53"/>
      <c r="H133" s="57" t="str">
        <f t="shared" si="2"/>
        <v>-</v>
      </c>
    </row>
    <row r="134" spans="1:8" ht="19.95" customHeight="1" thickTop="1" x14ac:dyDescent="0.3">
      <c r="A134" s="75">
        <v>65</v>
      </c>
      <c r="B134" s="38"/>
      <c r="C134" s="42" t="str">
        <f>IF(ISNA(VLOOKUP(B134,saisie!$B$6:$E$155,2,FALSE)),"",VLOOKUP(B134,saisie!$B$6:$E$155,2,FALSE))</f>
        <v/>
      </c>
      <c r="D134" s="42" t="str">
        <f>IF(ISNA(VLOOKUP(B134,saisie!$B$6:$E$155,3,FALSE)),"",VLOOKUP(B134,saisie!$B$6:$E$155,3,FALSE))</f>
        <v/>
      </c>
      <c r="E134" s="43"/>
      <c r="F134" s="44">
        <f>E134-E135</f>
        <v>0</v>
      </c>
      <c r="G134" s="44"/>
      <c r="H134" s="56" t="str">
        <f t="shared" si="2"/>
        <v>-</v>
      </c>
    </row>
    <row r="135" spans="1:8" ht="19.95" customHeight="1" thickBot="1" x14ac:dyDescent="0.35">
      <c r="A135" s="76"/>
      <c r="B135" s="39"/>
      <c r="C135" s="45" t="str">
        <f>IF(ISNA(VLOOKUP(B135,saisie!$B$6:$E$155,2,FALSE)),"",VLOOKUP(B135,saisie!$B$6:$E$155,2,FALSE))</f>
        <v/>
      </c>
      <c r="D135" s="45" t="str">
        <f>IF(ISNA(VLOOKUP(B135,saisie!$B$6:$E$155,3,FALSE)),"",VLOOKUP(B135,saisie!$B$6:$E$155,3,FALSE))</f>
        <v/>
      </c>
      <c r="E135" s="46"/>
      <c r="F135" s="47">
        <f>E135-E134</f>
        <v>0</v>
      </c>
      <c r="G135" s="47"/>
      <c r="H135" s="57" t="str">
        <f t="shared" ref="H135:H155" si="3">IF(F135&gt;0,"G",IF(F135=0,"-",IF(F135&lt;0,"P")))</f>
        <v>-</v>
      </c>
    </row>
    <row r="136" spans="1:8" ht="19.95" customHeight="1" thickTop="1" x14ac:dyDescent="0.3">
      <c r="A136" s="75">
        <v>66</v>
      </c>
      <c r="B136" s="40"/>
      <c r="C136" s="48" t="str">
        <f>IF(ISNA(VLOOKUP(B136,saisie!$B$6:$E$155,2,FALSE)),"",VLOOKUP(B136,saisie!$B$6:$E$155,2,FALSE))</f>
        <v/>
      </c>
      <c r="D136" s="48" t="str">
        <f>IF(ISNA(VLOOKUP(B136,saisie!$B$6:$E$155,3,FALSE)),"",VLOOKUP(B136,saisie!$B$6:$E$155,3,FALSE))</f>
        <v/>
      </c>
      <c r="E136" s="49"/>
      <c r="F136" s="50">
        <f>E136-E137</f>
        <v>0</v>
      </c>
      <c r="G136" s="50"/>
      <c r="H136" s="56" t="str">
        <f t="shared" si="3"/>
        <v>-</v>
      </c>
    </row>
    <row r="137" spans="1:8" ht="19.95" customHeight="1" thickBot="1" x14ac:dyDescent="0.35">
      <c r="A137" s="76"/>
      <c r="B137" s="41"/>
      <c r="C137" s="51" t="str">
        <f>IF(ISNA(VLOOKUP(B137,saisie!$B$6:$E$155,2,FALSE)),"",VLOOKUP(B137,saisie!$B$6:$E$155,2,FALSE))</f>
        <v/>
      </c>
      <c r="D137" s="51" t="str">
        <f>IF(ISNA(VLOOKUP(B137,saisie!$B$6:$E$155,3,FALSE)),"",VLOOKUP(B137,saisie!$B$6:$E$155,3,FALSE))</f>
        <v/>
      </c>
      <c r="E137" s="52"/>
      <c r="F137" s="53">
        <f>E137-E136</f>
        <v>0</v>
      </c>
      <c r="G137" s="53"/>
      <c r="H137" s="57" t="str">
        <f t="shared" si="3"/>
        <v>-</v>
      </c>
    </row>
    <row r="138" spans="1:8" ht="19.95" customHeight="1" thickTop="1" x14ac:dyDescent="0.3">
      <c r="A138" s="75">
        <v>67</v>
      </c>
      <c r="B138" s="38"/>
      <c r="C138" s="42" t="str">
        <f>IF(ISNA(VLOOKUP(B138,saisie!$B$6:$E$155,2,FALSE)),"",VLOOKUP(B138,saisie!$B$6:$E$155,2,FALSE))</f>
        <v/>
      </c>
      <c r="D138" s="42" t="str">
        <f>IF(ISNA(VLOOKUP(B138,saisie!$B$6:$E$155,3,FALSE)),"",VLOOKUP(B138,saisie!$B$6:$E$155,3,FALSE))</f>
        <v/>
      </c>
      <c r="E138" s="43"/>
      <c r="F138" s="44">
        <f>E138-E139</f>
        <v>0</v>
      </c>
      <c r="G138" s="44"/>
      <c r="H138" s="56" t="str">
        <f t="shared" si="3"/>
        <v>-</v>
      </c>
    </row>
    <row r="139" spans="1:8" ht="19.95" customHeight="1" thickBot="1" x14ac:dyDescent="0.35">
      <c r="A139" s="76"/>
      <c r="B139" s="39"/>
      <c r="C139" s="45" t="str">
        <f>IF(ISNA(VLOOKUP(B139,saisie!$B$6:$E$155,2,FALSE)),"",VLOOKUP(B139,saisie!$B$6:$E$155,2,FALSE))</f>
        <v/>
      </c>
      <c r="D139" s="45" t="str">
        <f>IF(ISNA(VLOOKUP(B139,saisie!$B$6:$E$155,3,FALSE)),"",VLOOKUP(B139,saisie!$B$6:$E$155,3,FALSE))</f>
        <v/>
      </c>
      <c r="E139" s="46"/>
      <c r="F139" s="47">
        <f>E139-E138</f>
        <v>0</v>
      </c>
      <c r="G139" s="47"/>
      <c r="H139" s="57" t="str">
        <f t="shared" si="3"/>
        <v>-</v>
      </c>
    </row>
    <row r="140" spans="1:8" ht="19.95" customHeight="1" thickTop="1" x14ac:dyDescent="0.3">
      <c r="A140" s="75">
        <v>68</v>
      </c>
      <c r="B140" s="40"/>
      <c r="C140" s="48" t="str">
        <f>IF(ISNA(VLOOKUP(B140,saisie!$B$6:$E$155,2,FALSE)),"",VLOOKUP(B140,saisie!$B$6:$E$155,2,FALSE))</f>
        <v/>
      </c>
      <c r="D140" s="48" t="str">
        <f>IF(ISNA(VLOOKUP(B140,saisie!$B$6:$E$155,3,FALSE)),"",VLOOKUP(B140,saisie!$B$6:$E$155,3,FALSE))</f>
        <v/>
      </c>
      <c r="E140" s="49"/>
      <c r="F140" s="50">
        <f>E140-E141</f>
        <v>0</v>
      </c>
      <c r="G140" s="50"/>
      <c r="H140" s="56" t="str">
        <f t="shared" si="3"/>
        <v>-</v>
      </c>
    </row>
    <row r="141" spans="1:8" ht="19.95" customHeight="1" thickBot="1" x14ac:dyDescent="0.35">
      <c r="A141" s="76"/>
      <c r="B141" s="41"/>
      <c r="C141" s="51" t="str">
        <f>IF(ISNA(VLOOKUP(B141,saisie!$B$6:$E$155,2,FALSE)),"",VLOOKUP(B141,saisie!$B$6:$E$155,2,FALSE))</f>
        <v/>
      </c>
      <c r="D141" s="51" t="str">
        <f>IF(ISNA(VLOOKUP(B141,saisie!$B$6:$E$155,3,FALSE)),"",VLOOKUP(B141,saisie!$B$6:$E$155,3,FALSE))</f>
        <v/>
      </c>
      <c r="E141" s="52"/>
      <c r="F141" s="53">
        <f>E141-E140</f>
        <v>0</v>
      </c>
      <c r="G141" s="53"/>
      <c r="H141" s="57" t="str">
        <f t="shared" si="3"/>
        <v>-</v>
      </c>
    </row>
    <row r="142" spans="1:8" ht="19.95" customHeight="1" thickTop="1" x14ac:dyDescent="0.3">
      <c r="A142" s="75">
        <v>69</v>
      </c>
      <c r="B142" s="38"/>
      <c r="C142" s="42" t="str">
        <f>IF(ISNA(VLOOKUP(B142,saisie!$B$6:$E$155,2,FALSE)),"",VLOOKUP(B142,saisie!$B$6:$E$155,2,FALSE))</f>
        <v/>
      </c>
      <c r="D142" s="42" t="str">
        <f>IF(ISNA(VLOOKUP(B142,saisie!$B$6:$E$155,3,FALSE)),"",VLOOKUP(B142,saisie!$B$6:$E$155,3,FALSE))</f>
        <v/>
      </c>
      <c r="E142" s="43"/>
      <c r="F142" s="44">
        <f>E142-E143</f>
        <v>0</v>
      </c>
      <c r="G142" s="44"/>
      <c r="H142" s="56" t="str">
        <f t="shared" si="3"/>
        <v>-</v>
      </c>
    </row>
    <row r="143" spans="1:8" ht="19.95" customHeight="1" thickBot="1" x14ac:dyDescent="0.35">
      <c r="A143" s="76"/>
      <c r="B143" s="39"/>
      <c r="C143" s="45" t="str">
        <f>IF(ISNA(VLOOKUP(B143,saisie!$B$6:$E$155,2,FALSE)),"",VLOOKUP(B143,saisie!$B$6:$E$155,2,FALSE))</f>
        <v/>
      </c>
      <c r="D143" s="45" t="str">
        <f>IF(ISNA(VLOOKUP(B143,saisie!$B$6:$E$155,3,FALSE)),"",VLOOKUP(B143,saisie!$B$6:$E$155,3,FALSE))</f>
        <v/>
      </c>
      <c r="E143" s="46"/>
      <c r="F143" s="47">
        <f>E143-E142</f>
        <v>0</v>
      </c>
      <c r="G143" s="47"/>
      <c r="H143" s="57" t="str">
        <f t="shared" si="3"/>
        <v>-</v>
      </c>
    </row>
    <row r="144" spans="1:8" ht="19.95" customHeight="1" thickTop="1" x14ac:dyDescent="0.3">
      <c r="A144" s="75">
        <v>70</v>
      </c>
      <c r="B144" s="40"/>
      <c r="C144" s="48" t="str">
        <f>IF(ISNA(VLOOKUP(B144,saisie!$B$6:$E$155,2,FALSE)),"",VLOOKUP(B144,saisie!$B$6:$E$155,2,FALSE))</f>
        <v/>
      </c>
      <c r="D144" s="48" t="str">
        <f>IF(ISNA(VLOOKUP(B144,saisie!$B$6:$E$155,3,FALSE)),"",VLOOKUP(B144,saisie!$B$6:$E$155,3,FALSE))</f>
        <v/>
      </c>
      <c r="E144" s="49"/>
      <c r="F144" s="50">
        <f>E144-E145</f>
        <v>0</v>
      </c>
      <c r="G144" s="50"/>
      <c r="H144" s="56" t="str">
        <f t="shared" si="3"/>
        <v>-</v>
      </c>
    </row>
    <row r="145" spans="1:8" ht="19.95" customHeight="1" thickBot="1" x14ac:dyDescent="0.35">
      <c r="A145" s="76"/>
      <c r="B145" s="41"/>
      <c r="C145" s="51" t="str">
        <f>IF(ISNA(VLOOKUP(B145,saisie!$B$6:$E$155,2,FALSE)),"",VLOOKUP(B145,saisie!$B$6:$E$155,2,FALSE))</f>
        <v/>
      </c>
      <c r="D145" s="51" t="str">
        <f>IF(ISNA(VLOOKUP(B145,saisie!$B$6:$E$155,3,FALSE)),"",VLOOKUP(B145,saisie!$B$6:$E$155,3,FALSE))</f>
        <v/>
      </c>
      <c r="E145" s="52"/>
      <c r="F145" s="53">
        <f>E145-E144</f>
        <v>0</v>
      </c>
      <c r="G145" s="60"/>
      <c r="H145" s="58" t="str">
        <f t="shared" si="3"/>
        <v>-</v>
      </c>
    </row>
    <row r="146" spans="1:8" ht="19.95" customHeight="1" thickTop="1" x14ac:dyDescent="0.3">
      <c r="A146" s="75">
        <v>71</v>
      </c>
      <c r="B146" s="38"/>
      <c r="C146" s="42" t="str">
        <f>IF(ISNA(VLOOKUP(B146,saisie!$B$6:$E$155,2,FALSE)),"",VLOOKUP(B146,saisie!$B$6:$E$155,2,FALSE))</f>
        <v/>
      </c>
      <c r="D146" s="42" t="str">
        <f>IF(ISNA(VLOOKUP(B146,saisie!$B$6:$E$155,3,FALSE)),"",VLOOKUP(B146,saisie!$B$6:$E$155,3,FALSE))</f>
        <v/>
      </c>
      <c r="E146" s="43"/>
      <c r="F146" s="44">
        <f>E146-E147</f>
        <v>0</v>
      </c>
      <c r="G146" s="44"/>
      <c r="H146" s="56" t="str">
        <f t="shared" si="3"/>
        <v>-</v>
      </c>
    </row>
    <row r="147" spans="1:8" ht="19.95" customHeight="1" thickBot="1" x14ac:dyDescent="0.35">
      <c r="A147" s="76"/>
      <c r="B147" s="39"/>
      <c r="C147" s="54" t="str">
        <f>IF(ISNA(VLOOKUP(B147,saisie!$B$6:$E$155,2,FALSE)),"",VLOOKUP(B147,saisie!$B$6:$E$155,2,FALSE))</f>
        <v/>
      </c>
      <c r="D147" s="54" t="str">
        <f>IF(ISNA(VLOOKUP(B147,saisie!$B$6:$E$155,3,FALSE)),"",VLOOKUP(B147,saisie!$B$6:$E$155,3,FALSE))</f>
        <v/>
      </c>
      <c r="E147" s="46"/>
      <c r="F147" s="47">
        <f>E147-E146</f>
        <v>0</v>
      </c>
      <c r="G147" s="61"/>
      <c r="H147" s="58" t="str">
        <f t="shared" si="3"/>
        <v>-</v>
      </c>
    </row>
    <row r="148" spans="1:8" ht="19.95" customHeight="1" thickTop="1" x14ac:dyDescent="0.3">
      <c r="A148" s="75">
        <v>72</v>
      </c>
      <c r="B148" s="40"/>
      <c r="C148" s="48" t="str">
        <f>IF(ISNA(VLOOKUP(B148,saisie!$B$6:$E$155,2,FALSE)),"",VLOOKUP(B148,saisie!$B$6:$E$155,2,FALSE))</f>
        <v/>
      </c>
      <c r="D148" s="48" t="str">
        <f>IF(ISNA(VLOOKUP(B148,saisie!$B$6:$E$155,3,FALSE)),"",VLOOKUP(B148,saisie!$B$6:$E$155,3,FALSE))</f>
        <v/>
      </c>
      <c r="E148" s="49"/>
      <c r="F148" s="50">
        <f>E148-E149</f>
        <v>0</v>
      </c>
      <c r="G148" s="50"/>
      <c r="H148" s="56" t="str">
        <f t="shared" si="3"/>
        <v>-</v>
      </c>
    </row>
    <row r="149" spans="1:8" ht="19.95" customHeight="1" thickBot="1" x14ac:dyDescent="0.35">
      <c r="A149" s="76"/>
      <c r="B149" s="41"/>
      <c r="C149" s="55" t="str">
        <f>IF(ISNA(VLOOKUP(B149,saisie!$B$6:$E$155,2,FALSE)),"",VLOOKUP(B149,saisie!$B$6:$E$155,2,FALSE))</f>
        <v/>
      </c>
      <c r="D149" s="55" t="str">
        <f>IF(ISNA(VLOOKUP(B149,saisie!$B$6:$E$155,3,FALSE)),"",VLOOKUP(B149,saisie!$B$6:$E$155,3,FALSE))</f>
        <v/>
      </c>
      <c r="E149" s="52"/>
      <c r="F149" s="53">
        <f>E149-E148</f>
        <v>0</v>
      </c>
      <c r="G149" s="60"/>
      <c r="H149" s="58" t="str">
        <f t="shared" si="3"/>
        <v>-</v>
      </c>
    </row>
    <row r="150" spans="1:8" ht="19.95" customHeight="1" thickTop="1" x14ac:dyDescent="0.3">
      <c r="A150" s="75">
        <v>73</v>
      </c>
      <c r="B150" s="38"/>
      <c r="C150" s="42" t="str">
        <f>IF(ISNA(VLOOKUP(B150,saisie!$B$6:$E$155,2,FALSE)),"",VLOOKUP(B150,saisie!$B$6:$E$155,2,FALSE))</f>
        <v/>
      </c>
      <c r="D150" s="42" t="str">
        <f>IF(ISNA(VLOOKUP(B150,saisie!$B$6:$E$155,3,FALSE)),"",VLOOKUP(B150,saisie!$B$6:$E$155,3,FALSE))</f>
        <v/>
      </c>
      <c r="E150" s="43"/>
      <c r="F150" s="44">
        <f>E150-E151</f>
        <v>0</v>
      </c>
      <c r="G150" s="44"/>
      <c r="H150" s="56" t="str">
        <f t="shared" si="3"/>
        <v>-</v>
      </c>
    </row>
    <row r="151" spans="1:8" ht="19.95" customHeight="1" thickBot="1" x14ac:dyDescent="0.35">
      <c r="A151" s="76"/>
      <c r="B151" s="39"/>
      <c r="C151" s="54" t="str">
        <f>IF(ISNA(VLOOKUP(B151,saisie!$B$6:$E$155,2,FALSE)),"",VLOOKUP(B151,saisie!$B$6:$E$155,2,FALSE))</f>
        <v/>
      </c>
      <c r="D151" s="54" t="str">
        <f>IF(ISNA(VLOOKUP(B151,saisie!$B$6:$E$155,3,FALSE)),"",VLOOKUP(B151,saisie!$B$6:$E$155,3,FALSE))</f>
        <v/>
      </c>
      <c r="E151" s="46"/>
      <c r="F151" s="47">
        <f>E151-E150</f>
        <v>0</v>
      </c>
      <c r="G151" s="61"/>
      <c r="H151" s="58" t="str">
        <f t="shared" si="3"/>
        <v>-</v>
      </c>
    </row>
    <row r="152" spans="1:8" ht="19.95" customHeight="1" thickTop="1" x14ac:dyDescent="0.3">
      <c r="A152" s="75">
        <v>74</v>
      </c>
      <c r="B152" s="40"/>
      <c r="C152" s="48" t="str">
        <f>IF(ISNA(VLOOKUP(B152,saisie!$B$6:$E$155,2,FALSE)),"",VLOOKUP(B152,saisie!$B$6:$E$155,2,FALSE))</f>
        <v/>
      </c>
      <c r="D152" s="48" t="str">
        <f>IF(ISNA(VLOOKUP(B152,saisie!$B$6:$E$155,3,FALSE)),"",VLOOKUP(B152,saisie!$B$6:$E$155,3,FALSE))</f>
        <v/>
      </c>
      <c r="E152" s="49"/>
      <c r="F152" s="50">
        <f>E152-E153</f>
        <v>0</v>
      </c>
      <c r="G152" s="50"/>
      <c r="H152" s="56" t="str">
        <f t="shared" si="3"/>
        <v>-</v>
      </c>
    </row>
    <row r="153" spans="1:8" ht="19.95" customHeight="1" thickBot="1" x14ac:dyDescent="0.35">
      <c r="A153" s="76"/>
      <c r="B153" s="41"/>
      <c r="C153" s="55" t="str">
        <f>IF(ISNA(VLOOKUP(B153,saisie!$B$6:$E$155,2,FALSE)),"",VLOOKUP(B153,saisie!$B$6:$E$155,2,FALSE))</f>
        <v/>
      </c>
      <c r="D153" s="55" t="str">
        <f>IF(ISNA(VLOOKUP(B153,saisie!$B$6:$E$155,3,FALSE)),"",VLOOKUP(B153,saisie!$B$6:$E$155,3,FALSE))</f>
        <v/>
      </c>
      <c r="E153" s="52"/>
      <c r="F153" s="53">
        <f>E153-E152</f>
        <v>0</v>
      </c>
      <c r="G153" s="60"/>
      <c r="H153" s="58" t="str">
        <f t="shared" si="3"/>
        <v>-</v>
      </c>
    </row>
    <row r="154" spans="1:8" ht="19.95" customHeight="1" thickTop="1" x14ac:dyDescent="0.3">
      <c r="A154" s="75">
        <v>75</v>
      </c>
      <c r="B154" s="38"/>
      <c r="C154" s="42" t="str">
        <f>IF(ISNA(VLOOKUP(B154,saisie!$B$6:$E$155,2,FALSE)),"",VLOOKUP(B154,saisie!$B$6:$E$155,2,FALSE))</f>
        <v/>
      </c>
      <c r="D154" s="42" t="str">
        <f>IF(ISNA(VLOOKUP(B154,saisie!$B$6:$E$155,3,FALSE)),"",VLOOKUP(B154,saisie!$B$6:$E$155,3,FALSE))</f>
        <v/>
      </c>
      <c r="E154" s="43"/>
      <c r="F154" s="44">
        <f>E154-E155</f>
        <v>0</v>
      </c>
      <c r="G154" s="44"/>
      <c r="H154" s="56" t="str">
        <f t="shared" si="3"/>
        <v>-</v>
      </c>
    </row>
    <row r="155" spans="1:8" ht="19.95" customHeight="1" thickBot="1" x14ac:dyDescent="0.35">
      <c r="A155" s="76"/>
      <c r="B155" s="39"/>
      <c r="C155" s="45" t="str">
        <f>IF(ISNA(VLOOKUP(B155,saisie!$B$6:$E$155,2,FALSE)),"",VLOOKUP(B155,saisie!$B$6:$E$155,2,FALSE))</f>
        <v/>
      </c>
      <c r="D155" s="45" t="str">
        <f>IF(ISNA(VLOOKUP(B155,saisie!$B$6:$E$155,3,FALSE)),"",VLOOKUP(B155,saisie!$B$6:$E$155,3,FALSE))</f>
        <v/>
      </c>
      <c r="E155" s="46"/>
      <c r="F155" s="47">
        <f>E155-E154</f>
        <v>0</v>
      </c>
      <c r="G155" s="47"/>
      <c r="H155" s="57" t="str">
        <f t="shared" si="3"/>
        <v>-</v>
      </c>
    </row>
    <row r="156" spans="1:8" ht="15" thickTop="1" x14ac:dyDescent="0.3"/>
  </sheetData>
  <mergeCells count="77">
    <mergeCell ref="A154:A155"/>
    <mergeCell ref="A138:A139"/>
    <mergeCell ref="A140:A141"/>
    <mergeCell ref="A142:A143"/>
    <mergeCell ref="A144:A145"/>
    <mergeCell ref="A146:A147"/>
    <mergeCell ref="A148:A149"/>
    <mergeCell ref="A120:A121"/>
    <mergeCell ref="A122:A123"/>
    <mergeCell ref="E3:H3"/>
    <mergeCell ref="A150:A151"/>
    <mergeCell ref="A152:A153"/>
    <mergeCell ref="A126:A127"/>
    <mergeCell ref="A128:A129"/>
    <mergeCell ref="A130:A131"/>
    <mergeCell ref="A132:A133"/>
    <mergeCell ref="A134:A135"/>
    <mergeCell ref="A136:A137"/>
    <mergeCell ref="A124:A125"/>
    <mergeCell ref="A112:A113"/>
    <mergeCell ref="A90:A91"/>
    <mergeCell ref="A92:A93"/>
    <mergeCell ref="A94:A95"/>
    <mergeCell ref="A96:A97"/>
    <mergeCell ref="A98:A99"/>
    <mergeCell ref="A100:A101"/>
    <mergeCell ref="A102:A103"/>
    <mergeCell ref="A104:A105"/>
    <mergeCell ref="A106:A107"/>
    <mergeCell ref="A108:A109"/>
    <mergeCell ref="A110:A111"/>
    <mergeCell ref="A114:A115"/>
    <mergeCell ref="A116:A117"/>
    <mergeCell ref="A118:A119"/>
    <mergeCell ref="A88:A89"/>
    <mergeCell ref="A66:A67"/>
    <mergeCell ref="A68:A69"/>
    <mergeCell ref="A70:A71"/>
    <mergeCell ref="A72:A73"/>
    <mergeCell ref="A74:A75"/>
    <mergeCell ref="A76:A77"/>
    <mergeCell ref="A78:A79"/>
    <mergeCell ref="A80:A81"/>
    <mergeCell ref="A82:A83"/>
    <mergeCell ref="A84:A85"/>
    <mergeCell ref="A86:A87"/>
    <mergeCell ref="A64:A65"/>
    <mergeCell ref="A42:A43"/>
    <mergeCell ref="A44:A45"/>
    <mergeCell ref="A46:A47"/>
    <mergeCell ref="A48:A49"/>
    <mergeCell ref="A50:A51"/>
    <mergeCell ref="A52:A53"/>
    <mergeCell ref="A54:A55"/>
    <mergeCell ref="A56:A57"/>
    <mergeCell ref="A58:A59"/>
    <mergeCell ref="A60:A61"/>
    <mergeCell ref="A62:A63"/>
    <mergeCell ref="A40:A41"/>
    <mergeCell ref="A18:A19"/>
    <mergeCell ref="A20:A21"/>
    <mergeCell ref="A22:A23"/>
    <mergeCell ref="A24:A25"/>
    <mergeCell ref="A26:A27"/>
    <mergeCell ref="A28:A29"/>
    <mergeCell ref="A30:A31"/>
    <mergeCell ref="A32:A33"/>
    <mergeCell ref="A34:A35"/>
    <mergeCell ref="A36:A37"/>
    <mergeCell ref="A38:A39"/>
    <mergeCell ref="A3:D3"/>
    <mergeCell ref="A16:A17"/>
    <mergeCell ref="A6:A7"/>
    <mergeCell ref="A8:A9"/>
    <mergeCell ref="A10:A11"/>
    <mergeCell ref="A12:A13"/>
    <mergeCell ref="A14:A15"/>
  </mergeCells>
  <conditionalFormatting sqref="H6:H155">
    <cfRule type="containsText" dxfId="5" priority="2" operator="containsText" text="P">
      <formula>NOT(ISERROR(SEARCH("P",H6)))</formula>
    </cfRule>
    <cfRule type="containsText" dxfId="4" priority="3" operator="containsText" text="G">
      <formula>NOT(ISERROR(SEARCH("G",H6)))</formula>
    </cfRule>
  </conditionalFormatting>
  <pageMargins left="0.19685039370078741" right="0.70866141732283472" top="0.19685039370078741" bottom="0.19685039370078741" header="0.31496062992125984" footer="0.31496062992125984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C94DD5CE-6009-49D0-8A31-9EF51BDA4018}">
            <xm:f>NOT(ISERROR(SEARCH("-",H6)))</xm:f>
            <xm:f>"-"</xm:f>
            <x14:dxf>
              <font>
                <color theme="0"/>
              </font>
            </x14:dxf>
          </x14:cfRule>
          <xm:sqref>H6:H155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E26"/>
  <sheetViews>
    <sheetView workbookViewId="0">
      <selection activeCell="D11" sqref="D11"/>
    </sheetView>
  </sheetViews>
  <sheetFormatPr baseColWidth="10" defaultRowHeight="14.4" x14ac:dyDescent="0.3"/>
  <cols>
    <col min="3" max="3" width="18.88671875" bestFit="1" customWidth="1"/>
    <col min="4" max="4" width="18.88671875" customWidth="1"/>
    <col min="5" max="5" width="16" customWidth="1"/>
  </cols>
  <sheetData>
    <row r="2" spans="2:5" ht="15" thickBot="1" x14ac:dyDescent="0.35"/>
    <row r="3" spans="2:5" ht="16.2" thickBot="1" x14ac:dyDescent="0.35">
      <c r="B3" s="79" t="s">
        <v>18</v>
      </c>
      <c r="C3" s="80"/>
      <c r="D3" s="80"/>
      <c r="E3" s="81"/>
    </row>
    <row r="4" spans="2:5" ht="15" thickBot="1" x14ac:dyDescent="0.35">
      <c r="B4" s="63" t="s">
        <v>9</v>
      </c>
      <c r="C4" s="64" t="s">
        <v>19</v>
      </c>
      <c r="D4" s="64"/>
      <c r="E4" s="65" t="s">
        <v>20</v>
      </c>
    </row>
    <row r="5" spans="2:5" ht="15" thickBot="1" x14ac:dyDescent="0.35">
      <c r="B5" s="66">
        <f>IF(partie1!B6&lt;&gt;"",partie1!B6,"")</f>
        <v>1</v>
      </c>
      <c r="C5" s="67" t="str">
        <f>IF(B5&lt;&gt;"",VLOOKUP(B5,saisie!$B$6:$H$155,2,FALSE),"")</f>
        <v>lyonnais1</v>
      </c>
      <c r="D5" s="67" t="str">
        <f>IF(B5&lt;&gt;"",VLOOKUP(B5,saisie!$B$6:$H$155,3,FALSE),"")</f>
        <v>lyonnaise1</v>
      </c>
      <c r="E5" s="67">
        <f>VLOOKUP(B5,partie1!$B$6:$G$155,6,FALSE)</f>
        <v>5082</v>
      </c>
    </row>
    <row r="6" spans="2:5" ht="15" thickBot="1" x14ac:dyDescent="0.35">
      <c r="B6" s="66">
        <f>IF(partie1!B7&lt;&gt;"",partie1!B7,"")</f>
        <v>14</v>
      </c>
      <c r="C6" s="67" t="str">
        <f>IF(B6&lt;&gt;"",VLOOKUP(B6,saisie!$B$6:$H$155,2,FALSE),"")</f>
        <v>brestois</v>
      </c>
      <c r="D6" s="67" t="str">
        <f>IF(B6&lt;&gt;"",VLOOKUP(B6,saisie!$B$6:$H$155,3,FALSE),"")</f>
        <v>brestoise</v>
      </c>
      <c r="E6" s="67">
        <f>VLOOKUP(B6,partie1!$B$6:$G$155,6,FALSE)</f>
        <v>-690</v>
      </c>
    </row>
    <row r="7" spans="2:5" ht="15" thickBot="1" x14ac:dyDescent="0.35">
      <c r="B7" s="66">
        <f>IF(partie1!B8&lt;&gt;"",partie1!B8,"")</f>
        <v>3</v>
      </c>
      <c r="C7" s="67" t="str">
        <f>IF(B7&lt;&gt;"",VLOOKUP(B7,saisie!$B$6:$H$155,2,FALSE),"")</f>
        <v>niçois</v>
      </c>
      <c r="D7" s="67" t="str">
        <f>IF(B7&lt;&gt;"",VLOOKUP(B7,saisie!$B$6:$H$155,3,FALSE),"")</f>
        <v>niçoise</v>
      </c>
      <c r="E7" s="67">
        <f>VLOOKUP(B7,partie1!$B$6:$G$155,6,FALSE)</f>
        <v>1000</v>
      </c>
    </row>
    <row r="8" spans="2:5" ht="15" thickBot="1" x14ac:dyDescent="0.35">
      <c r="B8" s="66">
        <f>IF(partie1!B9&lt;&gt;"",partie1!B9,"")</f>
        <v>4</v>
      </c>
      <c r="C8" s="67" t="str">
        <f>IF(B8&lt;&gt;"",VLOOKUP(B8,saisie!$B$6:$H$155,2,FALSE),"")</f>
        <v>orleannais</v>
      </c>
      <c r="D8" s="67" t="str">
        <f>IF(B8&lt;&gt;"",VLOOKUP(B8,saisie!$B$6:$H$155,3,FALSE),"")</f>
        <v>orleannaise</v>
      </c>
      <c r="E8" s="67">
        <f>VLOOKUP(B8,partie1!$B$6:$G$155,6,FALSE)</f>
        <v>4000</v>
      </c>
    </row>
    <row r="9" spans="2:5" ht="15" thickBot="1" x14ac:dyDescent="0.35">
      <c r="B9" s="66">
        <f>IF(partie1!B10&lt;&gt;"",partie1!B10,"")</f>
        <v>5</v>
      </c>
      <c r="C9" s="67" t="str">
        <f>IF(B9&lt;&gt;"",VLOOKUP(B9,saisie!$B$6:$H$155,2,FALSE),"")</f>
        <v>nantais</v>
      </c>
      <c r="D9" s="67" t="str">
        <f>IF(B9&lt;&gt;"",VLOOKUP(B9,saisie!$B$6:$H$155,3,FALSE),"")</f>
        <v>nantaise</v>
      </c>
      <c r="E9" s="67">
        <f>VLOOKUP(B9,partie1!$B$6:$G$155,6,FALSE)</f>
        <v>3250</v>
      </c>
    </row>
    <row r="10" spans="2:5" ht="15" thickBot="1" x14ac:dyDescent="0.35">
      <c r="B10" s="66">
        <f>IF(partie1!B11&lt;&gt;"",partie1!B11,"")</f>
        <v>11</v>
      </c>
      <c r="C10" s="67" t="str">
        <f>IF(B10&lt;&gt;"",VLOOKUP(B10,saisie!$B$6:$H$155,2,FALSE),"")</f>
        <v>messin</v>
      </c>
      <c r="D10" s="67" t="str">
        <f>IF(B10&lt;&gt;"",VLOOKUP(B10,saisie!$B$6:$H$155,3,FALSE),"")</f>
        <v>messine</v>
      </c>
      <c r="E10" s="67">
        <f>VLOOKUP(B10,partie1!$B$6:$G$155,6,FALSE)</f>
        <v>2650</v>
      </c>
    </row>
    <row r="11" spans="2:5" ht="15" thickBot="1" x14ac:dyDescent="0.35">
      <c r="B11" s="66">
        <f>IF(partie1!B12&lt;&gt;"",partie1!B12,"")</f>
        <v>7</v>
      </c>
      <c r="C11" s="67" t="str">
        <f>IF(B11&lt;&gt;"",VLOOKUP(B11,saisie!$B$6:$H$155,2,FALSE),"")</f>
        <v>lyonnais2</v>
      </c>
      <c r="D11" s="67" t="str">
        <f>IF(B11&lt;&gt;"",VLOOKUP(B11,saisie!$B$6:$H$155,3,FALSE),"")</f>
        <v>lyonnaise2</v>
      </c>
      <c r="E11" s="67">
        <f>VLOOKUP(B11,partie1!$B$6:$G$155,6,FALSE)</f>
        <v>4425</v>
      </c>
    </row>
    <row r="12" spans="2:5" ht="15" thickBot="1" x14ac:dyDescent="0.35">
      <c r="B12" s="66">
        <f>IF(partie1!B13&lt;&gt;"",partie1!B13,"")</f>
        <v>16</v>
      </c>
      <c r="C12" s="67" t="str">
        <f>IF(B12&lt;&gt;"",VLOOKUP(B12,saisie!$B$6:$H$155,2,FALSE),"")</f>
        <v>bordelais</v>
      </c>
      <c r="D12" s="67" t="str">
        <f>IF(B12&lt;&gt;"",VLOOKUP(B12,saisie!$B$6:$H$155,3,FALSE),"")</f>
        <v>bordelaise</v>
      </c>
      <c r="E12" s="67">
        <f>VLOOKUP(B12,partie1!$B$6:$G$155,6,FALSE)</f>
        <v>1125</v>
      </c>
    </row>
    <row r="13" spans="2:5" ht="15" thickBot="1" x14ac:dyDescent="0.35">
      <c r="B13" s="66">
        <f>IF(partie1!B14&lt;&gt;"",partie1!B14,"")</f>
        <v>9</v>
      </c>
      <c r="C13" s="67" t="str">
        <f>IF(B13&lt;&gt;"",VLOOKUP(B13,saisie!$B$6:$H$155,2,FALSE),"")</f>
        <v>nimois</v>
      </c>
      <c r="D13" s="67" t="str">
        <f>IF(B13&lt;&gt;"",VLOOKUP(B13,saisie!$B$6:$H$155,3,FALSE),"")</f>
        <v>nimoise</v>
      </c>
      <c r="E13" s="67">
        <f>VLOOKUP(B13,partie1!$B$6:$G$155,6,FALSE)</f>
        <v>-1315</v>
      </c>
    </row>
    <row r="14" spans="2:5" ht="15" thickBot="1" x14ac:dyDescent="0.35">
      <c r="B14" s="66">
        <f>IF(partie1!B15&lt;&gt;"",partie1!B15,"")</f>
        <v>10</v>
      </c>
      <c r="C14" s="67" t="str">
        <f>IF(B14&lt;&gt;"",VLOOKUP(B14,saisie!$B$6:$H$155,2,FALSE),"")</f>
        <v>lyonnais3</v>
      </c>
      <c r="D14" s="67" t="str">
        <f>IF(B14&lt;&gt;"",VLOOKUP(B14,saisie!$B$6:$H$155,3,FALSE),"")</f>
        <v>lyonnaise3</v>
      </c>
      <c r="E14" s="67">
        <f>VLOOKUP(B14,partie1!$B$6:$G$155,6,FALSE)</f>
        <v>5180</v>
      </c>
    </row>
    <row r="15" spans="2:5" ht="15" thickBot="1" x14ac:dyDescent="0.35">
      <c r="B15" s="66">
        <f>IF(partie1!B16&lt;&gt;"",partie1!B16,"")</f>
        <v>5</v>
      </c>
      <c r="C15" s="67" t="str">
        <f>IF(B15&lt;&gt;"",VLOOKUP(B15,saisie!$B$6:$H$155,2,FALSE),"")</f>
        <v>nantais</v>
      </c>
      <c r="D15" s="67" t="str">
        <f>IF(B15&lt;&gt;"",VLOOKUP(B15,saisie!$B$6:$H$155,3,FALSE),"")</f>
        <v>nantaise</v>
      </c>
      <c r="E15" s="67">
        <f>VLOOKUP(B15,partie1!$B$6:$G$155,6,FALSE)</f>
        <v>3250</v>
      </c>
    </row>
    <row r="16" spans="2:5" ht="15" thickBot="1" x14ac:dyDescent="0.35">
      <c r="B16" s="66">
        <f>IF(partie1!B17&lt;&gt;"",partie1!B17,"")</f>
        <v>12</v>
      </c>
      <c r="C16" s="67" t="str">
        <f>IF(B16&lt;&gt;"",VLOOKUP(B16,saisie!$B$6:$H$155,2,FALSE),"")</f>
        <v>maconnais</v>
      </c>
      <c r="D16" s="67" t="str">
        <f>IF(B16&lt;&gt;"",VLOOKUP(B16,saisie!$B$6:$H$155,3,FALSE),"")</f>
        <v>maconnaise</v>
      </c>
      <c r="E16" s="67">
        <f>VLOOKUP(B16,partie1!$B$6:$G$155,6,FALSE)</f>
        <v>4795</v>
      </c>
    </row>
    <row r="17" spans="2:5" ht="15" thickBot="1" x14ac:dyDescent="0.35">
      <c r="B17" s="66">
        <f>IF(partie1!B18&lt;&gt;"",partie1!B18,"")</f>
        <v>13</v>
      </c>
      <c r="C17" s="67" t="str">
        <f>IF(B17&lt;&gt;"",VLOOKUP(B17,saisie!$B$6:$H$155,2,FALSE),"")</f>
        <v>auxerrois</v>
      </c>
      <c r="D17" s="67" t="str">
        <f>IF(B17&lt;&gt;"",VLOOKUP(B17,saisie!$B$6:$H$155,3,FALSE),"")</f>
        <v>auxerroise</v>
      </c>
      <c r="E17" s="67">
        <f>VLOOKUP(B17,partie1!$B$6:$G$155,6,FALSE)</f>
        <v>3635</v>
      </c>
    </row>
    <row r="18" spans="2:5" ht="15" thickBot="1" x14ac:dyDescent="0.35">
      <c r="B18" s="66">
        <f>IF(partie1!B19&lt;&gt;"",partie1!B19,"")</f>
        <v>2</v>
      </c>
      <c r="C18" s="67" t="str">
        <f>IF(B18&lt;&gt;"",VLOOKUP(B18,saisie!$B$6:$H$155,2,FALSE),"")</f>
        <v>parisien1</v>
      </c>
      <c r="D18" s="67" t="str">
        <f>IF(B18&lt;&gt;"",VLOOKUP(B18,saisie!$B$6:$H$155,3,FALSE),"")</f>
        <v>parisienne1</v>
      </c>
      <c r="E18" s="67">
        <f>VLOOKUP(B18,partie1!$B$6:$G$155,6,FALSE)</f>
        <v>1880</v>
      </c>
    </row>
    <row r="19" spans="2:5" ht="15" thickBot="1" x14ac:dyDescent="0.35">
      <c r="B19" s="66">
        <f>IF(partie1!B20&lt;&gt;"",partie1!B20,"")</f>
        <v>15</v>
      </c>
      <c r="C19" s="67" t="str">
        <f>IF(B19&lt;&gt;"",VLOOKUP(B19,saisie!$B$6:$H$155,2,FALSE),"")</f>
        <v>daxois</v>
      </c>
      <c r="D19" s="67" t="str">
        <f>IF(B19&lt;&gt;"",VLOOKUP(B19,saisie!$B$6:$H$155,3,FALSE),"")</f>
        <v>daxoise</v>
      </c>
      <c r="E19" s="67">
        <f>VLOOKUP(B19,partie1!$B$6:$G$155,6,FALSE)</f>
        <v>1000</v>
      </c>
    </row>
    <row r="20" spans="2:5" ht="15" thickBot="1" x14ac:dyDescent="0.35">
      <c r="B20" s="66">
        <f>IF(partie1!B21&lt;&gt;"",partie1!B21,"")</f>
        <v>8</v>
      </c>
      <c r="C20" s="67" t="str">
        <f>IF(B20&lt;&gt;"",VLOOKUP(B20,saisie!$B$6:$H$155,2,FALSE),"")</f>
        <v>narbonnais</v>
      </c>
      <c r="D20" s="67" t="str">
        <f>IF(B20&lt;&gt;"",VLOOKUP(B20,saisie!$B$6:$H$155,3,FALSE),"")</f>
        <v>narbonnaise</v>
      </c>
      <c r="E20" s="67">
        <f>VLOOKUP(B20,partie1!$B$6:$G$155,6,FALSE)</f>
        <v>4000</v>
      </c>
    </row>
    <row r="21" spans="2:5" ht="15" thickBot="1" x14ac:dyDescent="0.35">
      <c r="B21" s="66">
        <f>IF(partie1!B22&lt;&gt;"",partie1!B22,"")</f>
        <v>17</v>
      </c>
      <c r="C21" s="67" t="str">
        <f>IF(B21&lt;&gt;"",VLOOKUP(B21,saisie!$B$6:$H$155,2,FALSE),"")</f>
        <v>toulousain</v>
      </c>
      <c r="D21" s="67" t="str">
        <f>IF(B21&lt;&gt;"",VLOOKUP(B21,saisie!$B$6:$H$155,3,FALSE),"")</f>
        <v>toulousaine</v>
      </c>
      <c r="E21" s="67">
        <f>VLOOKUP(B21,partie1!$B$6:$G$155,6,FALSE)</f>
        <v>-590</v>
      </c>
    </row>
    <row r="22" spans="2:5" ht="15" thickBot="1" x14ac:dyDescent="0.35">
      <c r="B22" s="66">
        <f>IF(partie1!B23&lt;&gt;"",partie1!B23,"")</f>
        <v>20</v>
      </c>
      <c r="C22" s="67" t="str">
        <f>IF(B22&lt;&gt;"",VLOOKUP(B22,saisie!$B$6:$H$155,2,FALSE),"")</f>
        <v>toulonnais</v>
      </c>
      <c r="D22" s="67" t="str">
        <f>IF(B22&lt;&gt;"",VLOOKUP(B22,saisie!$B$6:$H$155,3,FALSE),"")</f>
        <v>toulonnaise</v>
      </c>
      <c r="E22" s="67">
        <f>VLOOKUP(B22,partie1!$B$6:$G$155,6,FALSE)</f>
        <v>4885</v>
      </c>
    </row>
    <row r="23" spans="2:5" ht="15" thickBot="1" x14ac:dyDescent="0.35">
      <c r="B23" s="66">
        <f>IF(partie1!B24&lt;&gt;"",partie1!B24,"")</f>
        <v>19</v>
      </c>
      <c r="C23" s="67" t="str">
        <f>IF(B23&lt;&gt;"",VLOOKUP(B23,saisie!$B$6:$H$155,2,FALSE),"")</f>
        <v>parisien2</v>
      </c>
      <c r="D23" s="67" t="str">
        <f>IF(B23&lt;&gt;"",VLOOKUP(B23,saisie!$B$6:$H$155,3,FALSE),"")</f>
        <v>parisienne2</v>
      </c>
      <c r="E23" s="67">
        <f>VLOOKUP(B23,partie1!$B$6:$G$155,6,FALSE)</f>
        <v>3820</v>
      </c>
    </row>
    <row r="24" spans="2:5" ht="15" thickBot="1" x14ac:dyDescent="0.35">
      <c r="B24" s="66">
        <f>IF(partie1!B25&lt;&gt;"",partie1!B25,"")</f>
        <v>18</v>
      </c>
      <c r="C24" s="67" t="str">
        <f>IF(B24&lt;&gt;"",VLOOKUP(B24,saisie!$B$6:$H$155,2,FALSE),"")</f>
        <v>havrais</v>
      </c>
      <c r="D24" s="67" t="str">
        <f>IF(B24&lt;&gt;"",VLOOKUP(B24,saisie!$B$6:$H$155,3,FALSE),"")</f>
        <v>havraise</v>
      </c>
      <c r="E24" s="67">
        <f>VLOOKUP(B24,partie1!$B$6:$G$155,6,FALSE)</f>
        <v>2080</v>
      </c>
    </row>
    <row r="25" spans="2:5" ht="15" thickBot="1" x14ac:dyDescent="0.35">
      <c r="B25" s="66"/>
      <c r="C25" s="67"/>
      <c r="D25" s="69"/>
      <c r="E25" s="68"/>
    </row>
    <row r="26" spans="2:5" ht="15" thickBot="1" x14ac:dyDescent="0.35">
      <c r="B26" s="66"/>
      <c r="C26" s="67"/>
      <c r="D26" s="69"/>
      <c r="E26" s="68"/>
    </row>
  </sheetData>
  <mergeCells count="1">
    <mergeCell ref="B3:E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33"/>
  <sheetViews>
    <sheetView workbookViewId="0">
      <selection activeCell="C27" sqref="C27"/>
    </sheetView>
  </sheetViews>
  <sheetFormatPr baseColWidth="10" defaultRowHeight="14.4" x14ac:dyDescent="0.3"/>
  <cols>
    <col min="1" max="1" width="28.6640625" style="4" customWidth="1"/>
    <col min="2" max="2" width="9" style="1" customWidth="1"/>
  </cols>
  <sheetData>
    <row r="1" spans="1:3" x14ac:dyDescent="0.3">
      <c r="A1" s="4" t="s">
        <v>5</v>
      </c>
      <c r="B1" s="8" t="s">
        <v>4</v>
      </c>
    </row>
    <row r="2" spans="1:3" s="5" customFormat="1" x14ac:dyDescent="0.3">
      <c r="A2" s="7" t="s">
        <v>32</v>
      </c>
      <c r="B2" s="6">
        <f t="shared" ref="B2:B18" si="0">COUNTIF(communesliste,"&lt;="&amp;A2)</f>
        <v>1</v>
      </c>
    </row>
    <row r="3" spans="1:3" x14ac:dyDescent="0.3">
      <c r="A3" s="7" t="s">
        <v>23</v>
      </c>
      <c r="B3" s="6">
        <f t="shared" si="0"/>
        <v>2</v>
      </c>
      <c r="C3" s="5"/>
    </row>
    <row r="4" spans="1:3" x14ac:dyDescent="0.3">
      <c r="A4" s="7" t="s">
        <v>28</v>
      </c>
      <c r="B4" s="6">
        <f t="shared" si="0"/>
        <v>3</v>
      </c>
    </row>
    <row r="5" spans="1:3" x14ac:dyDescent="0.3">
      <c r="A5" s="7" t="s">
        <v>34</v>
      </c>
      <c r="B5" s="6">
        <f t="shared" si="0"/>
        <v>4</v>
      </c>
    </row>
    <row r="6" spans="1:3" x14ac:dyDescent="0.3">
      <c r="A6" s="7" t="s">
        <v>36</v>
      </c>
      <c r="B6" s="6">
        <f t="shared" si="0"/>
        <v>5</v>
      </c>
    </row>
    <row r="7" spans="1:3" x14ac:dyDescent="0.3">
      <c r="A7" s="7" t="s">
        <v>21</v>
      </c>
      <c r="B7" s="6">
        <f t="shared" si="0"/>
        <v>6</v>
      </c>
    </row>
    <row r="8" spans="1:3" x14ac:dyDescent="0.3">
      <c r="A8" s="7" t="s">
        <v>31</v>
      </c>
      <c r="B8" s="6">
        <f t="shared" si="0"/>
        <v>7</v>
      </c>
    </row>
    <row r="9" spans="1:3" x14ac:dyDescent="0.3">
      <c r="A9" s="7" t="s">
        <v>37</v>
      </c>
      <c r="B9" s="6">
        <f t="shared" si="0"/>
        <v>8</v>
      </c>
    </row>
    <row r="10" spans="1:3" x14ac:dyDescent="0.3">
      <c r="A10" s="7" t="s">
        <v>22</v>
      </c>
      <c r="B10" s="6">
        <f t="shared" si="0"/>
        <v>9</v>
      </c>
    </row>
    <row r="11" spans="1:3" x14ac:dyDescent="0.3">
      <c r="A11" s="7" t="s">
        <v>29</v>
      </c>
      <c r="B11" s="6">
        <f t="shared" si="0"/>
        <v>10</v>
      </c>
    </row>
    <row r="12" spans="1:3" x14ac:dyDescent="0.3">
      <c r="A12" s="7" t="s">
        <v>25</v>
      </c>
      <c r="B12" s="6">
        <f t="shared" si="0"/>
        <v>11</v>
      </c>
    </row>
    <row r="13" spans="1:3" x14ac:dyDescent="0.3">
      <c r="A13" s="7" t="s">
        <v>30</v>
      </c>
      <c r="B13" s="6">
        <f t="shared" si="0"/>
        <v>12</v>
      </c>
    </row>
    <row r="14" spans="1:3" x14ac:dyDescent="0.3">
      <c r="A14" s="7" t="s">
        <v>35</v>
      </c>
      <c r="B14" s="6">
        <f t="shared" si="0"/>
        <v>13</v>
      </c>
    </row>
    <row r="15" spans="1:3" x14ac:dyDescent="0.3">
      <c r="A15" s="7" t="s">
        <v>24</v>
      </c>
      <c r="B15" s="6">
        <f t="shared" si="0"/>
        <v>14</v>
      </c>
    </row>
    <row r="16" spans="1:3" x14ac:dyDescent="0.3">
      <c r="A16" s="7" t="s">
        <v>33</v>
      </c>
      <c r="B16" s="6">
        <f t="shared" si="0"/>
        <v>15</v>
      </c>
    </row>
    <row r="17" spans="1:2" x14ac:dyDescent="0.3">
      <c r="A17" s="7" t="s">
        <v>27</v>
      </c>
      <c r="B17" s="6">
        <f t="shared" si="0"/>
        <v>16</v>
      </c>
    </row>
    <row r="18" spans="1:2" x14ac:dyDescent="0.3">
      <c r="A18" s="7" t="s">
        <v>26</v>
      </c>
      <c r="B18" s="11">
        <f t="shared" si="0"/>
        <v>17</v>
      </c>
    </row>
    <row r="19" spans="1:2" x14ac:dyDescent="0.3">
      <c r="A19" s="7"/>
    </row>
    <row r="20" spans="1:2" x14ac:dyDescent="0.3">
      <c r="A20" s="7"/>
    </row>
    <row r="21" spans="1:2" x14ac:dyDescent="0.3">
      <c r="A21" s="7"/>
    </row>
    <row r="22" spans="1:2" x14ac:dyDescent="0.3">
      <c r="A22" s="7"/>
    </row>
    <row r="23" spans="1:2" x14ac:dyDescent="0.3">
      <c r="A23" s="7"/>
    </row>
    <row r="24" spans="1:2" x14ac:dyDescent="0.3">
      <c r="A24" s="7"/>
    </row>
    <row r="25" spans="1:2" x14ac:dyDescent="0.3">
      <c r="A25" s="7"/>
    </row>
    <row r="26" spans="1:2" x14ac:dyDescent="0.3">
      <c r="A26" s="7"/>
    </row>
    <row r="27" spans="1:2" x14ac:dyDescent="0.3">
      <c r="A27" s="7"/>
    </row>
    <row r="28" spans="1:2" x14ac:dyDescent="0.3">
      <c r="A28" s="7"/>
    </row>
    <row r="29" spans="1:2" x14ac:dyDescent="0.3">
      <c r="A29" s="7"/>
    </row>
    <row r="30" spans="1:2" x14ac:dyDescent="0.3">
      <c r="A30" s="7"/>
    </row>
    <row r="31" spans="1:2" x14ac:dyDescent="0.3">
      <c r="A31" s="7"/>
    </row>
    <row r="32" spans="1:2" x14ac:dyDescent="0.3">
      <c r="A32" s="7"/>
    </row>
    <row r="33" spans="1:1" x14ac:dyDescent="0.3">
      <c r="A33" s="7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saisie</vt:lpstr>
      <vt:lpstr>partie1</vt:lpstr>
      <vt:lpstr>classement</vt:lpstr>
      <vt:lpstr>source</vt:lpstr>
      <vt:lpstr>communesliste</vt:lpstr>
      <vt:lpstr>communesmatrice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cp:lastPrinted>2018-04-27T19:23:22Z</cp:lastPrinted>
  <dcterms:created xsi:type="dcterms:W3CDTF">2018-04-22T18:40:09Z</dcterms:created>
  <dcterms:modified xsi:type="dcterms:W3CDTF">2018-04-28T09:17:43Z</dcterms:modified>
</cp:coreProperties>
</file>