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rie" sheetId="2" r:id="rId2"/>
  </sheets>
  <definedNames>
    <definedName name="AN">Feuil1!$B$3</definedName>
    <definedName name="dbn">Ferie!$B$17</definedName>
    <definedName name="fdn">Ferie!$B$18</definedName>
    <definedName name="ferie">Ferie!$A$4:$A$14</definedName>
    <definedName name="MOIS">Feuil1!$B$4</definedName>
  </definedNames>
  <calcPr calcId="145621"/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7" i="2"/>
  <c r="A6" i="2"/>
  <c r="A5" i="2"/>
  <c r="A4" i="2"/>
  <c r="Q8" i="1" l="1"/>
  <c r="Q9" i="1"/>
  <c r="Q10" i="1"/>
  <c r="Q11" i="1"/>
  <c r="Q12" i="1"/>
  <c r="Q13" i="1"/>
  <c r="Q14" i="1"/>
  <c r="Q16" i="1"/>
  <c r="Q17" i="1"/>
  <c r="Q18" i="1"/>
  <c r="Q19" i="1"/>
  <c r="Q20" i="1"/>
  <c r="Q21" i="1"/>
  <c r="Q23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G2" i="1"/>
  <c r="H2" i="1"/>
  <c r="I2" i="1"/>
  <c r="J2" i="1"/>
  <c r="K2" i="1"/>
  <c r="L2" i="1"/>
  <c r="M2" i="1"/>
  <c r="N2" i="1"/>
  <c r="O8" i="1"/>
  <c r="O9" i="1"/>
  <c r="O10" i="1"/>
  <c r="O11" i="1"/>
  <c r="O12" i="1"/>
  <c r="O13" i="1"/>
  <c r="O14" i="1"/>
  <c r="O15" i="1"/>
  <c r="Q15" i="1" s="1"/>
  <c r="O16" i="1"/>
  <c r="O17" i="1"/>
  <c r="O18" i="1"/>
  <c r="O19" i="1"/>
  <c r="O20" i="1"/>
  <c r="O21" i="1"/>
  <c r="O22" i="1"/>
  <c r="Q22" i="1" s="1"/>
  <c r="O23" i="1"/>
  <c r="O24" i="1"/>
  <c r="Q24" i="1" s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7" i="1"/>
  <c r="O2" i="1" l="1"/>
  <c r="P2" i="1" s="1"/>
  <c r="Q7" i="1"/>
  <c r="Q2" i="1" s="1"/>
  <c r="A11" i="1" l="1"/>
  <c r="R11" i="1" s="1"/>
  <c r="A13" i="1"/>
  <c r="R13" i="1" s="1"/>
  <c r="A14" i="1"/>
  <c r="R14" i="1" s="1"/>
  <c r="A16" i="1"/>
  <c r="R16" i="1" s="1"/>
  <c r="A18" i="1"/>
  <c r="R18" i="1" s="1"/>
  <c r="A20" i="1"/>
  <c r="R20" i="1" s="1"/>
  <c r="A21" i="1"/>
  <c r="R21" i="1" s="1"/>
  <c r="A22" i="1"/>
  <c r="R22" i="1" s="1"/>
  <c r="A23" i="1"/>
  <c r="R23" i="1" s="1"/>
  <c r="A24" i="1"/>
  <c r="R24" i="1" s="1"/>
  <c r="A25" i="1"/>
  <c r="R25" i="1" s="1"/>
  <c r="A26" i="1"/>
  <c r="R26" i="1" s="1"/>
  <c r="A27" i="1"/>
  <c r="R27" i="1" s="1"/>
  <c r="A28" i="1"/>
  <c r="R28" i="1" s="1"/>
  <c r="A29" i="1"/>
  <c r="R29" i="1" s="1"/>
  <c r="A30" i="1"/>
  <c r="R30" i="1" s="1"/>
  <c r="A31" i="1"/>
  <c r="R31" i="1" s="1"/>
  <c r="A32" i="1"/>
  <c r="R32" i="1" s="1"/>
  <c r="A33" i="1"/>
  <c r="R33" i="1" s="1"/>
  <c r="A34" i="1"/>
  <c r="R34" i="1" s="1"/>
  <c r="A35" i="1"/>
  <c r="R35" i="1" s="1"/>
  <c r="A36" i="1"/>
  <c r="R36" i="1" s="1"/>
  <c r="A37" i="1"/>
  <c r="R37" i="1" s="1"/>
  <c r="A38" i="1"/>
  <c r="R38" i="1" s="1"/>
  <c r="A39" i="1"/>
  <c r="R39" i="1" s="1"/>
  <c r="A40" i="1"/>
  <c r="R40" i="1" s="1"/>
  <c r="A8" i="2"/>
  <c r="A9" i="2" l="1"/>
  <c r="A7" i="1" s="1"/>
  <c r="R7" i="1" s="1"/>
  <c r="A17" i="1" l="1"/>
  <c r="R17" i="1" s="1"/>
  <c r="A8" i="1"/>
  <c r="R8" i="1" s="1"/>
  <c r="A12" i="1"/>
  <c r="R12" i="1" s="1"/>
  <c r="A15" i="1"/>
  <c r="R15" i="1" s="1"/>
  <c r="A19" i="1"/>
  <c r="R19" i="1" s="1"/>
  <c r="A10" i="1"/>
  <c r="R10" i="1" s="1"/>
  <c r="A9" i="1"/>
  <c r="R9" i="1" s="1"/>
  <c r="R2" i="1" l="1"/>
</calcChain>
</file>

<file path=xl/sharedStrings.xml><?xml version="1.0" encoding="utf-8"?>
<sst xmlns="http://schemas.openxmlformats.org/spreadsheetml/2006/main" count="65" uniqueCount="60">
  <si>
    <t>CONTRAT H</t>
  </si>
  <si>
    <t>ANNEE</t>
  </si>
  <si>
    <t>MOIS</t>
  </si>
  <si>
    <t>TAUX</t>
  </si>
  <si>
    <t>T H JOUR</t>
  </si>
  <si>
    <t>T H NUIT</t>
  </si>
  <si>
    <t>T FERIE JOUR</t>
  </si>
  <si>
    <t>T FERIE NUIT</t>
  </si>
  <si>
    <t>T DIM JOUR</t>
  </si>
  <si>
    <t>T DIM NUIT</t>
  </si>
  <si>
    <t>T DIM FERIE JOUR</t>
  </si>
  <si>
    <t>T DIM FERIE NUIT</t>
  </si>
  <si>
    <t>T H MOIS</t>
  </si>
  <si>
    <t>T PANIER</t>
  </si>
  <si>
    <t>T BANQUE H</t>
  </si>
  <si>
    <t>T CP</t>
  </si>
  <si>
    <t>CODE</t>
  </si>
  <si>
    <t>DATE</t>
  </si>
  <si>
    <t>POSTE</t>
  </si>
  <si>
    <t>H DEBUT</t>
  </si>
  <si>
    <t>H FIN</t>
  </si>
  <si>
    <t>H JOUR</t>
  </si>
  <si>
    <t>H NUIT</t>
  </si>
  <si>
    <t>H FERIE JOUR</t>
  </si>
  <si>
    <t>H FERIE NUIT</t>
  </si>
  <si>
    <t>H DIM JOUR</t>
  </si>
  <si>
    <t>H DIM NUIT</t>
  </si>
  <si>
    <t>H DIM FERIE JOUR</t>
  </si>
  <si>
    <t>H DIM FERIE NUIT</t>
  </si>
  <si>
    <t>Fériés</t>
  </si>
  <si>
    <t>1er janvier</t>
  </si>
  <si>
    <t>Le 1er mai</t>
  </si>
  <si>
    <t>Le 8 mai 45</t>
  </si>
  <si>
    <t>Le lundi de pâques</t>
  </si>
  <si>
    <t>change chaque année</t>
  </si>
  <si>
    <t>retirer +1 si problème</t>
  </si>
  <si>
    <t>Le Jeudi deL'ascension</t>
  </si>
  <si>
    <t>mettre +39 si problème</t>
  </si>
  <si>
    <t>Le lundi de pentecôte</t>
  </si>
  <si>
    <t>mettre +50 si problème</t>
  </si>
  <si>
    <t>Le 14 Juillet</t>
  </si>
  <si>
    <t>L'assomption</t>
  </si>
  <si>
    <t>La Toussaint</t>
  </si>
  <si>
    <t>Le 11 Novembre</t>
  </si>
  <si>
    <t>Noel</t>
  </si>
  <si>
    <t>CONGES PAYES</t>
  </si>
  <si>
    <t>TOTAL H</t>
  </si>
  <si>
    <t>Début nuit</t>
  </si>
  <si>
    <t>Fin de nuit</t>
  </si>
  <si>
    <t>Dimanche Férié ici</t>
  </si>
  <si>
    <t>Dimanche à jour semaine</t>
  </si>
  <si>
    <t>Dimanche férié à jour semaine</t>
  </si>
  <si>
    <t>Jour normal</t>
  </si>
  <si>
    <t>1 = Le lendemain</t>
  </si>
  <si>
    <t>jour semaine à Dimanche</t>
  </si>
  <si>
    <t>jour semaine à Dimanche Férié</t>
  </si>
  <si>
    <t>AGENT</t>
  </si>
  <si>
    <t>SOCIETE</t>
  </si>
  <si>
    <t>Jour férié a jour semaine</t>
  </si>
  <si>
    <t>jour semaine à 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</si>
</sst>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\ hh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2" fontId="0" fillId="0" borderId="1" xfId="0" applyNumberFormat="1" applyBorder="1"/>
    <xf numFmtId="164" fontId="0" fillId="0" borderId="1" xfId="0" applyNumberFormat="1" applyBorder="1"/>
    <xf numFmtId="20" fontId="1" fillId="0" borderId="1" xfId="0" applyNumberFormat="1" applyFont="1" applyBorder="1"/>
    <xf numFmtId="165" fontId="1" fillId="0" borderId="1" xfId="0" applyNumberFormat="1" applyFont="1" applyBorder="1"/>
    <xf numFmtId="2" fontId="0" fillId="0" borderId="1" xfId="0" applyNumberFormat="1" applyBorder="1" applyAlignment="1"/>
    <xf numFmtId="49" fontId="0" fillId="0" borderId="1" xfId="0" applyNumberFormat="1" applyBorder="1"/>
    <xf numFmtId="2" fontId="1" fillId="0" borderId="1" xfId="0" applyNumberFormat="1" applyFont="1" applyBorder="1"/>
    <xf numFmtId="2" fontId="0" fillId="3" borderId="1" xfId="0" applyNumberFormat="1" applyFill="1" applyBorder="1"/>
    <xf numFmtId="0" fontId="2" fillId="4" borderId="1" xfId="0" applyFont="1" applyFill="1" applyBorder="1" applyAlignment="1">
      <alignment horizontal="center" vertical="center" wrapText="1"/>
    </xf>
    <xf numFmtId="2" fontId="0" fillId="4" borderId="1" xfId="0" applyNumberFormat="1" applyFill="1" applyBorder="1"/>
    <xf numFmtId="2" fontId="0" fillId="5" borderId="1" xfId="0" applyNumberFormat="1" applyFill="1" applyBorder="1"/>
    <xf numFmtId="2" fontId="0" fillId="6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workbookViewId="0">
      <pane ySplit="6" topLeftCell="A7" activePane="bottomLeft" state="frozen"/>
      <selection pane="bottomLeft" activeCell="G24" sqref="G24:O24"/>
    </sheetView>
  </sheetViews>
  <sheetFormatPr baseColWidth="10" defaultColWidth="9.140625" defaultRowHeight="15" x14ac:dyDescent="0.25"/>
  <cols>
    <col min="1" max="1" width="9.140625" customWidth="1"/>
    <col min="2" max="2" width="10.7109375" bestFit="1" customWidth="1"/>
    <col min="3" max="3" width="27.42578125" customWidth="1"/>
    <col min="18" max="18" width="9.5703125" bestFit="1" customWidth="1"/>
  </cols>
  <sheetData>
    <row r="1" spans="1:18" s="1" customFormat="1" ht="39.950000000000003" customHeight="1" x14ac:dyDescent="0.25">
      <c r="A1" s="2" t="s">
        <v>57</v>
      </c>
      <c r="C1" s="2" t="s">
        <v>56</v>
      </c>
      <c r="E1" s="2" t="s">
        <v>0</v>
      </c>
      <c r="G1" s="17" t="s">
        <v>4</v>
      </c>
      <c r="H1" s="17" t="s">
        <v>5</v>
      </c>
      <c r="I1" s="17" t="s">
        <v>6</v>
      </c>
      <c r="J1" s="17" t="s">
        <v>7</v>
      </c>
      <c r="K1" s="17" t="s">
        <v>8</v>
      </c>
      <c r="L1" s="17" t="s">
        <v>9</v>
      </c>
      <c r="M1" s="17" t="s">
        <v>10</v>
      </c>
      <c r="N1" s="17" t="s">
        <v>11</v>
      </c>
      <c r="O1" s="17" t="s">
        <v>12</v>
      </c>
      <c r="P1" s="17" t="s">
        <v>14</v>
      </c>
      <c r="Q1" s="17" t="s">
        <v>13</v>
      </c>
      <c r="R1" s="17" t="s">
        <v>15</v>
      </c>
    </row>
    <row r="2" spans="1:18" x14ac:dyDescent="0.25">
      <c r="E2" s="15">
        <v>151.66999999999999</v>
      </c>
      <c r="G2" s="18">
        <f t="shared" ref="G2:O2" si="0">SUM(G7:G40)</f>
        <v>9</v>
      </c>
      <c r="H2" s="18">
        <f t="shared" si="0"/>
        <v>27</v>
      </c>
      <c r="I2" s="18">
        <f t="shared" si="0"/>
        <v>3</v>
      </c>
      <c r="J2" s="18">
        <f t="shared" si="0"/>
        <v>9</v>
      </c>
      <c r="K2" s="18">
        <f t="shared" si="0"/>
        <v>3</v>
      </c>
      <c r="L2" s="18">
        <f t="shared" si="0"/>
        <v>9</v>
      </c>
      <c r="M2" s="18">
        <f t="shared" si="0"/>
        <v>18</v>
      </c>
      <c r="N2" s="18">
        <f t="shared" si="0"/>
        <v>11.5</v>
      </c>
      <c r="O2" s="18">
        <f t="shared" si="0"/>
        <v>89.5</v>
      </c>
      <c r="P2" s="19">
        <f>O2-E2</f>
        <v>-62.169999999999987</v>
      </c>
      <c r="Q2" s="18">
        <f>SUM(Q7:Q40)</f>
        <v>7</v>
      </c>
      <c r="R2" s="18">
        <f>SUM(R7:R40)</f>
        <v>5.83</v>
      </c>
    </row>
    <row r="3" spans="1:18" x14ac:dyDescent="0.25">
      <c r="A3" s="4" t="s">
        <v>1</v>
      </c>
      <c r="B3" s="4">
        <v>2018</v>
      </c>
      <c r="E3" s="4" t="s">
        <v>3</v>
      </c>
    </row>
    <row r="4" spans="1:18" x14ac:dyDescent="0.25">
      <c r="A4" s="4" t="s">
        <v>2</v>
      </c>
      <c r="B4" s="4">
        <v>1</v>
      </c>
      <c r="E4" s="4">
        <v>10.050000000000001</v>
      </c>
    </row>
    <row r="6" spans="1:18" ht="45" x14ac:dyDescent="0.2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7"/>
      <c r="G6" s="5" t="s">
        <v>21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46</v>
      </c>
      <c r="P6" s="7"/>
      <c r="Q6" s="5" t="s">
        <v>13</v>
      </c>
      <c r="R6" s="5" t="s">
        <v>15</v>
      </c>
    </row>
    <row r="7" spans="1:18" x14ac:dyDescent="0.25">
      <c r="A7" s="3" t="str">
        <f t="shared" ref="A7:A40" si="1">IF(B7="","",IF(COUNTIF(ferie,B7)&gt;0,"Férié",IF(WEEKDAY(B7,2)&lt;=6,"Semaine","Dimanche")))</f>
        <v>Férié</v>
      </c>
      <c r="B7" s="6">
        <v>43101</v>
      </c>
      <c r="C7" s="14" t="s">
        <v>45</v>
      </c>
      <c r="D7" s="10"/>
      <c r="E7" s="10"/>
      <c r="F7" s="8"/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f>SUM(G7:N7)</f>
        <v>0</v>
      </c>
      <c r="P7" s="8"/>
      <c r="Q7" s="13">
        <f>IF(O7&gt;=7,1,0)</f>
        <v>0</v>
      </c>
      <c r="R7" s="9">
        <f>IF(A7="Férié",0,IF(A7="Dimanche",0,IF(C7="CONGES PAYES",5.83,0)))</f>
        <v>0</v>
      </c>
    </row>
    <row r="8" spans="1:18" x14ac:dyDescent="0.25">
      <c r="A8" s="3" t="str">
        <f t="shared" si="1"/>
        <v>Semaine</v>
      </c>
      <c r="B8" s="6">
        <v>43102</v>
      </c>
      <c r="C8" s="14" t="s">
        <v>45</v>
      </c>
      <c r="D8" s="10"/>
      <c r="E8" s="10"/>
      <c r="F8" s="8"/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f t="shared" ref="O8:O40" si="2">SUM(G8:N8)</f>
        <v>0</v>
      </c>
      <c r="P8" s="8"/>
      <c r="Q8" s="13">
        <f t="shared" ref="Q8:Q40" si="3">IF(O8&gt;=7,1,0)</f>
        <v>0</v>
      </c>
      <c r="R8" s="9">
        <f t="shared" ref="R8:R40" si="4">IF(A8="Férié",0,IF(A8="Dimanche",0,IF(C8="CONGES PAYES",5.83,0)))</f>
        <v>5.83</v>
      </c>
    </row>
    <row r="9" spans="1:18" x14ac:dyDescent="0.25">
      <c r="A9" s="3" t="str">
        <f t="shared" si="1"/>
        <v>Semaine</v>
      </c>
      <c r="B9" s="6">
        <v>43103</v>
      </c>
      <c r="C9" s="14" t="s">
        <v>52</v>
      </c>
      <c r="D9" s="10"/>
      <c r="E9" s="10"/>
      <c r="F9" s="8"/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f t="shared" si="2"/>
        <v>0</v>
      </c>
      <c r="P9" s="8"/>
      <c r="Q9" s="13">
        <f t="shared" si="3"/>
        <v>0</v>
      </c>
      <c r="R9" s="9">
        <f t="shared" si="4"/>
        <v>0</v>
      </c>
    </row>
    <row r="10" spans="1:18" x14ac:dyDescent="0.25">
      <c r="A10" s="3" t="str">
        <f t="shared" si="1"/>
        <v>Semaine</v>
      </c>
      <c r="B10" s="6">
        <v>43106</v>
      </c>
      <c r="C10" s="14" t="s">
        <v>54</v>
      </c>
      <c r="D10" s="10">
        <v>0.77083333333333337</v>
      </c>
      <c r="E10" s="10">
        <v>0.27083333333333331</v>
      </c>
      <c r="F10" s="8"/>
      <c r="G10" s="16">
        <v>2.5</v>
      </c>
      <c r="H10" s="16">
        <v>3</v>
      </c>
      <c r="I10" s="16">
        <v>0</v>
      </c>
      <c r="J10" s="16">
        <v>0</v>
      </c>
      <c r="K10" s="16">
        <v>0.5</v>
      </c>
      <c r="L10" s="16">
        <v>6</v>
      </c>
      <c r="M10" s="16">
        <v>0</v>
      </c>
      <c r="N10" s="16">
        <v>0</v>
      </c>
      <c r="O10" s="16">
        <f t="shared" si="2"/>
        <v>12</v>
      </c>
      <c r="P10" s="8"/>
      <c r="Q10" s="13">
        <f t="shared" si="3"/>
        <v>1</v>
      </c>
      <c r="R10" s="9">
        <f t="shared" si="4"/>
        <v>0</v>
      </c>
    </row>
    <row r="11" spans="1:18" x14ac:dyDescent="0.25">
      <c r="A11" s="3" t="str">
        <f t="shared" si="1"/>
        <v/>
      </c>
      <c r="B11" s="6"/>
      <c r="C11" s="14"/>
      <c r="D11" s="10"/>
      <c r="E11" s="10"/>
      <c r="F11" s="8"/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f t="shared" si="2"/>
        <v>0</v>
      </c>
      <c r="P11" s="8"/>
      <c r="Q11" s="13">
        <f t="shared" si="3"/>
        <v>0</v>
      </c>
      <c r="R11" s="9">
        <f t="shared" si="4"/>
        <v>0</v>
      </c>
    </row>
    <row r="12" spans="1:18" x14ac:dyDescent="0.25">
      <c r="A12" s="3" t="str">
        <f t="shared" si="1"/>
        <v>Dimanche</v>
      </c>
      <c r="B12" s="6">
        <v>43107</v>
      </c>
      <c r="C12" s="14" t="s">
        <v>50</v>
      </c>
      <c r="D12" s="10">
        <v>0.77083333333333337</v>
      </c>
      <c r="E12" s="10">
        <v>0.27083333333333331</v>
      </c>
      <c r="F12" s="8"/>
      <c r="G12" s="16">
        <v>0.5</v>
      </c>
      <c r="H12" s="16">
        <v>6</v>
      </c>
      <c r="I12" s="16">
        <v>0</v>
      </c>
      <c r="J12" s="16">
        <v>0</v>
      </c>
      <c r="K12" s="16">
        <v>2.5</v>
      </c>
      <c r="L12" s="16">
        <v>3</v>
      </c>
      <c r="M12" s="16">
        <v>0</v>
      </c>
      <c r="N12" s="16">
        <v>0</v>
      </c>
      <c r="O12" s="16">
        <f t="shared" si="2"/>
        <v>12</v>
      </c>
      <c r="P12" s="8"/>
      <c r="Q12" s="13">
        <f t="shared" si="3"/>
        <v>1</v>
      </c>
      <c r="R12" s="9">
        <f t="shared" si="4"/>
        <v>0</v>
      </c>
    </row>
    <row r="13" spans="1:18" x14ac:dyDescent="0.25">
      <c r="A13" s="3" t="str">
        <f t="shared" si="1"/>
        <v/>
      </c>
      <c r="B13" s="6"/>
      <c r="C13" s="14"/>
      <c r="D13" s="10"/>
      <c r="E13" s="10"/>
      <c r="F13" s="8"/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f t="shared" si="2"/>
        <v>0</v>
      </c>
      <c r="P13" s="8"/>
      <c r="Q13" s="13">
        <f t="shared" si="3"/>
        <v>0</v>
      </c>
      <c r="R13" s="9">
        <f t="shared" si="4"/>
        <v>0</v>
      </c>
    </row>
    <row r="14" spans="1:18" x14ac:dyDescent="0.25">
      <c r="A14" s="3" t="str">
        <f t="shared" si="1"/>
        <v/>
      </c>
      <c r="B14" s="6"/>
      <c r="C14" s="14"/>
      <c r="D14" s="10"/>
      <c r="E14" s="10"/>
      <c r="F14" s="8"/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f t="shared" si="2"/>
        <v>0</v>
      </c>
      <c r="P14" s="8"/>
      <c r="Q14" s="13">
        <f t="shared" si="3"/>
        <v>0</v>
      </c>
      <c r="R14" s="9">
        <f t="shared" si="4"/>
        <v>0</v>
      </c>
    </row>
    <row r="15" spans="1:18" x14ac:dyDescent="0.25">
      <c r="A15" s="3" t="str">
        <f t="shared" si="1"/>
        <v>Férié</v>
      </c>
      <c r="B15" s="6">
        <v>43415</v>
      </c>
      <c r="C15" s="14" t="s">
        <v>49</v>
      </c>
      <c r="D15" s="10">
        <v>0.20833333333333334</v>
      </c>
      <c r="E15" s="10">
        <v>0.89583333333333337</v>
      </c>
      <c r="F15" s="8"/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15</v>
      </c>
      <c r="N15" s="16">
        <v>2.5</v>
      </c>
      <c r="O15" s="16">
        <f t="shared" si="2"/>
        <v>17.5</v>
      </c>
      <c r="P15" s="8"/>
      <c r="Q15" s="13">
        <f t="shared" si="3"/>
        <v>1</v>
      </c>
      <c r="R15" s="9">
        <f t="shared" si="4"/>
        <v>0</v>
      </c>
    </row>
    <row r="16" spans="1:18" x14ac:dyDescent="0.25">
      <c r="A16" s="3" t="str">
        <f t="shared" si="1"/>
        <v/>
      </c>
      <c r="B16" s="6"/>
      <c r="C16" s="14"/>
      <c r="D16" s="10"/>
      <c r="E16" s="10"/>
      <c r="F16" s="8"/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f t="shared" si="2"/>
        <v>0</v>
      </c>
      <c r="P16" s="8"/>
      <c r="Q16" s="13">
        <f t="shared" si="3"/>
        <v>0</v>
      </c>
      <c r="R16" s="9">
        <f t="shared" si="4"/>
        <v>0</v>
      </c>
    </row>
    <row r="17" spans="1:18" x14ac:dyDescent="0.25">
      <c r="A17" s="3" t="str">
        <f t="shared" si="1"/>
        <v>Férié</v>
      </c>
      <c r="B17" s="6">
        <v>43415</v>
      </c>
      <c r="C17" s="14" t="s">
        <v>51</v>
      </c>
      <c r="D17" s="10">
        <v>0.77083333333333337</v>
      </c>
      <c r="E17" s="10">
        <v>0.27083333333333331</v>
      </c>
      <c r="F17" s="8"/>
      <c r="G17" s="16">
        <v>0.5</v>
      </c>
      <c r="H17" s="16">
        <v>6</v>
      </c>
      <c r="I17" s="16">
        <v>0</v>
      </c>
      <c r="J17" s="16">
        <v>0</v>
      </c>
      <c r="K17" s="16">
        <v>0</v>
      </c>
      <c r="L17" s="16">
        <v>0</v>
      </c>
      <c r="M17" s="16">
        <v>2.5</v>
      </c>
      <c r="N17" s="16">
        <v>3</v>
      </c>
      <c r="O17" s="16">
        <f t="shared" si="2"/>
        <v>12</v>
      </c>
      <c r="P17" s="8"/>
      <c r="Q17" s="13">
        <f t="shared" si="3"/>
        <v>1</v>
      </c>
      <c r="R17" s="9">
        <f t="shared" si="4"/>
        <v>0</v>
      </c>
    </row>
    <row r="18" spans="1:18" x14ac:dyDescent="0.25">
      <c r="A18" s="3" t="str">
        <f t="shared" si="1"/>
        <v/>
      </c>
      <c r="B18" s="6"/>
      <c r="C18" s="14"/>
      <c r="D18" s="10"/>
      <c r="E18" s="10"/>
      <c r="F18" s="8"/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f t="shared" si="2"/>
        <v>0</v>
      </c>
      <c r="P18" s="8"/>
      <c r="Q18" s="13">
        <f t="shared" si="3"/>
        <v>0</v>
      </c>
      <c r="R18" s="9">
        <f t="shared" si="4"/>
        <v>0</v>
      </c>
    </row>
    <row r="19" spans="1:18" x14ac:dyDescent="0.25">
      <c r="A19" s="3" t="str">
        <f t="shared" si="1"/>
        <v>Semaine</v>
      </c>
      <c r="B19" s="6">
        <v>43414</v>
      </c>
      <c r="C19" s="14" t="s">
        <v>55</v>
      </c>
      <c r="D19" s="10">
        <v>0.77083333333333337</v>
      </c>
      <c r="E19" s="10">
        <v>0.27083333333333331</v>
      </c>
      <c r="F19" s="8"/>
      <c r="G19" s="16">
        <v>2.5</v>
      </c>
      <c r="H19" s="16">
        <v>3</v>
      </c>
      <c r="I19" s="16">
        <v>0</v>
      </c>
      <c r="J19" s="16">
        <v>0</v>
      </c>
      <c r="K19" s="16">
        <v>0</v>
      </c>
      <c r="L19" s="16">
        <v>0</v>
      </c>
      <c r="M19" s="16">
        <v>0.5</v>
      </c>
      <c r="N19" s="16">
        <v>6</v>
      </c>
      <c r="O19" s="16">
        <f t="shared" si="2"/>
        <v>12</v>
      </c>
      <c r="P19" s="8"/>
      <c r="Q19" s="13">
        <f t="shared" si="3"/>
        <v>1</v>
      </c>
      <c r="R19" s="9">
        <f t="shared" si="4"/>
        <v>0</v>
      </c>
    </row>
    <row r="20" spans="1:18" x14ac:dyDescent="0.25">
      <c r="A20" s="3" t="str">
        <f t="shared" si="1"/>
        <v/>
      </c>
      <c r="B20" s="6"/>
      <c r="C20" s="14"/>
      <c r="D20" s="10"/>
      <c r="E20" s="10"/>
      <c r="F20" s="8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f t="shared" si="2"/>
        <v>0</v>
      </c>
      <c r="P20" s="8"/>
      <c r="Q20" s="13">
        <f t="shared" si="3"/>
        <v>0</v>
      </c>
      <c r="R20" s="9">
        <f t="shared" si="4"/>
        <v>0</v>
      </c>
    </row>
    <row r="21" spans="1:18" x14ac:dyDescent="0.25">
      <c r="A21" s="3" t="str">
        <f t="shared" si="1"/>
        <v/>
      </c>
      <c r="B21" s="6"/>
      <c r="C21" s="14"/>
      <c r="D21" s="10"/>
      <c r="E21" s="10"/>
      <c r="F21" s="8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f t="shared" si="2"/>
        <v>0</v>
      </c>
      <c r="P21" s="8"/>
      <c r="Q21" s="13">
        <f t="shared" si="3"/>
        <v>0</v>
      </c>
      <c r="R21" s="9">
        <f t="shared" si="4"/>
        <v>0</v>
      </c>
    </row>
    <row r="22" spans="1:18" x14ac:dyDescent="0.25">
      <c r="A22" s="3" t="str">
        <f t="shared" si="1"/>
        <v>Férié</v>
      </c>
      <c r="B22" s="6">
        <v>43101</v>
      </c>
      <c r="C22" s="14" t="s">
        <v>58</v>
      </c>
      <c r="D22" s="10">
        <v>0.77083333333333337</v>
      </c>
      <c r="E22" s="10">
        <v>0.27083333333333331</v>
      </c>
      <c r="F22" s="8"/>
      <c r="G22" s="16">
        <v>0.5</v>
      </c>
      <c r="H22" s="16">
        <v>6</v>
      </c>
      <c r="I22" s="16">
        <v>2.5</v>
      </c>
      <c r="J22" s="16">
        <v>3</v>
      </c>
      <c r="K22" s="16">
        <v>0</v>
      </c>
      <c r="L22" s="16">
        <v>0</v>
      </c>
      <c r="M22" s="16">
        <v>0</v>
      </c>
      <c r="N22" s="16">
        <v>0</v>
      </c>
      <c r="O22" s="16">
        <f t="shared" si="2"/>
        <v>12</v>
      </c>
      <c r="P22" s="8"/>
      <c r="Q22" s="13">
        <f t="shared" si="3"/>
        <v>1</v>
      </c>
      <c r="R22" s="9">
        <f t="shared" si="4"/>
        <v>0</v>
      </c>
    </row>
    <row r="23" spans="1:18" x14ac:dyDescent="0.25">
      <c r="A23" s="3" t="str">
        <f t="shared" si="1"/>
        <v/>
      </c>
      <c r="B23" s="6"/>
      <c r="C23" s="14"/>
      <c r="D23" s="10"/>
      <c r="E23" s="10"/>
      <c r="F23" s="8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f t="shared" si="2"/>
        <v>0</v>
      </c>
      <c r="P23" s="8"/>
      <c r="Q23" s="13">
        <f t="shared" si="3"/>
        <v>0</v>
      </c>
      <c r="R23" s="9">
        <f t="shared" si="4"/>
        <v>0</v>
      </c>
    </row>
    <row r="24" spans="1:18" x14ac:dyDescent="0.25">
      <c r="A24" s="3" t="str">
        <f t="shared" si="1"/>
        <v>Semaine</v>
      </c>
      <c r="B24" s="6">
        <v>43220</v>
      </c>
      <c r="C24" s="14" t="s">
        <v>59</v>
      </c>
      <c r="D24" s="10">
        <v>0.77083333333333337</v>
      </c>
      <c r="E24" s="10">
        <v>0.27083333333333331</v>
      </c>
      <c r="F24" s="8"/>
      <c r="G24" s="16">
        <v>2.5</v>
      </c>
      <c r="H24" s="16">
        <v>3</v>
      </c>
      <c r="I24" s="16">
        <v>0.5</v>
      </c>
      <c r="J24" s="16">
        <v>6</v>
      </c>
      <c r="K24" s="16">
        <v>0</v>
      </c>
      <c r="L24" s="16">
        <v>0</v>
      </c>
      <c r="M24" s="16">
        <v>0</v>
      </c>
      <c r="N24" s="16">
        <v>0</v>
      </c>
      <c r="O24" s="16">
        <f t="shared" si="2"/>
        <v>12</v>
      </c>
      <c r="P24" s="8"/>
      <c r="Q24" s="13">
        <f t="shared" si="3"/>
        <v>1</v>
      </c>
      <c r="R24" s="9">
        <f t="shared" si="4"/>
        <v>0</v>
      </c>
    </row>
    <row r="25" spans="1:18" x14ac:dyDescent="0.25">
      <c r="A25" s="3" t="str">
        <f t="shared" si="1"/>
        <v/>
      </c>
      <c r="B25" s="6"/>
      <c r="C25" s="14"/>
      <c r="D25" s="10"/>
      <c r="E25" s="10"/>
      <c r="F25" s="8"/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f t="shared" si="2"/>
        <v>0</v>
      </c>
      <c r="P25" s="8"/>
      <c r="Q25" s="13">
        <f t="shared" si="3"/>
        <v>0</v>
      </c>
      <c r="R25" s="9">
        <f t="shared" si="4"/>
        <v>0</v>
      </c>
    </row>
    <row r="26" spans="1:18" x14ac:dyDescent="0.25">
      <c r="A26" s="3" t="str">
        <f t="shared" si="1"/>
        <v/>
      </c>
      <c r="B26" s="6"/>
      <c r="C26" s="14"/>
      <c r="D26" s="10"/>
      <c r="E26" s="10"/>
      <c r="F26" s="8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f t="shared" si="2"/>
        <v>0</v>
      </c>
      <c r="P26" s="8"/>
      <c r="Q26" s="13">
        <f t="shared" si="3"/>
        <v>0</v>
      </c>
      <c r="R26" s="9">
        <f t="shared" si="4"/>
        <v>0</v>
      </c>
    </row>
    <row r="27" spans="1:18" x14ac:dyDescent="0.25">
      <c r="A27" s="3" t="str">
        <f t="shared" si="1"/>
        <v/>
      </c>
      <c r="B27" s="6"/>
      <c r="C27" s="14"/>
      <c r="D27" s="10"/>
      <c r="E27" s="10"/>
      <c r="F27" s="8"/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f t="shared" si="2"/>
        <v>0</v>
      </c>
      <c r="P27" s="8"/>
      <c r="Q27" s="13">
        <f t="shared" si="3"/>
        <v>0</v>
      </c>
      <c r="R27" s="9">
        <f t="shared" si="4"/>
        <v>0</v>
      </c>
    </row>
    <row r="28" spans="1:18" x14ac:dyDescent="0.25">
      <c r="A28" s="3" t="str">
        <f t="shared" si="1"/>
        <v/>
      </c>
      <c r="B28" s="6"/>
      <c r="C28" s="14"/>
      <c r="D28" s="10"/>
      <c r="E28" s="10"/>
      <c r="F28" s="8"/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f t="shared" si="2"/>
        <v>0</v>
      </c>
      <c r="P28" s="8"/>
      <c r="Q28" s="13">
        <f t="shared" si="3"/>
        <v>0</v>
      </c>
      <c r="R28" s="9">
        <f t="shared" si="4"/>
        <v>0</v>
      </c>
    </row>
    <row r="29" spans="1:18" x14ac:dyDescent="0.25">
      <c r="A29" s="3" t="str">
        <f t="shared" si="1"/>
        <v/>
      </c>
      <c r="B29" s="6"/>
      <c r="C29" s="14"/>
      <c r="D29" s="10"/>
      <c r="E29" s="10"/>
      <c r="F29" s="8"/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f t="shared" si="2"/>
        <v>0</v>
      </c>
      <c r="P29" s="8"/>
      <c r="Q29" s="13">
        <f t="shared" si="3"/>
        <v>0</v>
      </c>
      <c r="R29" s="9">
        <f t="shared" si="4"/>
        <v>0</v>
      </c>
    </row>
    <row r="30" spans="1:18" x14ac:dyDescent="0.25">
      <c r="A30" s="3" t="str">
        <f t="shared" si="1"/>
        <v/>
      </c>
      <c r="B30" s="6"/>
      <c r="C30" s="14"/>
      <c r="D30" s="10"/>
      <c r="E30" s="10"/>
      <c r="F30" s="8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f t="shared" si="2"/>
        <v>0</v>
      </c>
      <c r="P30" s="8"/>
      <c r="Q30" s="13">
        <f t="shared" si="3"/>
        <v>0</v>
      </c>
      <c r="R30" s="9">
        <f t="shared" si="4"/>
        <v>0</v>
      </c>
    </row>
    <row r="31" spans="1:18" x14ac:dyDescent="0.25">
      <c r="A31" s="3" t="str">
        <f t="shared" si="1"/>
        <v/>
      </c>
      <c r="B31" s="6"/>
      <c r="C31" s="14"/>
      <c r="D31" s="10"/>
      <c r="E31" s="10"/>
      <c r="F31" s="8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f t="shared" si="2"/>
        <v>0</v>
      </c>
      <c r="P31" s="8"/>
      <c r="Q31" s="13">
        <f t="shared" si="3"/>
        <v>0</v>
      </c>
      <c r="R31" s="9">
        <f t="shared" si="4"/>
        <v>0</v>
      </c>
    </row>
    <row r="32" spans="1:18" x14ac:dyDescent="0.25">
      <c r="A32" s="3" t="str">
        <f t="shared" si="1"/>
        <v/>
      </c>
      <c r="B32" s="6"/>
      <c r="C32" s="14"/>
      <c r="D32" s="10"/>
      <c r="E32" s="10"/>
      <c r="F32" s="8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f t="shared" si="2"/>
        <v>0</v>
      </c>
      <c r="P32" s="8"/>
      <c r="Q32" s="13">
        <f t="shared" si="3"/>
        <v>0</v>
      </c>
      <c r="R32" s="9">
        <f t="shared" si="4"/>
        <v>0</v>
      </c>
    </row>
    <row r="33" spans="1:18" x14ac:dyDescent="0.25">
      <c r="A33" s="3" t="str">
        <f t="shared" si="1"/>
        <v/>
      </c>
      <c r="B33" s="6"/>
      <c r="C33" s="14"/>
      <c r="D33" s="10"/>
      <c r="E33" s="10"/>
      <c r="F33" s="8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f t="shared" si="2"/>
        <v>0</v>
      </c>
      <c r="P33" s="8"/>
      <c r="Q33" s="13">
        <f t="shared" si="3"/>
        <v>0</v>
      </c>
      <c r="R33" s="9">
        <f t="shared" si="4"/>
        <v>0</v>
      </c>
    </row>
    <row r="34" spans="1:18" x14ac:dyDescent="0.25">
      <c r="A34" s="3" t="str">
        <f t="shared" si="1"/>
        <v/>
      </c>
      <c r="B34" s="6"/>
      <c r="C34" s="14"/>
      <c r="D34" s="10"/>
      <c r="E34" s="10"/>
      <c r="F34" s="8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f t="shared" si="2"/>
        <v>0</v>
      </c>
      <c r="P34" s="8"/>
      <c r="Q34" s="13">
        <f t="shared" si="3"/>
        <v>0</v>
      </c>
      <c r="R34" s="9">
        <f t="shared" si="4"/>
        <v>0</v>
      </c>
    </row>
    <row r="35" spans="1:18" x14ac:dyDescent="0.25">
      <c r="A35" s="3" t="str">
        <f t="shared" si="1"/>
        <v/>
      </c>
      <c r="B35" s="6"/>
      <c r="C35" s="14"/>
      <c r="D35" s="10"/>
      <c r="E35" s="10"/>
      <c r="F35" s="8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f t="shared" si="2"/>
        <v>0</v>
      </c>
      <c r="P35" s="8"/>
      <c r="Q35" s="13">
        <f t="shared" si="3"/>
        <v>0</v>
      </c>
      <c r="R35" s="9">
        <f t="shared" si="4"/>
        <v>0</v>
      </c>
    </row>
    <row r="36" spans="1:18" x14ac:dyDescent="0.25">
      <c r="A36" s="3" t="str">
        <f t="shared" si="1"/>
        <v/>
      </c>
      <c r="B36" s="6"/>
      <c r="C36" s="14"/>
      <c r="D36" s="10"/>
      <c r="E36" s="10"/>
      <c r="F36" s="8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f t="shared" si="2"/>
        <v>0</v>
      </c>
      <c r="P36" s="8"/>
      <c r="Q36" s="13">
        <f t="shared" si="3"/>
        <v>0</v>
      </c>
      <c r="R36" s="9">
        <f t="shared" si="4"/>
        <v>0</v>
      </c>
    </row>
    <row r="37" spans="1:18" x14ac:dyDescent="0.25">
      <c r="A37" s="3" t="str">
        <f t="shared" si="1"/>
        <v/>
      </c>
      <c r="B37" s="6"/>
      <c r="C37" s="14"/>
      <c r="D37" s="10"/>
      <c r="E37" s="10"/>
      <c r="F37" s="8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f t="shared" si="2"/>
        <v>0</v>
      </c>
      <c r="P37" s="8"/>
      <c r="Q37" s="13">
        <f t="shared" si="3"/>
        <v>0</v>
      </c>
      <c r="R37" s="9">
        <f t="shared" si="4"/>
        <v>0</v>
      </c>
    </row>
    <row r="38" spans="1:18" x14ac:dyDescent="0.25">
      <c r="A38" s="3" t="str">
        <f t="shared" si="1"/>
        <v/>
      </c>
      <c r="B38" s="6"/>
      <c r="C38" s="14"/>
      <c r="D38" s="10"/>
      <c r="E38" s="10"/>
      <c r="F38" s="8"/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f t="shared" si="2"/>
        <v>0</v>
      </c>
      <c r="P38" s="8"/>
      <c r="Q38" s="13">
        <f t="shared" si="3"/>
        <v>0</v>
      </c>
      <c r="R38" s="9">
        <f t="shared" si="4"/>
        <v>0</v>
      </c>
    </row>
    <row r="39" spans="1:18" x14ac:dyDescent="0.25">
      <c r="A39" s="3" t="str">
        <f t="shared" si="1"/>
        <v/>
      </c>
      <c r="B39" s="6"/>
      <c r="C39" s="14"/>
      <c r="D39" s="10"/>
      <c r="E39" s="10"/>
      <c r="F39" s="8"/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f t="shared" si="2"/>
        <v>0</v>
      </c>
      <c r="P39" s="8"/>
      <c r="Q39" s="13">
        <f t="shared" si="3"/>
        <v>0</v>
      </c>
      <c r="R39" s="9">
        <f t="shared" si="4"/>
        <v>0</v>
      </c>
    </row>
    <row r="40" spans="1:18" x14ac:dyDescent="0.25">
      <c r="A40" s="3" t="str">
        <f t="shared" si="1"/>
        <v/>
      </c>
      <c r="B40" s="6"/>
      <c r="C40" s="14"/>
      <c r="D40" s="10"/>
      <c r="E40" s="10"/>
      <c r="F40" s="8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f t="shared" si="2"/>
        <v>0</v>
      </c>
      <c r="P40" s="8"/>
      <c r="Q40" s="13">
        <f t="shared" si="3"/>
        <v>0</v>
      </c>
      <c r="R40" s="9">
        <f t="shared" si="4"/>
        <v>0</v>
      </c>
    </row>
  </sheetData>
  <pageMargins left="0.7" right="0.7" top="0.75" bottom="0.75" header="0.3" footer="0.3"/>
  <pageSetup paperSize="9" orientation="portrait" r:id="rId1"/>
  <ignoredErrors>
    <ignoredError sqref="P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workbookViewId="0">
      <selection activeCell="C10" sqref="C10"/>
    </sheetView>
  </sheetViews>
  <sheetFormatPr baseColWidth="10" defaultRowHeight="15" x14ac:dyDescent="0.25"/>
  <cols>
    <col min="1" max="1" width="12.140625" customWidth="1"/>
    <col min="2" max="3" width="22.85546875" customWidth="1"/>
    <col min="4" max="4" width="22.7109375" customWidth="1"/>
  </cols>
  <sheetData>
    <row r="2" spans="1:4" x14ac:dyDescent="0.25">
      <c r="A2" t="s">
        <v>29</v>
      </c>
    </row>
    <row r="4" spans="1:4" x14ac:dyDescent="0.25">
      <c r="A4" s="6">
        <f>DATE(AN,1,1)</f>
        <v>43101</v>
      </c>
      <c r="B4" t="s">
        <v>30</v>
      </c>
    </row>
    <row r="5" spans="1:4" x14ac:dyDescent="0.25">
      <c r="A5" s="6">
        <f>DATE(AN,5,1)</f>
        <v>43221</v>
      </c>
      <c r="B5" t="s">
        <v>31</v>
      </c>
    </row>
    <row r="6" spans="1:4" x14ac:dyDescent="0.25">
      <c r="A6" s="6">
        <f>DATE(AN,5,8)</f>
        <v>43228</v>
      </c>
      <c r="B6" t="s">
        <v>32</v>
      </c>
    </row>
    <row r="7" spans="1:4" x14ac:dyDescent="0.25">
      <c r="A7" s="6">
        <f>DATE(AN,3,29.56+0.979*MOD(204-11*MOD(AN,19),30)-WEEKDAY(DATE(AN,3,28.56+0.979*MOD(204-11*MOD(AN,19),30))))+1</f>
        <v>43192</v>
      </c>
      <c r="B7" t="s">
        <v>33</v>
      </c>
      <c r="C7" t="s">
        <v>34</v>
      </c>
      <c r="D7" t="s">
        <v>35</v>
      </c>
    </row>
    <row r="8" spans="1:4" x14ac:dyDescent="0.25">
      <c r="A8" s="6">
        <f>A7+38</f>
        <v>43230</v>
      </c>
      <c r="B8" t="s">
        <v>36</v>
      </c>
      <c r="C8" t="s">
        <v>34</v>
      </c>
      <c r="D8" t="s">
        <v>37</v>
      </c>
    </row>
    <row r="9" spans="1:4" x14ac:dyDescent="0.25">
      <c r="A9" s="6">
        <f>A7+49</f>
        <v>43241</v>
      </c>
      <c r="B9" t="s">
        <v>38</v>
      </c>
      <c r="C9" t="s">
        <v>34</v>
      </c>
      <c r="D9" t="s">
        <v>39</v>
      </c>
    </row>
    <row r="10" spans="1:4" x14ac:dyDescent="0.25">
      <c r="A10" s="6">
        <f>DATE(AN,7,14)</f>
        <v>43295</v>
      </c>
      <c r="B10" t="s">
        <v>40</v>
      </c>
    </row>
    <row r="11" spans="1:4" x14ac:dyDescent="0.25">
      <c r="A11" s="6">
        <f>DATE(AN,8,15)</f>
        <v>43327</v>
      </c>
      <c r="B11" t="s">
        <v>41</v>
      </c>
    </row>
    <row r="12" spans="1:4" x14ac:dyDescent="0.25">
      <c r="A12" s="6">
        <f>DATE(AN,11,1)</f>
        <v>43405</v>
      </c>
      <c r="B12" t="s">
        <v>42</v>
      </c>
    </row>
    <row r="13" spans="1:4" x14ac:dyDescent="0.25">
      <c r="A13" s="6">
        <f>DATE(AN,11,11)</f>
        <v>43415</v>
      </c>
      <c r="B13" t="s">
        <v>43</v>
      </c>
    </row>
    <row r="14" spans="1:4" x14ac:dyDescent="0.25">
      <c r="A14" s="6">
        <f>DATE(AN,12,25)</f>
        <v>43459</v>
      </c>
      <c r="B14" t="s">
        <v>44</v>
      </c>
    </row>
    <row r="17" spans="1:3" x14ac:dyDescent="0.25">
      <c r="A17" s="4" t="s">
        <v>47</v>
      </c>
      <c r="B17" s="11">
        <v>0.875</v>
      </c>
    </row>
    <row r="18" spans="1:3" x14ac:dyDescent="0.25">
      <c r="A18" s="4" t="s">
        <v>48</v>
      </c>
      <c r="B18" s="12">
        <v>1.25</v>
      </c>
      <c r="C1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Ferie</vt:lpstr>
      <vt:lpstr>AN</vt:lpstr>
      <vt:lpstr>dbn</vt:lpstr>
      <vt:lpstr>fdn</vt:lpstr>
      <vt:lpstr>ferie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2018-05-01T18:27:33Z</dcterms:modified>
</cp:coreProperties>
</file>