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sbaue\Downloads\"/>
    </mc:Choice>
  </mc:AlternateContent>
  <xr:revisionPtr revIDLastSave="0" documentId="13_ncr:1_{92517FD0-1E34-4E21-9B92-8CAE4BEA7557}" xr6:coauthVersionLast="47" xr6:coauthVersionMax="47" xr10:uidLastSave="{00000000-0000-0000-0000-000000000000}"/>
  <bookViews>
    <workbookView xWindow="-120" yWindow="-120" windowWidth="29040" windowHeight="15720" xr2:uid="{934668E5-F700-41DA-AF68-3659C24A2CDC}"/>
  </bookViews>
  <sheets>
    <sheet name="Planning annuel" sheetId="1" r:id="rId1"/>
    <sheet name="Fériés" sheetId="2" r:id="rId2"/>
  </sheets>
  <definedNames>
    <definedName name="Année">'Planning annuel'!$B$1</definedName>
    <definedName name="Feries">Fériés!$A$2:$B$31</definedName>
    <definedName name="_xlnm.Print_Titles" localSheetId="0">'Planning annuel'!$8:$8</definedName>
    <definedName name="_xlnm.Print_Area" localSheetId="0">'Planning annuel'!$A$8:$BN$98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4" i="1" l="1" a="1"/>
  <c r="W4" i="1" s="1"/>
  <c r="AC4" i="1" s="1"/>
  <c r="W5" i="1" a="1"/>
  <c r="W5" i="1" s="1"/>
  <c r="W6" i="1" a="1"/>
  <c r="W6" i="1" s="1"/>
  <c r="K4" i="1"/>
  <c r="K5" i="1"/>
  <c r="K6" i="1"/>
  <c r="A8" i="1"/>
  <c r="B14" i="2"/>
  <c r="AC5" i="1" l="1"/>
  <c r="AC6" i="1"/>
  <c r="B5" i="2"/>
  <c r="B8" i="2" s="1"/>
  <c r="B13" i="2"/>
  <c r="B12" i="2"/>
  <c r="B11" i="2"/>
  <c r="B9" i="2"/>
  <c r="B10" i="2"/>
  <c r="B2" i="2"/>
  <c r="B3" i="2" s="1"/>
  <c r="B6" i="2" l="1"/>
  <c r="B7" i="2"/>
  <c r="B4" i="2"/>
  <c r="A86" i="1"/>
  <c r="AI86" i="1"/>
  <c r="AI71" i="1"/>
  <c r="A71" i="1"/>
  <c r="A56" i="1"/>
  <c r="AI56" i="1"/>
  <c r="AI41" i="1"/>
  <c r="A41" i="1"/>
  <c r="A26" i="1"/>
  <c r="AI26" i="1"/>
  <c r="AI11" i="1"/>
  <c r="A15" i="1"/>
  <c r="A14" i="1"/>
  <c r="A13" i="1"/>
  <c r="AI97" i="1" l="1"/>
  <c r="AI96" i="1"/>
  <c r="AI95" i="1"/>
  <c r="AI94" i="1"/>
  <c r="AI93" i="1"/>
  <c r="AI92" i="1"/>
  <c r="AI91" i="1"/>
  <c r="AI90" i="1"/>
  <c r="AI89" i="1"/>
  <c r="AI88" i="1"/>
  <c r="AI87" i="1"/>
  <c r="A97" i="1"/>
  <c r="A96" i="1"/>
  <c r="A95" i="1"/>
  <c r="A94" i="1"/>
  <c r="A93" i="1"/>
  <c r="A92" i="1"/>
  <c r="A91" i="1"/>
  <c r="A90" i="1"/>
  <c r="A89" i="1"/>
  <c r="A88" i="1"/>
  <c r="A87" i="1"/>
  <c r="A82" i="1"/>
  <c r="A81" i="1"/>
  <c r="A80" i="1"/>
  <c r="A79" i="1"/>
  <c r="A78" i="1"/>
  <c r="A77" i="1"/>
  <c r="A76" i="1"/>
  <c r="A75" i="1"/>
  <c r="A74" i="1"/>
  <c r="A73" i="1"/>
  <c r="A72" i="1"/>
  <c r="AI82" i="1"/>
  <c r="AI81" i="1"/>
  <c r="AI80" i="1"/>
  <c r="AI79" i="1"/>
  <c r="AI78" i="1"/>
  <c r="AI77" i="1"/>
  <c r="AI76" i="1"/>
  <c r="AI75" i="1"/>
  <c r="AI74" i="1"/>
  <c r="AI73" i="1"/>
  <c r="AI72" i="1"/>
  <c r="AI67" i="1"/>
  <c r="AI66" i="1"/>
  <c r="AI65" i="1"/>
  <c r="AI64" i="1"/>
  <c r="AI63" i="1"/>
  <c r="AI62" i="1"/>
  <c r="AI61" i="1"/>
  <c r="AI60" i="1"/>
  <c r="AI59" i="1"/>
  <c r="AI58" i="1"/>
  <c r="AI57" i="1"/>
  <c r="A67" i="1"/>
  <c r="A66" i="1"/>
  <c r="A65" i="1"/>
  <c r="A64" i="1"/>
  <c r="A63" i="1"/>
  <c r="A62" i="1"/>
  <c r="A61" i="1"/>
  <c r="A60" i="1"/>
  <c r="A59" i="1"/>
  <c r="A58" i="1"/>
  <c r="A57" i="1"/>
  <c r="A52" i="1"/>
  <c r="A51" i="1"/>
  <c r="A50" i="1"/>
  <c r="A49" i="1"/>
  <c r="A48" i="1"/>
  <c r="A47" i="1"/>
  <c r="A46" i="1"/>
  <c r="A45" i="1"/>
  <c r="A44" i="1"/>
  <c r="A43" i="1"/>
  <c r="A42" i="1"/>
  <c r="AI52" i="1"/>
  <c r="AI51" i="1"/>
  <c r="AI50" i="1"/>
  <c r="AI49" i="1"/>
  <c r="AI48" i="1"/>
  <c r="AI47" i="1"/>
  <c r="AI46" i="1"/>
  <c r="AI45" i="1"/>
  <c r="AI44" i="1"/>
  <c r="AI43" i="1"/>
  <c r="AI42" i="1"/>
  <c r="AI37" i="1"/>
  <c r="AI36" i="1"/>
  <c r="AI35" i="1"/>
  <c r="AI34" i="1"/>
  <c r="AI33" i="1"/>
  <c r="AI32" i="1"/>
  <c r="AI31" i="1"/>
  <c r="AI30" i="1"/>
  <c r="AI29" i="1"/>
  <c r="AI28" i="1"/>
  <c r="AI27" i="1"/>
  <c r="A37" i="1"/>
  <c r="A36" i="1"/>
  <c r="A35" i="1"/>
  <c r="A34" i="1"/>
  <c r="A33" i="1"/>
  <c r="A32" i="1"/>
  <c r="A31" i="1"/>
  <c r="A30" i="1"/>
  <c r="A29" i="1"/>
  <c r="A28" i="1"/>
  <c r="A27" i="1"/>
  <c r="AI22" i="1"/>
  <c r="AI21" i="1"/>
  <c r="AI20" i="1"/>
  <c r="AI19" i="1"/>
  <c r="AI18" i="1"/>
  <c r="AI17" i="1"/>
  <c r="AI16" i="1"/>
  <c r="AI15" i="1"/>
  <c r="AI14" i="1"/>
  <c r="AI13" i="1"/>
  <c r="AI12" i="1"/>
  <c r="AJ24" i="1"/>
  <c r="AJ25" i="1" s="1"/>
  <c r="AK25" i="1" s="1"/>
  <c r="AL25" i="1" s="1"/>
  <c r="AM25" i="1" s="1"/>
  <c r="AN25" i="1" s="1"/>
  <c r="AO25" i="1" s="1"/>
  <c r="AP25" i="1" s="1"/>
  <c r="AQ25" i="1" s="1"/>
  <c r="AR25" i="1" s="1"/>
  <c r="AS25" i="1" s="1"/>
  <c r="AT25" i="1" s="1"/>
  <c r="AU25" i="1" s="1"/>
  <c r="AV25" i="1" s="1"/>
  <c r="AW25" i="1" s="1"/>
  <c r="AX25" i="1" s="1"/>
  <c r="AY25" i="1" s="1"/>
  <c r="AZ25" i="1" s="1"/>
  <c r="BA25" i="1" s="1"/>
  <c r="BB25" i="1" s="1"/>
  <c r="BC25" i="1" s="1"/>
  <c r="BD25" i="1" s="1"/>
  <c r="BE25" i="1" s="1"/>
  <c r="BF25" i="1" s="1"/>
  <c r="BG25" i="1" s="1"/>
  <c r="BH25" i="1" s="1"/>
  <c r="BI25" i="1" s="1"/>
  <c r="BJ25" i="1" s="1"/>
  <c r="BK25" i="1" s="1"/>
  <c r="BL25" i="1" s="1"/>
  <c r="BM25" i="1" s="1"/>
  <c r="B24" i="1"/>
  <c r="B25" i="1" s="1"/>
  <c r="C25" i="1" s="1"/>
  <c r="D25" i="1" s="1"/>
  <c r="E25" i="1" s="1"/>
  <c r="F25" i="1" s="1"/>
  <c r="G25" i="1" s="1"/>
  <c r="H25" i="1" s="1"/>
  <c r="I25" i="1" s="1"/>
  <c r="J25" i="1" s="1"/>
  <c r="K25" i="1" s="1"/>
  <c r="L25" i="1" s="1"/>
  <c r="M25" i="1" s="1"/>
  <c r="N25" i="1" s="1"/>
  <c r="O25" i="1" s="1"/>
  <c r="P25" i="1" s="1"/>
  <c r="Q25" i="1" s="1"/>
  <c r="R25" i="1" s="1"/>
  <c r="S25" i="1" s="1"/>
  <c r="T25" i="1" s="1"/>
  <c r="U25" i="1" s="1"/>
  <c r="V25" i="1" s="1"/>
  <c r="W25" i="1" s="1"/>
  <c r="X25" i="1" s="1"/>
  <c r="Y25" i="1" s="1"/>
  <c r="Z25" i="1" s="1"/>
  <c r="AA25" i="1" s="1"/>
  <c r="AB25" i="1" s="1"/>
  <c r="AC25" i="1" s="1"/>
  <c r="AD25" i="1" s="1"/>
  <c r="AE25" i="1" s="1"/>
  <c r="AF25" i="1" s="1"/>
  <c r="B39" i="1"/>
  <c r="B40" i="1" s="1"/>
  <c r="C40" i="1" s="1"/>
  <c r="D40" i="1" s="1"/>
  <c r="E40" i="1" s="1"/>
  <c r="F40" i="1" s="1"/>
  <c r="G40" i="1" s="1"/>
  <c r="H40" i="1" s="1"/>
  <c r="I40" i="1" s="1"/>
  <c r="J40" i="1" s="1"/>
  <c r="K40" i="1" s="1"/>
  <c r="L40" i="1" s="1"/>
  <c r="M40" i="1" s="1"/>
  <c r="N40" i="1" s="1"/>
  <c r="O40" i="1" s="1"/>
  <c r="P40" i="1" s="1"/>
  <c r="Q40" i="1" s="1"/>
  <c r="R40" i="1" s="1"/>
  <c r="S40" i="1" s="1"/>
  <c r="T40" i="1" s="1"/>
  <c r="U40" i="1" s="1"/>
  <c r="V40" i="1" s="1"/>
  <c r="W40" i="1" s="1"/>
  <c r="X40" i="1" s="1"/>
  <c r="Y40" i="1" s="1"/>
  <c r="Z40" i="1" s="1"/>
  <c r="AA40" i="1" s="1"/>
  <c r="AB40" i="1" s="1"/>
  <c r="AC40" i="1" s="1"/>
  <c r="AD40" i="1" s="1"/>
  <c r="AE40" i="1" s="1"/>
  <c r="AF40" i="1" s="1"/>
  <c r="AJ39" i="1"/>
  <c r="AJ40" i="1" s="1"/>
  <c r="AK40" i="1" s="1"/>
  <c r="AL40" i="1" s="1"/>
  <c r="AM40" i="1" s="1"/>
  <c r="AN40" i="1" s="1"/>
  <c r="AO40" i="1" s="1"/>
  <c r="AP40" i="1" s="1"/>
  <c r="AQ40" i="1" s="1"/>
  <c r="AR40" i="1" s="1"/>
  <c r="AS40" i="1" s="1"/>
  <c r="AT40" i="1" s="1"/>
  <c r="AU40" i="1" s="1"/>
  <c r="AV40" i="1" s="1"/>
  <c r="AW40" i="1" s="1"/>
  <c r="AX40" i="1" s="1"/>
  <c r="AY40" i="1" s="1"/>
  <c r="AZ40" i="1" s="1"/>
  <c r="BA40" i="1" s="1"/>
  <c r="BB40" i="1" s="1"/>
  <c r="BC40" i="1" s="1"/>
  <c r="BD40" i="1" s="1"/>
  <c r="BE40" i="1" s="1"/>
  <c r="BF40" i="1" s="1"/>
  <c r="BG40" i="1" s="1"/>
  <c r="BH40" i="1" s="1"/>
  <c r="BI40" i="1" s="1"/>
  <c r="BJ40" i="1" s="1"/>
  <c r="BK40" i="1" s="1"/>
  <c r="BL40" i="1" s="1"/>
  <c r="BM40" i="1" s="1"/>
  <c r="AJ54" i="1"/>
  <c r="AJ55" i="1" s="1"/>
  <c r="AK55" i="1" s="1"/>
  <c r="AL55" i="1" s="1"/>
  <c r="AM55" i="1" s="1"/>
  <c r="AN55" i="1" s="1"/>
  <c r="AO55" i="1" s="1"/>
  <c r="AP55" i="1" s="1"/>
  <c r="AQ55" i="1" s="1"/>
  <c r="AR55" i="1" s="1"/>
  <c r="AS55" i="1" s="1"/>
  <c r="AT55" i="1" s="1"/>
  <c r="AU55" i="1" s="1"/>
  <c r="AV55" i="1" s="1"/>
  <c r="AW55" i="1" s="1"/>
  <c r="AX55" i="1" s="1"/>
  <c r="AY55" i="1" s="1"/>
  <c r="AZ55" i="1" s="1"/>
  <c r="BA55" i="1" s="1"/>
  <c r="BB55" i="1" s="1"/>
  <c r="BC55" i="1" s="1"/>
  <c r="BD55" i="1" s="1"/>
  <c r="BE55" i="1" s="1"/>
  <c r="BF55" i="1" s="1"/>
  <c r="BG55" i="1" s="1"/>
  <c r="BH55" i="1" s="1"/>
  <c r="BI55" i="1" s="1"/>
  <c r="BJ55" i="1" s="1"/>
  <c r="BK55" i="1" s="1"/>
  <c r="BL55" i="1" s="1"/>
  <c r="BM55" i="1" s="1"/>
  <c r="BN55" i="1" s="1"/>
  <c r="B54" i="1"/>
  <c r="B55" i="1" s="1"/>
  <c r="C55" i="1" s="1"/>
  <c r="D55" i="1" s="1"/>
  <c r="E55" i="1" s="1"/>
  <c r="F55" i="1" s="1"/>
  <c r="G55" i="1" s="1"/>
  <c r="H55" i="1" s="1"/>
  <c r="I55" i="1" s="1"/>
  <c r="J55" i="1" s="1"/>
  <c r="K55" i="1" s="1"/>
  <c r="L55" i="1" s="1"/>
  <c r="M55" i="1" s="1"/>
  <c r="N55" i="1" s="1"/>
  <c r="O55" i="1" s="1"/>
  <c r="P55" i="1" s="1"/>
  <c r="Q55" i="1" s="1"/>
  <c r="R55" i="1" s="1"/>
  <c r="S55" i="1" s="1"/>
  <c r="T55" i="1" s="1"/>
  <c r="U55" i="1" s="1"/>
  <c r="V55" i="1" s="1"/>
  <c r="W55" i="1" s="1"/>
  <c r="X55" i="1" s="1"/>
  <c r="Y55" i="1" s="1"/>
  <c r="Z55" i="1" s="1"/>
  <c r="AA55" i="1" s="1"/>
  <c r="AB55" i="1" s="1"/>
  <c r="AC55" i="1" s="1"/>
  <c r="AD55" i="1" s="1"/>
  <c r="AE55" i="1" s="1"/>
  <c r="AF55" i="1" s="1"/>
  <c r="B69" i="1"/>
  <c r="B70" i="1" s="1"/>
  <c r="C70" i="1" s="1"/>
  <c r="D70" i="1" s="1"/>
  <c r="E70" i="1" s="1"/>
  <c r="F70" i="1" s="1"/>
  <c r="G70" i="1" s="1"/>
  <c r="H70" i="1" s="1"/>
  <c r="I70" i="1" s="1"/>
  <c r="J70" i="1" s="1"/>
  <c r="K70" i="1" s="1"/>
  <c r="L70" i="1" s="1"/>
  <c r="M70" i="1" s="1"/>
  <c r="N70" i="1" s="1"/>
  <c r="O70" i="1" s="1"/>
  <c r="P70" i="1" s="1"/>
  <c r="Q70" i="1" s="1"/>
  <c r="R70" i="1" s="1"/>
  <c r="S70" i="1" s="1"/>
  <c r="T70" i="1" s="1"/>
  <c r="U70" i="1" s="1"/>
  <c r="V70" i="1" s="1"/>
  <c r="W70" i="1" s="1"/>
  <c r="X70" i="1" s="1"/>
  <c r="Y70" i="1" s="1"/>
  <c r="Z70" i="1" s="1"/>
  <c r="AA70" i="1" s="1"/>
  <c r="AB70" i="1" s="1"/>
  <c r="AC70" i="1" s="1"/>
  <c r="AD70" i="1" s="1"/>
  <c r="AE70" i="1" s="1"/>
  <c r="AJ69" i="1"/>
  <c r="AJ70" i="1" s="1"/>
  <c r="AK70" i="1" s="1"/>
  <c r="AL70" i="1" s="1"/>
  <c r="AM70" i="1" s="1"/>
  <c r="AN70" i="1" s="1"/>
  <c r="AO70" i="1" s="1"/>
  <c r="AP70" i="1" s="1"/>
  <c r="AQ70" i="1" s="1"/>
  <c r="AR70" i="1" s="1"/>
  <c r="AS70" i="1" s="1"/>
  <c r="AT70" i="1" s="1"/>
  <c r="AU70" i="1" s="1"/>
  <c r="AV70" i="1" s="1"/>
  <c r="AW70" i="1" s="1"/>
  <c r="AX70" i="1" s="1"/>
  <c r="AY70" i="1" s="1"/>
  <c r="AZ70" i="1" s="1"/>
  <c r="BA70" i="1" s="1"/>
  <c r="BB70" i="1" s="1"/>
  <c r="BC70" i="1" s="1"/>
  <c r="BD70" i="1" s="1"/>
  <c r="BE70" i="1" s="1"/>
  <c r="BF70" i="1" s="1"/>
  <c r="BG70" i="1" s="1"/>
  <c r="BH70" i="1" s="1"/>
  <c r="BI70" i="1" s="1"/>
  <c r="BJ70" i="1" s="1"/>
  <c r="BK70" i="1" s="1"/>
  <c r="BL70" i="1" s="1"/>
  <c r="BM70" i="1" s="1"/>
  <c r="BN70" i="1" s="1"/>
  <c r="AJ84" i="1"/>
  <c r="AJ85" i="1" s="1"/>
  <c r="AK85" i="1" s="1"/>
  <c r="AL85" i="1" s="1"/>
  <c r="AM85" i="1" s="1"/>
  <c r="AN85" i="1" s="1"/>
  <c r="AO85" i="1" s="1"/>
  <c r="AP85" i="1" s="1"/>
  <c r="AQ85" i="1" s="1"/>
  <c r="AR85" i="1" s="1"/>
  <c r="AS85" i="1" s="1"/>
  <c r="AT85" i="1" s="1"/>
  <c r="AU85" i="1" s="1"/>
  <c r="AV85" i="1" s="1"/>
  <c r="AW85" i="1" s="1"/>
  <c r="AX85" i="1" s="1"/>
  <c r="AY85" i="1" s="1"/>
  <c r="AZ85" i="1" s="1"/>
  <c r="BA85" i="1" s="1"/>
  <c r="BB85" i="1" s="1"/>
  <c r="BC85" i="1" s="1"/>
  <c r="BD85" i="1" s="1"/>
  <c r="BE85" i="1" s="1"/>
  <c r="BF85" i="1" s="1"/>
  <c r="BG85" i="1" s="1"/>
  <c r="BH85" i="1" s="1"/>
  <c r="BI85" i="1" s="1"/>
  <c r="BJ85" i="1" s="1"/>
  <c r="BK85" i="1" s="1"/>
  <c r="BL85" i="1" s="1"/>
  <c r="BM85" i="1" s="1"/>
  <c r="BN85" i="1" s="1"/>
  <c r="B84" i="1"/>
  <c r="B85" i="1" s="1"/>
  <c r="C85" i="1" s="1"/>
  <c r="D85" i="1" s="1"/>
  <c r="E85" i="1" s="1"/>
  <c r="F85" i="1" s="1"/>
  <c r="G85" i="1" s="1"/>
  <c r="H85" i="1" s="1"/>
  <c r="I85" i="1" s="1"/>
  <c r="J85" i="1" s="1"/>
  <c r="K85" i="1" s="1"/>
  <c r="L85" i="1" s="1"/>
  <c r="M85" i="1" s="1"/>
  <c r="N85" i="1" s="1"/>
  <c r="O85" i="1" s="1"/>
  <c r="P85" i="1" s="1"/>
  <c r="Q85" i="1" s="1"/>
  <c r="R85" i="1" s="1"/>
  <c r="S85" i="1" s="1"/>
  <c r="T85" i="1" s="1"/>
  <c r="U85" i="1" s="1"/>
  <c r="V85" i="1" s="1"/>
  <c r="W85" i="1" s="1"/>
  <c r="X85" i="1" s="1"/>
  <c r="Y85" i="1" s="1"/>
  <c r="Z85" i="1" s="1"/>
  <c r="AA85" i="1" s="1"/>
  <c r="AB85" i="1" s="1"/>
  <c r="AC85" i="1" s="1"/>
  <c r="AD85" i="1" s="1"/>
  <c r="AE85" i="1" s="1"/>
  <c r="B9" i="1"/>
  <c r="AJ9" i="1"/>
  <c r="AJ10" i="1" s="1"/>
  <c r="AK10" i="1" s="1"/>
  <c r="AL10" i="1" s="1"/>
  <c r="AM10" i="1" s="1"/>
  <c r="AN10" i="1" s="1"/>
  <c r="AO10" i="1" s="1"/>
  <c r="AP10" i="1" s="1"/>
  <c r="AQ10" i="1" s="1"/>
  <c r="AR10" i="1" s="1"/>
  <c r="AS10" i="1" s="1"/>
  <c r="AT10" i="1" s="1"/>
  <c r="AU10" i="1" s="1"/>
  <c r="AV10" i="1" s="1"/>
  <c r="AW10" i="1" s="1"/>
  <c r="AX10" i="1" s="1"/>
  <c r="AY10" i="1" s="1"/>
  <c r="AZ10" i="1" s="1"/>
  <c r="BA10" i="1" s="1"/>
  <c r="BB10" i="1" s="1"/>
  <c r="BC10" i="1" s="1"/>
  <c r="BD10" i="1" s="1"/>
  <c r="BE10" i="1" s="1"/>
  <c r="BF10" i="1" s="1"/>
  <c r="BG10" i="1" s="1"/>
  <c r="BH10" i="1" s="1"/>
  <c r="BI10" i="1" s="1"/>
  <c r="BJ10" i="1" s="1"/>
  <c r="BK10" i="1" s="1"/>
  <c r="BL10" i="1" s="1"/>
  <c r="B10" i="1" l="1"/>
  <c r="C10" i="1" s="1"/>
  <c r="D10" i="1" s="1"/>
  <c r="E10" i="1" s="1"/>
  <c r="F10" i="1" s="1"/>
  <c r="G10" i="1" s="1"/>
  <c r="H10" i="1" s="1"/>
  <c r="I10" i="1" s="1"/>
  <c r="J10" i="1" s="1"/>
  <c r="K10" i="1" s="1"/>
  <c r="L10" i="1" s="1"/>
  <c r="M10" i="1" s="1"/>
  <c r="N10" i="1" s="1"/>
  <c r="O10" i="1" s="1"/>
  <c r="P10" i="1" s="1"/>
  <c r="Q10" i="1" s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<sst xmlns="http://schemas.openxmlformats.org/spreadsheetml/2006/main" count="49" uniqueCount="48">
  <si>
    <t>VIDE</t>
  </si>
  <si>
    <t>Année :</t>
  </si>
  <si>
    <t>Assistantes médicales</t>
  </si>
  <si>
    <t>Pourcentage</t>
  </si>
  <si>
    <t>Vacances si 100%</t>
  </si>
  <si>
    <t>Divers</t>
  </si>
  <si>
    <t>Vacances au pourcentage</t>
  </si>
  <si>
    <t>Solde</t>
  </si>
  <si>
    <t>Jours pris</t>
  </si>
  <si>
    <t>Jours de vacances</t>
  </si>
  <si>
    <t>Légende</t>
  </si>
  <si>
    <t>Jour entier</t>
  </si>
  <si>
    <t>V</t>
  </si>
  <si>
    <t>Demi-jour</t>
  </si>
  <si>
    <t>M</t>
  </si>
  <si>
    <t>que le matin</t>
  </si>
  <si>
    <t>A</t>
  </si>
  <si>
    <t>que l'après-midi</t>
  </si>
  <si>
    <t>Demi-jour (le reste congé pourcentage)</t>
  </si>
  <si>
    <t>D</t>
  </si>
  <si>
    <t>Jours fériés (à compléter-corriger)</t>
  </si>
  <si>
    <t>Liste des jours fériés (à adapter au besoin)</t>
  </si>
  <si>
    <t>Premier jour de l'an</t>
  </si>
  <si>
    <t>Retour au planning</t>
  </si>
  <si>
    <t>Vendredi-Saint</t>
  </si>
  <si>
    <t>Ascension</t>
  </si>
  <si>
    <t>Fête-Dieu</t>
  </si>
  <si>
    <t>Fête nationale</t>
  </si>
  <si>
    <t>Assomption</t>
  </si>
  <si>
    <t>Toussaint</t>
  </si>
  <si>
    <t>Immaculée conception</t>
  </si>
  <si>
    <t>Noël</t>
  </si>
  <si>
    <t>Lendemain de Noël</t>
  </si>
  <si>
    <t>Lundi de Pâques</t>
  </si>
  <si>
    <t>Lundi de Pentecôte</t>
  </si>
  <si>
    <t>Lendemain de Nouvel-An</t>
  </si>
  <si>
    <t>Solde année précédente</t>
  </si>
  <si>
    <t>C</t>
  </si>
  <si>
    <t>congé d'office</t>
  </si>
  <si>
    <t>Pierre</t>
  </si>
  <si>
    <t>Patrice</t>
  </si>
  <si>
    <t>Daniel</t>
  </si>
  <si>
    <t>Secrétariat</t>
  </si>
  <si>
    <t>Administration</t>
  </si>
  <si>
    <t>Claudia</t>
  </si>
  <si>
    <t>Jean-Pierre</t>
  </si>
  <si>
    <t>Martin</t>
  </si>
  <si>
    <t>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</si>
</sst>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mm"/>
    <numFmt numFmtId="165" formatCode="dd"/>
    <numFmt numFmtId="166" formatCode="0.00_ ;[Red]\-0.00\ "/>
    <numFmt numFmtId="167" formatCode="dd\ mmm\ yy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7"/>
      <color theme="1"/>
      <name val="Tahoma"/>
      <family val="2"/>
    </font>
    <font>
      <b/>
      <sz val="22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i/>
      <sz val="9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9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2">
    <xf numFmtId="0" fontId="0" fillId="0" borderId="0" xfId="0"/>
    <xf numFmtId="14" fontId="0" fillId="0" borderId="0" xfId="0" applyNumberFormat="1"/>
    <xf numFmtId="165" fontId="2" fillId="0" borderId="0" xfId="0" applyNumberFormat="1" applyFont="1" applyAlignment="1">
      <alignment horizontal="center"/>
    </xf>
    <xf numFmtId="0" fontId="2" fillId="0" borderId="0" xfId="0" applyFont="1"/>
    <xf numFmtId="165" fontId="2" fillId="0" borderId="0" xfId="0" applyNumberFormat="1" applyFont="1"/>
    <xf numFmtId="165" fontId="2" fillId="0" borderId="1" xfId="0" applyNumberFormat="1" applyFont="1" applyBorder="1" applyAlignment="1">
      <alignment horizontal="center"/>
    </xf>
    <xf numFmtId="0" fontId="0" fillId="0" borderId="1" xfId="0" applyBorder="1"/>
    <xf numFmtId="0" fontId="0" fillId="0" borderId="0" xfId="0" applyAlignment="1">
      <alignment vertical="center"/>
    </xf>
    <xf numFmtId="0" fontId="0" fillId="0" borderId="2" xfId="0" applyBorder="1"/>
    <xf numFmtId="0" fontId="4" fillId="0" borderId="3" xfId="0" applyFont="1" applyBorder="1"/>
    <xf numFmtId="0" fontId="4" fillId="0" borderId="2" xfId="0" applyFont="1" applyBorder="1"/>
    <xf numFmtId="0" fontId="0" fillId="0" borderId="0" xfId="0" applyAlignment="1">
      <alignment vertical="center" wrapText="1"/>
    </xf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0" xfId="0" applyFill="1"/>
    <xf numFmtId="0" fontId="6" fillId="0" borderId="0" xfId="0" applyFont="1"/>
    <xf numFmtId="167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1" xfId="0" applyFill="1" applyBorder="1" applyAlignment="1">
      <alignment vertical="center"/>
    </xf>
    <xf numFmtId="164" fontId="1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8" fillId="4" borderId="0" xfId="1" applyFont="1" applyFill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166" fontId="1" fillId="5" borderId="1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7" fillId="0" borderId="0" xfId="1" applyAlignment="1">
      <alignment horizontal="center" vertical="center"/>
    </xf>
  </cellXfs>
  <cellStyles count="2">
    <cellStyle name="Lien hypertexte" xfId="1" builtinId="8"/>
    <cellStyle name="Normal" xfId="0" builtinId="0"/>
  </cellStyles>
  <dxfs count="20">
    <dxf>
      <fill>
        <patternFill>
          <bgColor theme="3" tint="0.749961851863155"/>
        </patternFill>
      </fill>
    </dxf>
    <dxf>
      <fill>
        <patternFill>
          <bgColor theme="3" tint="0.749961851863155"/>
        </patternFill>
      </fill>
    </dxf>
    <dxf>
      <fill>
        <patternFill>
          <bgColor theme="3" tint="0.749961851863155"/>
        </patternFill>
      </fill>
    </dxf>
    <dxf>
      <fill>
        <patternFill>
          <bgColor theme="3" tint="0.749961851863155"/>
        </patternFill>
      </fill>
    </dxf>
    <dxf>
      <fill>
        <patternFill>
          <bgColor theme="3" tint="0.749961851863155"/>
        </patternFill>
      </fill>
    </dxf>
    <dxf>
      <fill>
        <patternFill>
          <bgColor theme="3" tint="0.749961851863155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749961851863155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749961851863155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749961851863155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749961851863155"/>
        </patternFill>
      </fill>
    </dxf>
    <dxf>
      <fill>
        <patternFill>
          <bgColor theme="3" tint="0.749961851863155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749961851863155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749961851863155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7AE79-69D6-4E9B-9693-92B6B1A9CF62}">
  <sheetPr codeName="Feuil1">
    <pageSetUpPr fitToPage="1"/>
  </sheetPr>
  <dimension ref="A1:BN97"/>
  <sheetViews>
    <sheetView showGridLines="0" tabSelected="1" zoomScale="130" zoomScaleNormal="130" workbookViewId="0">
      <pane ySplit="7" topLeftCell="A8" activePane="bottomLeft" state="frozen"/>
      <selection pane="bottomLeft" activeCell="A8" sqref="A8:BN8"/>
    </sheetView>
  </sheetViews>
  <sheetFormatPr baseColWidth="10" defaultRowHeight="15" x14ac:dyDescent="0.25"/>
  <cols>
    <col min="1" max="1" width="24.5703125" customWidth="1"/>
    <col min="2" max="32" width="2.28515625" customWidth="1"/>
    <col min="33" max="33" width="5" customWidth="1"/>
    <col min="34" max="34" width="4.5703125" customWidth="1"/>
    <col min="35" max="35" width="23.28515625" customWidth="1"/>
    <col min="36" max="66" width="2.28515625" customWidth="1"/>
  </cols>
  <sheetData>
    <row r="1" spans="1:66" x14ac:dyDescent="0.25">
      <c r="A1" s="12" t="s">
        <v>1</v>
      </c>
      <c r="B1" s="29">
        <v>2025</v>
      </c>
      <c r="C1" s="29"/>
      <c r="D1" s="29"/>
      <c r="E1" s="29"/>
      <c r="F1" s="29"/>
      <c r="H1" s="33" t="s">
        <v>20</v>
      </c>
      <c r="I1" s="33"/>
      <c r="J1" s="33"/>
      <c r="K1" s="33"/>
      <c r="L1" s="33"/>
      <c r="M1" s="33"/>
      <c r="N1" s="33"/>
      <c r="O1" s="33"/>
      <c r="P1" s="33"/>
      <c r="Q1" s="33"/>
      <c r="R1" s="33"/>
      <c r="S1" s="20"/>
      <c r="T1" s="20"/>
      <c r="U1" s="20"/>
    </row>
    <row r="2" spans="1:66" x14ac:dyDescent="0.25">
      <c r="A2" s="12"/>
      <c r="B2" s="27" t="s">
        <v>9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</row>
    <row r="3" spans="1:66" s="11" customFormat="1" ht="29.25" customHeight="1" x14ac:dyDescent="0.25">
      <c r="A3" s="13" t="s">
        <v>2</v>
      </c>
      <c r="B3" s="30" t="s">
        <v>3</v>
      </c>
      <c r="C3" s="30"/>
      <c r="D3" s="30"/>
      <c r="E3" s="30"/>
      <c r="F3" s="30"/>
      <c r="G3" s="30" t="s">
        <v>4</v>
      </c>
      <c r="H3" s="30"/>
      <c r="I3" s="30"/>
      <c r="J3" s="30"/>
      <c r="K3" s="30" t="s">
        <v>6</v>
      </c>
      <c r="L3" s="30"/>
      <c r="M3" s="30"/>
      <c r="N3" s="30"/>
      <c r="O3" s="30"/>
      <c r="P3" s="15"/>
      <c r="Q3" s="30" t="s">
        <v>36</v>
      </c>
      <c r="R3" s="30"/>
      <c r="S3" s="30"/>
      <c r="T3" s="30"/>
      <c r="U3" s="30"/>
      <c r="V3" s="15"/>
      <c r="W3" s="30" t="s">
        <v>8</v>
      </c>
      <c r="X3" s="30"/>
      <c r="Y3" s="30"/>
      <c r="Z3" s="30"/>
      <c r="AA3" s="30"/>
      <c r="AC3" s="35" t="s">
        <v>7</v>
      </c>
      <c r="AD3" s="35"/>
      <c r="AE3" s="35"/>
      <c r="AF3" s="35"/>
      <c r="AG3" s="35"/>
      <c r="AI3" s="34" t="s">
        <v>10</v>
      </c>
      <c r="AJ3" s="34"/>
      <c r="AK3" s="34"/>
      <c r="AL3" s="34"/>
      <c r="AM3" s="34"/>
      <c r="AN3" s="34"/>
    </row>
    <row r="4" spans="1:66" s="7" customFormat="1" x14ac:dyDescent="0.25">
      <c r="A4" s="14" t="s">
        <v>39</v>
      </c>
      <c r="B4" s="31">
        <v>60</v>
      </c>
      <c r="C4" s="31"/>
      <c r="D4" s="31"/>
      <c r="E4" s="31"/>
      <c r="F4" s="31"/>
      <c r="G4" s="31">
        <v>25</v>
      </c>
      <c r="H4" s="31"/>
      <c r="I4" s="31"/>
      <c r="J4" s="31"/>
      <c r="K4" s="31">
        <f>(G4*B4)/100</f>
        <v>15</v>
      </c>
      <c r="L4" s="31"/>
      <c r="M4" s="31"/>
      <c r="N4" s="31"/>
      <c r="O4" s="31"/>
      <c r="P4" s="17"/>
      <c r="Q4" s="31">
        <v>3</v>
      </c>
      <c r="R4" s="31"/>
      <c r="S4" s="31"/>
      <c r="T4" s="31"/>
      <c r="U4" s="31"/>
      <c r="V4" s="17"/>
      <c r="W4" s="39" cm="1">
        <f t="array" ref="W4">(
SUMPRODUCT(LEN(LOWER(B13:AF13))-LEN(SUBSTITUTE(LOWER(B13:AF13),"m",""))) +
SUMPRODUCT(LEN(LOWER(B13:AF13))-LEN(SUBSTITUTE(LOWER(B13:AF13),"a",""))) +
SUMPRODUCT(LEN(LOWER(B13:AF13))-LEN(SUBSTITUTE(LOWER(B13:AF13),"d",""))) +
SUMPRODUCT(LEN(LOWER(AJ13:BL13))-LEN(SUBSTITUTE(LOWER(AJ13:BL13),"m",""))) +
SUMPRODUCT(LEN(LOWER(AJ13:BL13))-LEN(SUBSTITUTE(LOWER(AJ13:BL13),"a",""))) +
SUMPRODUCT(LEN(LOWER(AJ13:BL13))-LEN(SUBSTITUTE(LOWER(AJ13:BL13),"d",""))) +
SUMPRODUCT(LEN(LOWER(B28:AF28))-LEN(SUBSTITUTE(LOWER(B28:AF28),"m",""))) +
SUMPRODUCT(LEN(LOWER(B28:AF28))-LEN(SUBSTITUTE(LOWER(B28:AF28),"a",""))) +
SUMPRODUCT(LEN(LOWER(B28:AF28))-LEN(SUBSTITUTE(LOWER(B28:AF28),"d",""))) +
SUMPRODUCT(LEN(LOWER(AJ28:BM28))-LEN(SUBSTITUTE(LOWER(AJ28:BM28),"m",""))) +
SUMPRODUCT(LEN(LOWER(AJ28:BM28))-LEN(SUBSTITUTE(LOWER(AJ28:BM28),"a",""))) +
SUMPRODUCT(LEN(LOWER(AJ28:BM28))-LEN(SUBSTITUTE(LOWER(AJ28:BM28),"d",""))) +
SUMPRODUCT(LEN(LOWER(B43:AF43))-LEN(SUBSTITUTE(LOWER(B43:AF43),"m",""))) +
SUMPRODUCT(LEN(LOWER(B43:AF43))-LEN(SUBSTITUTE(LOWER(B43:AF43),"a",""))) +
SUMPRODUCT(LEN(LOWER(B43:AF43))-LEN(SUBSTITUTE(LOWER(B43:AF43),"d",""))) +
SUMPRODUCT(LEN(LOWER(AJ43:BM43))-LEN(SUBSTITUTE(LOWER(AJ43:BM43),"m",""))) +
SUMPRODUCT(LEN(LOWER(AJ43:BM43))-LEN(SUBSTITUTE(LOWER(AJ43:BM43),"a",""))) +
SUMPRODUCT(LEN(LOWER(AJ43:BM43))-LEN(SUBSTITUTE(LOWER(AJ43:BM43),"d",""))) +
SUMPRODUCT(LEN(LOWER(B58:AF58))-LEN(SUBSTITUTE(LOWER(B58:AF58),"m",""))) +
SUMPRODUCT(LEN(LOWER(B58:AF58))-LEN(SUBSTITUTE(LOWER(B58:AF58),"a",""))) +
SUMPRODUCT(LEN(LOWER(B58:AF58))-LEN(SUBSTITUTE(LOWER(B58:AF58),"d",""))) +
SUMPRODUCT(LEN(LOWER(AJ58:BN58))-LEN(SUBSTITUTE(LOWER(AJ58:BN58),"m",""))) +
SUMPRODUCT(LEN(LOWER(AJ58:BN58))-LEN(SUBSTITUTE(LOWER(AJ58:BN58),"a",""))) +
SUMPRODUCT(LEN(LOWER(AJ58:BN58))-LEN(SUBSTITUTE(LOWER(AJ58:BN58),"d",""))) +
SUMPRODUCT(LEN(LOWER(B73:AE73))-LEN(SUBSTITUTE(LOWER(B73:AE73),"m",""))) +
SUMPRODUCT(LEN(LOWER(B73:AE73))-LEN(SUBSTITUTE(LOWER(B73:AE73),"a",""))) +
SUMPRODUCT(LEN(LOWER(B73:AE73))-LEN(SUBSTITUTE(LOWER(B73:AE73),"d",""))) +
SUMPRODUCT(LEN(LOWER(AJ73:BN73))-LEN(SUBSTITUTE(LOWER(AJ73:BN73),"m",""))) +
SUMPRODUCT(LEN(LOWER(AJ73:BN73))-LEN(SUBSTITUTE(LOWER(AJ73:BN73),"a",""))) +
SUMPRODUCT(LEN(LOWER(AJ73:BN73))-LEN(SUBSTITUTE(LOWER(AJ73:BN73),"d",""))) +
SUMPRODUCT(LEN(LOWER(B88:AE88))-LEN(SUBSTITUTE(LOWER(B88:AE88),"m",""))) +
SUMPRODUCT(LEN(LOWER(B88:AE88))-LEN(SUBSTITUTE(LOWER(B88:AE88),"a",""))) +
SUMPRODUCT(LEN(LOWER(B88:AE88))-LEN(SUBSTITUTE(LOWER(B88:AE88),"d",""))) +
SUMPRODUCT(LEN(LOWER(AJ88:BN88))-LEN(SUBSTITUTE(LOWER(AJ88:BN88),"m",""))) +
SUMPRODUCT(LEN(LOWER(AJ88:BN88))-LEN(SUBSTITUTE(LOWER(AJ88:BN88),"a",""))) +
SUMPRODUCT(LEN(LOWER(AJ88:BN88))-LEN(SUBSTITUTE(LOWER(AJ88:BN88),"d","")))
)/2
+
SUMPRODUCT(LEN(LOWER(B13:AF13))-LEN(SUBSTITUTE(LOWER(B13:AF13),"v",""))) +
SUMPRODUCT(LEN(LOWER(AJ13:BL13))-LEN(SUBSTITUTE(LOWER(AJ13:BL13),"v",""))) +
SUMPRODUCT(LEN(LOWER(B28:AF28))-LEN(SUBSTITUTE(LOWER(B28:AF28),"v",""))) +
SUMPRODUCT(LEN(LOWER(AJ28:BM28))-LEN(SUBSTITUTE(LOWER(AJ28:BM28),"v",""))) +
SUMPRODUCT(LEN(LOWER(B43:AF43))-LEN(SUBSTITUTE(LOWER(B43:AF43),"v",""))) +
SUMPRODUCT(LEN(LOWER(AJ43:BM43))-LEN(SUBSTITUTE(LOWER(AJ43:BM43),"v",""))) +
SUMPRODUCT(LEN(LOWER(B58:AF58))-LEN(SUBSTITUTE(LOWER(B58:AF58),"v",""))) +
SUMPRODUCT(LEN(LOWER(AJ58:BN58))-LEN(SUBSTITUTE(LOWER(AJ58:BN58),"v",""))) +
SUMPRODUCT(LEN(LOWER(B73:AE73))-LEN(SUBSTITUTE(LOWER(B73:AE73),"v",""))) +
SUMPRODUCT(LEN(LOWER(AJ73:BN73))-LEN(SUBSTITUTE(LOWER(AJ73:BN73),"v",""))) +
SUMPRODUCT(LEN(LOWER(B88:AE88))-LEN(SUBSTITUTE(LOWER(B88:AE88),"v",""))) +
SUMPRODUCT(LEN(LOWER(AJ88:BN88))-LEN(SUBSTITUTE(LOWER(AJ88:BN88),"v","")))</f>
        <v>0</v>
      </c>
      <c r="X4" s="37"/>
      <c r="Y4" s="37"/>
      <c r="Z4" s="37"/>
      <c r="AA4" s="38"/>
      <c r="AC4" s="36">
        <f>(K4+Q4)-W4</f>
        <v>18</v>
      </c>
      <c r="AD4" s="36"/>
      <c r="AE4" s="36"/>
      <c r="AF4" s="36"/>
      <c r="AG4" s="36"/>
      <c r="AI4" s="31" t="s">
        <v>11</v>
      </c>
      <c r="AJ4" s="31"/>
      <c r="AK4" s="31"/>
      <c r="AL4" s="31"/>
      <c r="AM4" s="31"/>
      <c r="AN4" s="31"/>
      <c r="AO4" s="18" t="s">
        <v>12</v>
      </c>
    </row>
    <row r="5" spans="1:66" s="7" customFormat="1" x14ac:dyDescent="0.25">
      <c r="A5" s="14" t="s">
        <v>40</v>
      </c>
      <c r="B5" s="31">
        <v>60</v>
      </c>
      <c r="C5" s="31"/>
      <c r="D5" s="31"/>
      <c r="E5" s="31"/>
      <c r="F5" s="31"/>
      <c r="G5" s="31"/>
      <c r="H5" s="31"/>
      <c r="I5" s="31"/>
      <c r="J5" s="31"/>
      <c r="K5" s="31">
        <f>(G4*B5)/100</f>
        <v>15</v>
      </c>
      <c r="L5" s="31"/>
      <c r="M5" s="31"/>
      <c r="N5" s="31"/>
      <c r="O5" s="31"/>
      <c r="P5" s="17"/>
      <c r="Q5" s="31">
        <v>5.5</v>
      </c>
      <c r="R5" s="31"/>
      <c r="S5" s="31"/>
      <c r="T5" s="31"/>
      <c r="U5" s="31"/>
      <c r="V5" s="17"/>
      <c r="W5" s="39" cm="1">
        <f t="array" ref="W5">(
SUMPRODUCT(LEN(LOWER(B14:AF14))-LEN(SUBSTITUTE(LOWER(B14:AF14),"m",""))) +
SUMPRODUCT(LEN(LOWER(B14:AF14))-LEN(SUBSTITUTE(LOWER(B14:AF14),"a",""))) +
SUMPRODUCT(LEN(LOWER(B14:AF14))-LEN(SUBSTITUTE(LOWER(B14:AF14),"d",""))) +
SUMPRODUCT(LEN(LOWER(AJ14:BL14))-LEN(SUBSTITUTE(LOWER(AJ14:BL14),"m",""))) +
SUMPRODUCT(LEN(LOWER(AJ14:BL14))-LEN(SUBSTITUTE(LOWER(AJ14:BL14),"a",""))) +
SUMPRODUCT(LEN(LOWER(AJ14:BL14))-LEN(SUBSTITUTE(LOWER(AJ14:BL14),"d",""))) +
SUMPRODUCT(LEN(LOWER(B29:AF29))-LEN(SUBSTITUTE(LOWER(B29:AF29),"m",""))) +
SUMPRODUCT(LEN(LOWER(B29:AF29))-LEN(SUBSTITUTE(LOWER(B29:AF29),"a",""))) +
SUMPRODUCT(LEN(LOWER(B29:AF29))-LEN(SUBSTITUTE(LOWER(B29:AF29),"d",""))) +
SUMPRODUCT(LEN(LOWER(AJ29:BM29))-LEN(SUBSTITUTE(LOWER(AJ29:BM29),"m",""))) +
SUMPRODUCT(LEN(LOWER(AJ29:BM29))-LEN(SUBSTITUTE(LOWER(AJ29:BM29),"a",""))) +
SUMPRODUCT(LEN(LOWER(AJ29:BM29))-LEN(SUBSTITUTE(LOWER(AJ29:BM29),"d",""))) +
SUMPRODUCT(LEN(LOWER(B44:AF44))-LEN(SUBSTITUTE(LOWER(B44:AF44),"m",""))) +
SUMPRODUCT(LEN(LOWER(B44:AF44))-LEN(SUBSTITUTE(LOWER(B44:AF44),"a",""))) +
SUMPRODUCT(LEN(LOWER(B44:AF44))-LEN(SUBSTITUTE(LOWER(B44:AF44),"d",""))) +
SUMPRODUCT(LEN(LOWER(AJ44:BM44))-LEN(SUBSTITUTE(LOWER(AJ44:BM44),"m",""))) +
SUMPRODUCT(LEN(LOWER(AJ44:BM44))-LEN(SUBSTITUTE(LOWER(AJ44:BM44),"a",""))) +
SUMPRODUCT(LEN(LOWER(AJ44:BM44))-LEN(SUBSTITUTE(LOWER(AJ44:BM44),"d",""))) +
SUMPRODUCT(LEN(LOWER(B59:AF59))-LEN(SUBSTITUTE(LOWER(B59:AF59),"m",""))) +
SUMPRODUCT(LEN(LOWER(B59:AF59))-LEN(SUBSTITUTE(LOWER(B59:AF59),"a",""))) +
SUMPRODUCT(LEN(LOWER(B59:AF59))-LEN(SUBSTITUTE(LOWER(B59:AF59),"d",""))) +
SUMPRODUCT(LEN(LOWER(AJ59:BN59))-LEN(SUBSTITUTE(LOWER(AJ59:BN59),"m",""))) +
SUMPRODUCT(LEN(LOWER(AJ59:BN59))-LEN(SUBSTITUTE(LOWER(AJ59:BN59),"a",""))) +
SUMPRODUCT(LEN(LOWER(AJ59:BN59))-LEN(SUBSTITUTE(LOWER(AJ59:BN59),"d",""))) +
SUMPRODUCT(LEN(LOWER(B74:AE74))-LEN(SUBSTITUTE(LOWER(B74:AE74),"m",""))) +
SUMPRODUCT(LEN(LOWER(B74:AE74))-LEN(SUBSTITUTE(LOWER(B74:AE74),"a",""))) +
SUMPRODUCT(LEN(LOWER(B74:AE74))-LEN(SUBSTITUTE(LOWER(B74:AE74),"d",""))) +
SUMPRODUCT(LEN(LOWER(AJ74:BN74))-LEN(SUBSTITUTE(LOWER(AJ74:BN74),"m",""))) +
SUMPRODUCT(LEN(LOWER(AJ74:BN74))-LEN(SUBSTITUTE(LOWER(AJ74:BN74),"a",""))) +
SUMPRODUCT(LEN(LOWER(AJ74:BN74))-LEN(SUBSTITUTE(LOWER(AJ74:BN74),"d",""))) +
SUMPRODUCT(LEN(LOWER(B89:AE89))-LEN(SUBSTITUTE(LOWER(B89:AE89),"m",""))) +
SUMPRODUCT(LEN(LOWER(B89:AE89))-LEN(SUBSTITUTE(LOWER(B89:AE89),"a",""))) +
SUMPRODUCT(LEN(LOWER(B89:AE89))-LEN(SUBSTITUTE(LOWER(B89:AE89),"d",""))) +
SUMPRODUCT(LEN(LOWER(AJ89:BN89))-LEN(SUBSTITUTE(LOWER(AJ89:BN89),"m",""))) +
SUMPRODUCT(LEN(LOWER(AJ89:BN89))-LEN(SUBSTITUTE(LOWER(AJ89:BN89),"a",""))) +
SUMPRODUCT(LEN(LOWER(AJ89:BN89))-LEN(SUBSTITUTE(LOWER(AJ89:BN89),"d","")))
)/2
+
SUMPRODUCT(LEN(LOWER(B14:AF14))-LEN(SUBSTITUTE(LOWER(B14:AF14),"v",""))) +
SUMPRODUCT(LEN(LOWER(AJ14:BL14))-LEN(SUBSTITUTE(LOWER(AJ14:BL14),"v",""))) +
SUMPRODUCT(LEN(LOWER(B29:AF29))-LEN(SUBSTITUTE(LOWER(B29:AF29),"v",""))) +
SUMPRODUCT(LEN(LOWER(AJ29:BM29))-LEN(SUBSTITUTE(LOWER(AJ29:BM29),"v",""))) +
SUMPRODUCT(LEN(LOWER(B44:AF44))-LEN(SUBSTITUTE(LOWER(B44:AF44),"v",""))) +
SUMPRODUCT(LEN(LOWER(AJ44:BM44))-LEN(SUBSTITUTE(LOWER(AJ44:BM44),"v",""))) +
SUMPRODUCT(LEN(LOWER(B59:AF59))-LEN(SUBSTITUTE(LOWER(B59:AF59),"v",""))) +
SUMPRODUCT(LEN(LOWER(AJ59:BN59))-LEN(SUBSTITUTE(LOWER(AJ59:BN59),"v",""))) +
SUMPRODUCT(LEN(LOWER(B74:AE74))-LEN(SUBSTITUTE(LOWER(B74:AE74),"v",""))) +
SUMPRODUCT(LEN(LOWER(AJ74:BN74))-LEN(SUBSTITUTE(LOWER(AJ74:BN74),"v",""))) +
SUMPRODUCT(LEN(LOWER(B89:AE89))-LEN(SUBSTITUTE(LOWER(B89:AE89),"v",""))) +
SUMPRODUCT(LEN(LOWER(AJ89:BN89))-LEN(SUBSTITUTE(LOWER(AJ89:BN89),"v","")))</f>
        <v>0</v>
      </c>
      <c r="X5" s="37"/>
      <c r="Y5" s="37"/>
      <c r="Z5" s="37"/>
      <c r="AA5" s="38"/>
      <c r="AC5" s="36">
        <f>(K5+Q5)-W5</f>
        <v>20.5</v>
      </c>
      <c r="AD5" s="36"/>
      <c r="AE5" s="36"/>
      <c r="AF5" s="36"/>
      <c r="AG5" s="36"/>
      <c r="AI5" s="31" t="s">
        <v>13</v>
      </c>
      <c r="AJ5" s="31"/>
      <c r="AK5" s="31"/>
      <c r="AL5" s="31"/>
      <c r="AM5" s="31"/>
      <c r="AN5" s="31"/>
      <c r="AO5" s="18" t="s">
        <v>14</v>
      </c>
      <c r="AP5" s="32" t="s">
        <v>15</v>
      </c>
      <c r="AQ5" s="32"/>
      <c r="AR5" s="32"/>
      <c r="AS5" s="32"/>
      <c r="AT5" s="32"/>
      <c r="AU5" s="18" t="s">
        <v>16</v>
      </c>
      <c r="AV5" s="32" t="s">
        <v>17</v>
      </c>
      <c r="AW5" s="32"/>
      <c r="AX5" s="32"/>
      <c r="AY5" s="32"/>
      <c r="AZ5" s="32"/>
      <c r="BA5" s="32"/>
      <c r="BB5" s="32"/>
    </row>
    <row r="6" spans="1:66" s="7" customFormat="1" x14ac:dyDescent="0.25">
      <c r="A6" s="14" t="s">
        <v>41</v>
      </c>
      <c r="B6" s="31">
        <v>70</v>
      </c>
      <c r="C6" s="31"/>
      <c r="D6" s="31"/>
      <c r="E6" s="31"/>
      <c r="F6" s="31"/>
      <c r="G6" s="31"/>
      <c r="H6" s="31"/>
      <c r="I6" s="31"/>
      <c r="J6" s="31"/>
      <c r="K6" s="31">
        <f>(G4*B6)/100</f>
        <v>17.5</v>
      </c>
      <c r="L6" s="31"/>
      <c r="M6" s="31"/>
      <c r="N6" s="31"/>
      <c r="O6" s="31"/>
      <c r="P6" s="16"/>
      <c r="Q6" s="31">
        <v>0</v>
      </c>
      <c r="R6" s="31"/>
      <c r="S6" s="31"/>
      <c r="T6" s="31"/>
      <c r="U6" s="31"/>
      <c r="V6" s="16"/>
      <c r="W6" s="39" cm="1">
        <f t="array" ref="W6">(
SUMPRODUCT(LEN(LOWER(B15:AF15))-LEN(SUBSTITUTE(LOWER(B15:AF15),"m",""))) +
SUMPRODUCT(LEN(LOWER(B15:AF15))-LEN(SUBSTITUTE(LOWER(B15:AF15),"a",""))) +
SUMPRODUCT(LEN(LOWER(B15:AF15))-LEN(SUBSTITUTE(LOWER(B15:AF15),"d",""))) +
SUMPRODUCT(LEN(LOWER(AJ15:BL15))-LEN(SUBSTITUTE(LOWER(AJ15:BL15),"m",""))) +
SUMPRODUCT(LEN(LOWER(AJ15:BL15))-LEN(SUBSTITUTE(LOWER(AJ15:BL15),"a",""))) +
SUMPRODUCT(LEN(LOWER(AJ15:BL15))-LEN(SUBSTITUTE(LOWER(AJ15:BL15),"d",""))) +
SUMPRODUCT(LEN(LOWER(B30:AF30))-LEN(SUBSTITUTE(LOWER(B30:AF30),"m",""))) +
SUMPRODUCT(LEN(LOWER(B30:AF30))-LEN(SUBSTITUTE(LOWER(B30:AF30),"a",""))) +
SUMPRODUCT(LEN(LOWER(B30:AF30))-LEN(SUBSTITUTE(LOWER(B30:AF30),"d",""))) +
SUMPRODUCT(LEN(LOWER(AJ30:BM30))-LEN(SUBSTITUTE(LOWER(AJ30:BM30),"m",""))) +
SUMPRODUCT(LEN(LOWER(AJ30:BM30))-LEN(SUBSTITUTE(LOWER(AJ30:BM30),"a",""))) +
SUMPRODUCT(LEN(LOWER(AJ30:BM30))-LEN(SUBSTITUTE(LOWER(AJ30:BM30),"d",""))) +
SUMPRODUCT(LEN(LOWER(B45:AF45))-LEN(SUBSTITUTE(LOWER(B45:AF45),"m",""))) +
SUMPRODUCT(LEN(LOWER(B45:AF45))-LEN(SUBSTITUTE(LOWER(B45:AF45),"a",""))) +
SUMPRODUCT(LEN(LOWER(B45:AF45))-LEN(SUBSTITUTE(LOWER(B45:AF45),"d",""))) +
SUMPRODUCT(LEN(LOWER(AJ45:BM45))-LEN(SUBSTITUTE(LOWER(AJ45:BM45),"m",""))) +
SUMPRODUCT(LEN(LOWER(AJ45:BM45))-LEN(SUBSTITUTE(LOWER(AJ45:BM45),"a",""))) +
SUMPRODUCT(LEN(LOWER(AJ45:BM45))-LEN(SUBSTITUTE(LOWER(AJ45:BM45),"d",""))) +
SUMPRODUCT(LEN(LOWER(B60:AF60))-LEN(SUBSTITUTE(LOWER(B60:AF60),"m",""))) +
SUMPRODUCT(LEN(LOWER(B60:AF60))-LEN(SUBSTITUTE(LOWER(B60:AF60),"a",""))) +
SUMPRODUCT(LEN(LOWER(B60:AF60))-LEN(SUBSTITUTE(LOWER(B60:AF60),"d",""))) +
SUMPRODUCT(LEN(LOWER(AJ60:BN60))-LEN(SUBSTITUTE(LOWER(AJ60:BN60),"m",""))) +
SUMPRODUCT(LEN(LOWER(AJ60:BN60))-LEN(SUBSTITUTE(LOWER(AJ60:BN60),"a",""))) +
SUMPRODUCT(LEN(LOWER(AJ60:BN60))-LEN(SUBSTITUTE(LOWER(AJ60:BN60),"d",""))) +
SUMPRODUCT(LEN(LOWER(B75:AE75))-LEN(SUBSTITUTE(LOWER(B75:AE75),"m",""))) +
SUMPRODUCT(LEN(LOWER(B75:AE75))-LEN(SUBSTITUTE(LOWER(B75:AE75),"a",""))) +
SUMPRODUCT(LEN(LOWER(B75:AE75))-LEN(SUBSTITUTE(LOWER(B75:AE75),"d",""))) +
SUMPRODUCT(LEN(LOWER(AJ75:BN75))-LEN(SUBSTITUTE(LOWER(AJ75:BN75),"m",""))) +
SUMPRODUCT(LEN(LOWER(AJ75:BN75))-LEN(SUBSTITUTE(LOWER(AJ75:BN75),"a",""))) +
SUMPRODUCT(LEN(LOWER(AJ75:BN75))-LEN(SUBSTITUTE(LOWER(AJ75:BN75),"d",""))) +
SUMPRODUCT(LEN(LOWER(B90:AE90))-LEN(SUBSTITUTE(LOWER(B90:AE90),"m",""))) +
SUMPRODUCT(LEN(LOWER(B90:AE90))-LEN(SUBSTITUTE(LOWER(B90:AE90),"a",""))) +
SUMPRODUCT(LEN(LOWER(B90:AE90))-LEN(SUBSTITUTE(LOWER(B90:AE90),"d",""))) +
SUMPRODUCT(LEN(LOWER(AJ90:BN90))-LEN(SUBSTITUTE(LOWER(AJ90:BN90),"m",""))) +
SUMPRODUCT(LEN(LOWER(AJ90:BN90))-LEN(SUBSTITUTE(LOWER(AJ90:BN90),"a",""))) +
SUMPRODUCT(LEN(LOWER(AJ90:BN90))-LEN(SUBSTITUTE(LOWER(AJ90:BN90),"d","")))
)/2
+
SUMPRODUCT(LEN(LOWER(B15:AF15))-LEN(SUBSTITUTE(LOWER(B15:AF15),"v",""))) +
SUMPRODUCT(LEN(LOWER(AJ15:BL15))-LEN(SUBSTITUTE(LOWER(AJ15:BL15),"v",""))) +
SUMPRODUCT(LEN(LOWER(B30:AF30))-LEN(SUBSTITUTE(LOWER(B30:AF30),"v",""))) +
SUMPRODUCT(LEN(LOWER(AJ30:BM30))-LEN(SUBSTITUTE(LOWER(AJ30:BM30),"v",""))) +
SUMPRODUCT(LEN(LOWER(B45:AF45))-LEN(SUBSTITUTE(LOWER(B45:AF45),"v",""))) +
SUMPRODUCT(LEN(LOWER(AJ45:BM45))-LEN(SUBSTITUTE(LOWER(AJ45:BM45),"v",""))) +
SUMPRODUCT(LEN(LOWER(B60:AF60))-LEN(SUBSTITUTE(LOWER(B60:AF60),"v",""))) +
SUMPRODUCT(LEN(LOWER(AJ60:BN60))-LEN(SUBSTITUTE(LOWER(AJ60:BN60),"v",""))) +
SUMPRODUCT(LEN(LOWER(B75:AE75))-LEN(SUBSTITUTE(LOWER(B75:AE75),"v",""))) +
SUMPRODUCT(LEN(LOWER(AJ75:BN75))-LEN(SUBSTITUTE(LOWER(AJ75:BN75),"v",""))) +
SUMPRODUCT(LEN(LOWER(B90:AE90))-LEN(SUBSTITUTE(LOWER(B90:AE90),"v",""))) +
SUMPRODUCT(LEN(LOWER(AJ90:BN90))-LEN(SUBSTITUTE(LOWER(AJ90:BN90),"v","")))</f>
        <v>0</v>
      </c>
      <c r="X6" s="37"/>
      <c r="Y6" s="37"/>
      <c r="Z6" s="37"/>
      <c r="AA6" s="38"/>
      <c r="AC6" s="36">
        <f>(K6+Q6)-W6</f>
        <v>17.5</v>
      </c>
      <c r="AD6" s="36"/>
      <c r="AE6" s="36"/>
      <c r="AF6" s="36"/>
      <c r="AG6" s="36"/>
      <c r="AI6" s="31" t="s">
        <v>18</v>
      </c>
      <c r="AJ6" s="31"/>
      <c r="AK6" s="31"/>
      <c r="AL6" s="31"/>
      <c r="AM6" s="31"/>
      <c r="AN6" s="31"/>
      <c r="AO6" s="18" t="s">
        <v>19</v>
      </c>
      <c r="AU6" s="25" t="s">
        <v>37</v>
      </c>
      <c r="AV6" s="37" t="s">
        <v>38</v>
      </c>
      <c r="AW6" s="37"/>
      <c r="AX6" s="37"/>
      <c r="AY6" s="37"/>
      <c r="AZ6" s="37"/>
      <c r="BA6" s="37"/>
      <c r="BB6" s="38"/>
    </row>
    <row r="7" spans="1:66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</row>
    <row r="8" spans="1:66" s="7" customFormat="1" ht="46.5" customHeight="1" x14ac:dyDescent="0.25">
      <c r="A8" s="28" t="str">
        <f>"VACANCES" &amp;" "&amp;Année</f>
        <v>VACANCES 2025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</row>
    <row r="9" spans="1:66" x14ac:dyDescent="0.25">
      <c r="B9" s="26">
        <f>DATE(Année,1,1)</f>
        <v>45658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J9" s="26">
        <f>DATE(Année,2,1)</f>
        <v>45689</v>
      </c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</row>
    <row r="10" spans="1:66" s="3" customFormat="1" ht="9" x14ac:dyDescent="0.15">
      <c r="B10" s="5">
        <f>DATE(Année,MONTH(B9),1)</f>
        <v>45658</v>
      </c>
      <c r="C10" s="5">
        <f>B10+1</f>
        <v>45659</v>
      </c>
      <c r="D10" s="5">
        <f t="shared" ref="D10:AF10" si="0">C10+1</f>
        <v>45660</v>
      </c>
      <c r="E10" s="5">
        <f t="shared" si="0"/>
        <v>45661</v>
      </c>
      <c r="F10" s="5">
        <f t="shared" si="0"/>
        <v>45662</v>
      </c>
      <c r="G10" s="5">
        <f t="shared" si="0"/>
        <v>45663</v>
      </c>
      <c r="H10" s="5">
        <f t="shared" si="0"/>
        <v>45664</v>
      </c>
      <c r="I10" s="5">
        <f t="shared" si="0"/>
        <v>45665</v>
      </c>
      <c r="J10" s="5">
        <f t="shared" si="0"/>
        <v>45666</v>
      </c>
      <c r="K10" s="5">
        <f t="shared" si="0"/>
        <v>45667</v>
      </c>
      <c r="L10" s="5">
        <f t="shared" si="0"/>
        <v>45668</v>
      </c>
      <c r="M10" s="5">
        <f t="shared" si="0"/>
        <v>45669</v>
      </c>
      <c r="N10" s="5">
        <f t="shared" si="0"/>
        <v>45670</v>
      </c>
      <c r="O10" s="5">
        <f t="shared" si="0"/>
        <v>45671</v>
      </c>
      <c r="P10" s="5">
        <f t="shared" si="0"/>
        <v>45672</v>
      </c>
      <c r="Q10" s="5">
        <f t="shared" si="0"/>
        <v>45673</v>
      </c>
      <c r="R10" s="5">
        <f t="shared" si="0"/>
        <v>45674</v>
      </c>
      <c r="S10" s="5">
        <f t="shared" si="0"/>
        <v>45675</v>
      </c>
      <c r="T10" s="5">
        <f t="shared" si="0"/>
        <v>45676</v>
      </c>
      <c r="U10" s="5">
        <f t="shared" si="0"/>
        <v>45677</v>
      </c>
      <c r="V10" s="5">
        <f>U10+1</f>
        <v>45678</v>
      </c>
      <c r="W10" s="5">
        <f t="shared" si="0"/>
        <v>45679</v>
      </c>
      <c r="X10" s="5">
        <f t="shared" si="0"/>
        <v>45680</v>
      </c>
      <c r="Y10" s="5">
        <f t="shared" si="0"/>
        <v>45681</v>
      </c>
      <c r="Z10" s="5">
        <f t="shared" si="0"/>
        <v>45682</v>
      </c>
      <c r="AA10" s="5">
        <f t="shared" si="0"/>
        <v>45683</v>
      </c>
      <c r="AB10" s="5">
        <f t="shared" si="0"/>
        <v>45684</v>
      </c>
      <c r="AC10" s="5">
        <f t="shared" si="0"/>
        <v>45685</v>
      </c>
      <c r="AD10" s="5">
        <f t="shared" si="0"/>
        <v>45686</v>
      </c>
      <c r="AE10" s="5">
        <f t="shared" si="0"/>
        <v>45687</v>
      </c>
      <c r="AF10" s="5">
        <f t="shared" si="0"/>
        <v>45688</v>
      </c>
      <c r="AG10" s="4"/>
      <c r="AH10" s="4"/>
      <c r="AI10" s="4"/>
      <c r="AJ10" s="5">
        <f>DATE(Année,MONTH(AJ9),1)</f>
        <v>45689</v>
      </c>
      <c r="AK10" s="5">
        <f>AJ10+1</f>
        <v>45690</v>
      </c>
      <c r="AL10" s="5">
        <f t="shared" ref="AL10:BJ10" si="1">AK10+1</f>
        <v>45691</v>
      </c>
      <c r="AM10" s="5">
        <f t="shared" si="1"/>
        <v>45692</v>
      </c>
      <c r="AN10" s="5">
        <f t="shared" si="1"/>
        <v>45693</v>
      </c>
      <c r="AO10" s="5">
        <f t="shared" si="1"/>
        <v>45694</v>
      </c>
      <c r="AP10" s="5">
        <f t="shared" si="1"/>
        <v>45695</v>
      </c>
      <c r="AQ10" s="5">
        <f t="shared" si="1"/>
        <v>45696</v>
      </c>
      <c r="AR10" s="5">
        <f t="shared" si="1"/>
        <v>45697</v>
      </c>
      <c r="AS10" s="5">
        <f t="shared" si="1"/>
        <v>45698</v>
      </c>
      <c r="AT10" s="5">
        <f t="shared" si="1"/>
        <v>45699</v>
      </c>
      <c r="AU10" s="5">
        <f t="shared" si="1"/>
        <v>45700</v>
      </c>
      <c r="AV10" s="5">
        <f t="shared" si="1"/>
        <v>45701</v>
      </c>
      <c r="AW10" s="5">
        <f t="shared" si="1"/>
        <v>45702</v>
      </c>
      <c r="AX10" s="5">
        <f t="shared" si="1"/>
        <v>45703</v>
      </c>
      <c r="AY10" s="5">
        <f t="shared" si="1"/>
        <v>45704</v>
      </c>
      <c r="AZ10" s="5">
        <f t="shared" si="1"/>
        <v>45705</v>
      </c>
      <c r="BA10" s="5">
        <f t="shared" si="1"/>
        <v>45706</v>
      </c>
      <c r="BB10" s="5">
        <f t="shared" si="1"/>
        <v>45707</v>
      </c>
      <c r="BC10" s="5">
        <f t="shared" si="1"/>
        <v>45708</v>
      </c>
      <c r="BD10" s="5">
        <f t="shared" si="1"/>
        <v>45709</v>
      </c>
      <c r="BE10" s="5">
        <f t="shared" si="1"/>
        <v>45710</v>
      </c>
      <c r="BF10" s="5">
        <f t="shared" si="1"/>
        <v>45711</v>
      </c>
      <c r="BG10" s="5">
        <f t="shared" si="1"/>
        <v>45712</v>
      </c>
      <c r="BH10" s="5">
        <f t="shared" si="1"/>
        <v>45713</v>
      </c>
      <c r="BI10" s="5">
        <f>BH10+1</f>
        <v>45714</v>
      </c>
      <c r="BJ10" s="5">
        <f t="shared" si="1"/>
        <v>45715</v>
      </c>
      <c r="BK10" s="5">
        <f>BJ10+1</f>
        <v>45716</v>
      </c>
      <c r="BL10" s="5" t="str">
        <f>IF(DAY(DATE(Année,3,))+1&lt;&gt;29,BK10+1,"")</f>
        <v/>
      </c>
    </row>
    <row r="11" spans="1:66" ht="15.75" thickBot="1" x14ac:dyDescent="0.3">
      <c r="A11" s="10" t="s">
        <v>5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I11" s="10" t="str">
        <f>$A$11</f>
        <v>Divers</v>
      </c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</row>
    <row r="12" spans="1:66" ht="15.75" thickTop="1" x14ac:dyDescent="0.25">
      <c r="A12" s="9" t="s">
        <v>42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I12" s="9" t="str">
        <f>$A$12</f>
        <v>Secrétariat</v>
      </c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</row>
    <row r="13" spans="1:66" x14ac:dyDescent="0.25">
      <c r="A13" s="6" t="str">
        <f>A4</f>
        <v>Pierre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I13" s="6" t="str">
        <f>$A$13</f>
        <v>Pierre</v>
      </c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</row>
    <row r="14" spans="1:66" x14ac:dyDescent="0.25">
      <c r="A14" s="6" t="str">
        <f>A5</f>
        <v>Patrice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I14" s="6" t="str">
        <f>$A$14</f>
        <v>Patrice</v>
      </c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</row>
    <row r="15" spans="1:66" ht="15.75" thickBot="1" x14ac:dyDescent="0.3">
      <c r="A15" s="6" t="str">
        <f>A6</f>
        <v>Daniel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I15" s="6" t="str">
        <f>$A$15</f>
        <v>Daniel</v>
      </c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</row>
    <row r="16" spans="1:66" ht="15.75" hidden="1" thickBot="1" x14ac:dyDescent="0.3">
      <c r="A16" s="6" t="s">
        <v>0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I16" s="6" t="str">
        <f>$A$16</f>
        <v>VIDE</v>
      </c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</row>
    <row r="17" spans="1:66" ht="15.75" hidden="1" thickBot="1" x14ac:dyDescent="0.3">
      <c r="A17" s="8" t="s">
        <v>0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I17" s="8" t="str">
        <f>$A$17</f>
        <v>VIDE</v>
      </c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</row>
    <row r="18" spans="1:66" ht="15.75" thickTop="1" x14ac:dyDescent="0.25">
      <c r="A18" s="9" t="s">
        <v>43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I18" s="9" t="str">
        <f>$A$18</f>
        <v>Administration</v>
      </c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</row>
    <row r="19" spans="1:66" x14ac:dyDescent="0.25">
      <c r="A19" s="6" t="s">
        <v>44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I19" s="6" t="str">
        <f>$A$19</f>
        <v>Claudia</v>
      </c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</row>
    <row r="20" spans="1:66" x14ac:dyDescent="0.25">
      <c r="A20" s="6" t="s">
        <v>45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I20" s="6" t="str">
        <f>$A$20</f>
        <v>Jean-Pierre</v>
      </c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</row>
    <row r="21" spans="1:66" x14ac:dyDescent="0.25">
      <c r="A21" s="6" t="s">
        <v>46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I21" s="6" t="str">
        <f>$A$21</f>
        <v>Martin</v>
      </c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</row>
    <row r="22" spans="1:66" x14ac:dyDescent="0.25">
      <c r="A22" s="6" t="s">
        <v>47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I22" s="6" t="str">
        <f>$A$22</f>
        <v>David</v>
      </c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</row>
    <row r="24" spans="1:66" x14ac:dyDescent="0.25">
      <c r="B24" s="26">
        <f>DATE(Année,3,1)</f>
        <v>45717</v>
      </c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J24" s="26">
        <f>DATE(Année,4,1)</f>
        <v>45748</v>
      </c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</row>
    <row r="25" spans="1:66" x14ac:dyDescent="0.25">
      <c r="B25" s="5">
        <f>DATE(Année,MONTH(B24),1)</f>
        <v>45717</v>
      </c>
      <c r="C25" s="5">
        <f>B25+1</f>
        <v>45718</v>
      </c>
      <c r="D25" s="5">
        <f t="shared" ref="D25:AF25" si="2">C25+1</f>
        <v>45719</v>
      </c>
      <c r="E25" s="5">
        <f t="shared" si="2"/>
        <v>45720</v>
      </c>
      <c r="F25" s="5">
        <f t="shared" si="2"/>
        <v>45721</v>
      </c>
      <c r="G25" s="5">
        <f t="shared" si="2"/>
        <v>45722</v>
      </c>
      <c r="H25" s="5">
        <f t="shared" si="2"/>
        <v>45723</v>
      </c>
      <c r="I25" s="5">
        <f t="shared" si="2"/>
        <v>45724</v>
      </c>
      <c r="J25" s="5">
        <f t="shared" si="2"/>
        <v>45725</v>
      </c>
      <c r="K25" s="5">
        <f t="shared" si="2"/>
        <v>45726</v>
      </c>
      <c r="L25" s="5">
        <f t="shared" si="2"/>
        <v>45727</v>
      </c>
      <c r="M25" s="5">
        <f t="shared" si="2"/>
        <v>45728</v>
      </c>
      <c r="N25" s="5">
        <f t="shared" si="2"/>
        <v>45729</v>
      </c>
      <c r="O25" s="5">
        <f t="shared" si="2"/>
        <v>45730</v>
      </c>
      <c r="P25" s="5">
        <f t="shared" si="2"/>
        <v>45731</v>
      </c>
      <c r="Q25" s="5">
        <f t="shared" si="2"/>
        <v>45732</v>
      </c>
      <c r="R25" s="5">
        <f t="shared" si="2"/>
        <v>45733</v>
      </c>
      <c r="S25" s="5">
        <f t="shared" si="2"/>
        <v>45734</v>
      </c>
      <c r="T25" s="5">
        <f t="shared" si="2"/>
        <v>45735</v>
      </c>
      <c r="U25" s="5">
        <f t="shared" si="2"/>
        <v>45736</v>
      </c>
      <c r="V25" s="5">
        <f>U25+1</f>
        <v>45737</v>
      </c>
      <c r="W25" s="5">
        <f t="shared" si="2"/>
        <v>45738</v>
      </c>
      <c r="X25" s="5">
        <f t="shared" si="2"/>
        <v>45739</v>
      </c>
      <c r="Y25" s="5">
        <f t="shared" si="2"/>
        <v>45740</v>
      </c>
      <c r="Z25" s="5">
        <f t="shared" si="2"/>
        <v>45741</v>
      </c>
      <c r="AA25" s="5">
        <f t="shared" si="2"/>
        <v>45742</v>
      </c>
      <c r="AB25" s="5">
        <f t="shared" si="2"/>
        <v>45743</v>
      </c>
      <c r="AC25" s="5">
        <f t="shared" si="2"/>
        <v>45744</v>
      </c>
      <c r="AD25" s="5">
        <f t="shared" si="2"/>
        <v>45745</v>
      </c>
      <c r="AE25" s="5">
        <f t="shared" si="2"/>
        <v>45746</v>
      </c>
      <c r="AF25" s="5">
        <f t="shared" si="2"/>
        <v>45747</v>
      </c>
      <c r="AJ25" s="5">
        <f>DATE(Année,MONTH(AJ24),1)</f>
        <v>45748</v>
      </c>
      <c r="AK25" s="5">
        <f>AJ25+1</f>
        <v>45749</v>
      </c>
      <c r="AL25" s="5">
        <f t="shared" ref="AL25:BM25" si="3">AK25+1</f>
        <v>45750</v>
      </c>
      <c r="AM25" s="5">
        <f t="shared" si="3"/>
        <v>45751</v>
      </c>
      <c r="AN25" s="5">
        <f t="shared" si="3"/>
        <v>45752</v>
      </c>
      <c r="AO25" s="5">
        <f t="shared" si="3"/>
        <v>45753</v>
      </c>
      <c r="AP25" s="5">
        <f t="shared" si="3"/>
        <v>45754</v>
      </c>
      <c r="AQ25" s="5">
        <f t="shared" si="3"/>
        <v>45755</v>
      </c>
      <c r="AR25" s="5">
        <f t="shared" si="3"/>
        <v>45756</v>
      </c>
      <c r="AS25" s="5">
        <f t="shared" si="3"/>
        <v>45757</v>
      </c>
      <c r="AT25" s="5">
        <f t="shared" si="3"/>
        <v>45758</v>
      </c>
      <c r="AU25" s="5">
        <f t="shared" si="3"/>
        <v>45759</v>
      </c>
      <c r="AV25" s="5">
        <f t="shared" si="3"/>
        <v>45760</v>
      </c>
      <c r="AW25" s="5">
        <f t="shared" si="3"/>
        <v>45761</v>
      </c>
      <c r="AX25" s="5">
        <f t="shared" si="3"/>
        <v>45762</v>
      </c>
      <c r="AY25" s="5">
        <f t="shared" si="3"/>
        <v>45763</v>
      </c>
      <c r="AZ25" s="5">
        <f t="shared" si="3"/>
        <v>45764</v>
      </c>
      <c r="BA25" s="5">
        <f t="shared" si="3"/>
        <v>45765</v>
      </c>
      <c r="BB25" s="5">
        <f t="shared" si="3"/>
        <v>45766</v>
      </c>
      <c r="BC25" s="5">
        <f t="shared" si="3"/>
        <v>45767</v>
      </c>
      <c r="BD25" s="5">
        <f>BC25+1</f>
        <v>45768</v>
      </c>
      <c r="BE25" s="5">
        <f t="shared" si="3"/>
        <v>45769</v>
      </c>
      <c r="BF25" s="5">
        <f t="shared" si="3"/>
        <v>45770</v>
      </c>
      <c r="BG25" s="5">
        <f t="shared" si="3"/>
        <v>45771</v>
      </c>
      <c r="BH25" s="5">
        <f t="shared" si="3"/>
        <v>45772</v>
      </c>
      <c r="BI25" s="5">
        <f t="shared" si="3"/>
        <v>45773</v>
      </c>
      <c r="BJ25" s="5">
        <f t="shared" si="3"/>
        <v>45774</v>
      </c>
      <c r="BK25" s="5">
        <f t="shared" si="3"/>
        <v>45775</v>
      </c>
      <c r="BL25" s="5">
        <f t="shared" si="3"/>
        <v>45776</v>
      </c>
      <c r="BM25" s="5">
        <f t="shared" si="3"/>
        <v>45777</v>
      </c>
      <c r="BN25" s="2"/>
    </row>
    <row r="26" spans="1:66" ht="15.75" thickBot="1" x14ac:dyDescent="0.3">
      <c r="A26" s="10" t="str">
        <f>$A$11</f>
        <v>Divers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I26" s="10" t="str">
        <f>$A$11</f>
        <v>Divers</v>
      </c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</row>
    <row r="27" spans="1:66" ht="15.75" thickTop="1" x14ac:dyDescent="0.25">
      <c r="A27" s="9" t="str">
        <f>$A$12</f>
        <v>Secrétariat</v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I27" s="9" t="str">
        <f>$A$12</f>
        <v>Secrétariat</v>
      </c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</row>
    <row r="28" spans="1:66" x14ac:dyDescent="0.25">
      <c r="A28" s="6" t="str">
        <f>$A$13</f>
        <v>Pierre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I28" s="6" t="str">
        <f>$A$13</f>
        <v>Pierre</v>
      </c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</row>
    <row r="29" spans="1:66" x14ac:dyDescent="0.25">
      <c r="A29" s="6" t="str">
        <f>$A$14</f>
        <v>Patrice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I29" s="6" t="str">
        <f>$A$14</f>
        <v>Patrice</v>
      </c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</row>
    <row r="30" spans="1:66" ht="15.75" thickBot="1" x14ac:dyDescent="0.3">
      <c r="A30" s="6" t="str">
        <f>$A$15</f>
        <v>Daniel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I30" s="6" t="str">
        <f>$A$15</f>
        <v>Daniel</v>
      </c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</row>
    <row r="31" spans="1:66" ht="15.75" hidden="1" thickBot="1" x14ac:dyDescent="0.3">
      <c r="A31" s="6" t="str">
        <f>$A$16</f>
        <v>VIDE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I31" s="6" t="str">
        <f>$A$16</f>
        <v>VIDE</v>
      </c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</row>
    <row r="32" spans="1:66" ht="15.75" hidden="1" thickBot="1" x14ac:dyDescent="0.3">
      <c r="A32" s="8" t="str">
        <f>$A$17</f>
        <v>VIDE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I32" s="8" t="str">
        <f>$A$17</f>
        <v>VIDE</v>
      </c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</row>
    <row r="33" spans="1:66" ht="15.75" thickTop="1" x14ac:dyDescent="0.25">
      <c r="A33" s="9" t="str">
        <f>$A$18</f>
        <v>Administration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I33" s="9" t="str">
        <f>$A$18</f>
        <v>Administration</v>
      </c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</row>
    <row r="34" spans="1:66" x14ac:dyDescent="0.25">
      <c r="A34" s="6" t="str">
        <f>$A$19</f>
        <v>Claudia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I34" s="6" t="str">
        <f>$A$19</f>
        <v>Claudia</v>
      </c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</row>
    <row r="35" spans="1:66" x14ac:dyDescent="0.25">
      <c r="A35" s="6" t="str">
        <f>$A$20</f>
        <v>Jean-Pierre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I35" s="6" t="str">
        <f>$A$20</f>
        <v>Jean-Pierre</v>
      </c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</row>
    <row r="36" spans="1:66" x14ac:dyDescent="0.25">
      <c r="A36" s="6" t="str">
        <f>$A$21</f>
        <v>Martin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I36" s="6" t="str">
        <f>$A$21</f>
        <v>Martin</v>
      </c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</row>
    <row r="37" spans="1:66" x14ac:dyDescent="0.25">
      <c r="A37" s="6" t="str">
        <f>$A$22</f>
        <v>David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I37" s="6" t="str">
        <f>$A$22</f>
        <v>David</v>
      </c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</row>
    <row r="39" spans="1:66" x14ac:dyDescent="0.25">
      <c r="B39" s="26">
        <f>DATE(Année,5,1)</f>
        <v>45778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J39" s="26">
        <f>DATE(Année,6,1)</f>
        <v>45809</v>
      </c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</row>
    <row r="40" spans="1:66" x14ac:dyDescent="0.25">
      <c r="B40" s="5">
        <f>DATE(Année,MONTH(B39),1)</f>
        <v>45778</v>
      </c>
      <c r="C40" s="5">
        <f>B40+1</f>
        <v>45779</v>
      </c>
      <c r="D40" s="5">
        <f t="shared" ref="D40:AF40" si="4">C40+1</f>
        <v>45780</v>
      </c>
      <c r="E40" s="5">
        <f t="shared" si="4"/>
        <v>45781</v>
      </c>
      <c r="F40" s="5">
        <f t="shared" si="4"/>
        <v>45782</v>
      </c>
      <c r="G40" s="5">
        <f t="shared" si="4"/>
        <v>45783</v>
      </c>
      <c r="H40" s="5">
        <f t="shared" si="4"/>
        <v>45784</v>
      </c>
      <c r="I40" s="5">
        <f t="shared" si="4"/>
        <v>45785</v>
      </c>
      <c r="J40" s="5">
        <f t="shared" si="4"/>
        <v>45786</v>
      </c>
      <c r="K40" s="5">
        <f t="shared" si="4"/>
        <v>45787</v>
      </c>
      <c r="L40" s="5">
        <f t="shared" si="4"/>
        <v>45788</v>
      </c>
      <c r="M40" s="5">
        <f t="shared" si="4"/>
        <v>45789</v>
      </c>
      <c r="N40" s="5">
        <f t="shared" si="4"/>
        <v>45790</v>
      </c>
      <c r="O40" s="5">
        <f t="shared" si="4"/>
        <v>45791</v>
      </c>
      <c r="P40" s="5">
        <f t="shared" si="4"/>
        <v>45792</v>
      </c>
      <c r="Q40" s="5">
        <f t="shared" si="4"/>
        <v>45793</v>
      </c>
      <c r="R40" s="5">
        <f t="shared" si="4"/>
        <v>45794</v>
      </c>
      <c r="S40" s="5">
        <f t="shared" si="4"/>
        <v>45795</v>
      </c>
      <c r="T40" s="5">
        <f t="shared" si="4"/>
        <v>45796</v>
      </c>
      <c r="U40" s="5">
        <f t="shared" si="4"/>
        <v>45797</v>
      </c>
      <c r="V40" s="5">
        <f>U40+1</f>
        <v>45798</v>
      </c>
      <c r="W40" s="5">
        <f t="shared" si="4"/>
        <v>45799</v>
      </c>
      <c r="X40" s="5">
        <f t="shared" si="4"/>
        <v>45800</v>
      </c>
      <c r="Y40" s="5">
        <f t="shared" si="4"/>
        <v>45801</v>
      </c>
      <c r="Z40" s="5">
        <f t="shared" si="4"/>
        <v>45802</v>
      </c>
      <c r="AA40" s="5">
        <f t="shared" si="4"/>
        <v>45803</v>
      </c>
      <c r="AB40" s="5">
        <f t="shared" si="4"/>
        <v>45804</v>
      </c>
      <c r="AC40" s="5">
        <f t="shared" si="4"/>
        <v>45805</v>
      </c>
      <c r="AD40" s="5">
        <f t="shared" si="4"/>
        <v>45806</v>
      </c>
      <c r="AE40" s="5">
        <f t="shared" si="4"/>
        <v>45807</v>
      </c>
      <c r="AF40" s="5">
        <f t="shared" si="4"/>
        <v>45808</v>
      </c>
      <c r="AJ40" s="5">
        <f>DATE(Année,MONTH(AJ39),1)</f>
        <v>45809</v>
      </c>
      <c r="AK40" s="5">
        <f>AJ40+1</f>
        <v>45810</v>
      </c>
      <c r="AL40" s="5">
        <f t="shared" ref="AL40:BM40" si="5">AK40+1</f>
        <v>45811</v>
      </c>
      <c r="AM40" s="5">
        <f t="shared" si="5"/>
        <v>45812</v>
      </c>
      <c r="AN40" s="5">
        <f t="shared" si="5"/>
        <v>45813</v>
      </c>
      <c r="AO40" s="5">
        <f t="shared" si="5"/>
        <v>45814</v>
      </c>
      <c r="AP40" s="5">
        <f t="shared" si="5"/>
        <v>45815</v>
      </c>
      <c r="AQ40" s="5">
        <f t="shared" si="5"/>
        <v>45816</v>
      </c>
      <c r="AR40" s="5">
        <f t="shared" si="5"/>
        <v>45817</v>
      </c>
      <c r="AS40" s="5">
        <f t="shared" si="5"/>
        <v>45818</v>
      </c>
      <c r="AT40" s="5">
        <f t="shared" si="5"/>
        <v>45819</v>
      </c>
      <c r="AU40" s="5">
        <f t="shared" si="5"/>
        <v>45820</v>
      </c>
      <c r="AV40" s="5">
        <f t="shared" si="5"/>
        <v>45821</v>
      </c>
      <c r="AW40" s="5">
        <f t="shared" si="5"/>
        <v>45822</v>
      </c>
      <c r="AX40" s="5">
        <f t="shared" si="5"/>
        <v>45823</v>
      </c>
      <c r="AY40" s="5">
        <f t="shared" si="5"/>
        <v>45824</v>
      </c>
      <c r="AZ40" s="5">
        <f t="shared" si="5"/>
        <v>45825</v>
      </c>
      <c r="BA40" s="5">
        <f t="shared" si="5"/>
        <v>45826</v>
      </c>
      <c r="BB40" s="5">
        <f t="shared" si="5"/>
        <v>45827</v>
      </c>
      <c r="BC40" s="5">
        <f t="shared" si="5"/>
        <v>45828</v>
      </c>
      <c r="BD40" s="5">
        <f>BC40+1</f>
        <v>45829</v>
      </c>
      <c r="BE40" s="5">
        <f t="shared" si="5"/>
        <v>45830</v>
      </c>
      <c r="BF40" s="5">
        <f t="shared" si="5"/>
        <v>45831</v>
      </c>
      <c r="BG40" s="5">
        <f t="shared" si="5"/>
        <v>45832</v>
      </c>
      <c r="BH40" s="5">
        <f t="shared" si="5"/>
        <v>45833</v>
      </c>
      <c r="BI40" s="5">
        <f t="shared" si="5"/>
        <v>45834</v>
      </c>
      <c r="BJ40" s="5">
        <f t="shared" si="5"/>
        <v>45835</v>
      </c>
      <c r="BK40" s="5">
        <f t="shared" si="5"/>
        <v>45836</v>
      </c>
      <c r="BL40" s="5">
        <f t="shared" si="5"/>
        <v>45837</v>
      </c>
      <c r="BM40" s="5">
        <f t="shared" si="5"/>
        <v>45838</v>
      </c>
      <c r="BN40" s="2"/>
    </row>
    <row r="41" spans="1:66" ht="15.75" thickBot="1" x14ac:dyDescent="0.3">
      <c r="A41" s="10" t="str">
        <f>$A$11</f>
        <v>Divers</v>
      </c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I41" s="10" t="str">
        <f>$A$11</f>
        <v>Divers</v>
      </c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</row>
    <row r="42" spans="1:66" ht="15.75" thickTop="1" x14ac:dyDescent="0.25">
      <c r="A42" s="9" t="str">
        <f>$A$12</f>
        <v>Secrétariat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I42" s="9" t="str">
        <f>$A$12</f>
        <v>Secrétariat</v>
      </c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</row>
    <row r="43" spans="1:66" x14ac:dyDescent="0.25">
      <c r="A43" s="6" t="str">
        <f>$A$13</f>
        <v>Pierre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I43" s="6" t="str">
        <f>$A$13</f>
        <v>Pierre</v>
      </c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</row>
    <row r="44" spans="1:66" x14ac:dyDescent="0.25">
      <c r="A44" s="6" t="str">
        <f>$A$14</f>
        <v>Patrice</v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I44" s="6" t="str">
        <f>$A$14</f>
        <v>Patrice</v>
      </c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</row>
    <row r="45" spans="1:66" ht="15.75" thickBot="1" x14ac:dyDescent="0.3">
      <c r="A45" s="6" t="str">
        <f>$A$15</f>
        <v>Daniel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I45" s="6" t="str">
        <f>$A$15</f>
        <v>Daniel</v>
      </c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</row>
    <row r="46" spans="1:66" ht="15.75" hidden="1" thickBot="1" x14ac:dyDescent="0.3">
      <c r="A46" s="6" t="str">
        <f>$A$16</f>
        <v>VIDE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I46" s="6" t="str">
        <f>$A$16</f>
        <v>VIDE</v>
      </c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2"/>
      <c r="BM46" s="22"/>
    </row>
    <row r="47" spans="1:66" ht="15.75" hidden="1" thickBot="1" x14ac:dyDescent="0.3">
      <c r="A47" s="8" t="str">
        <f>$A$17</f>
        <v>VIDE</v>
      </c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I47" s="8" t="str">
        <f>$A$17</f>
        <v>VIDE</v>
      </c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</row>
    <row r="48" spans="1:66" ht="15.75" thickTop="1" x14ac:dyDescent="0.25">
      <c r="A48" s="9" t="str">
        <f>$A$18</f>
        <v>Administration</v>
      </c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I48" s="9" t="str">
        <f>$A$18</f>
        <v>Administration</v>
      </c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</row>
    <row r="49" spans="1:66" x14ac:dyDescent="0.25">
      <c r="A49" s="6" t="str">
        <f>$A$19</f>
        <v>Claudia</v>
      </c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I49" s="6" t="str">
        <f>$A$19</f>
        <v>Claudia</v>
      </c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22"/>
      <c r="BG49" s="22"/>
      <c r="BH49" s="22"/>
      <c r="BI49" s="22"/>
      <c r="BJ49" s="22"/>
      <c r="BK49" s="22"/>
      <c r="BL49" s="22"/>
      <c r="BM49" s="22"/>
    </row>
    <row r="50" spans="1:66" x14ac:dyDescent="0.25">
      <c r="A50" s="6" t="str">
        <f>$A$20</f>
        <v>Jean-Pierre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I50" s="6" t="str">
        <f>$A$20</f>
        <v>Jean-Pierre</v>
      </c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2"/>
      <c r="BM50" s="22"/>
    </row>
    <row r="51" spans="1:66" x14ac:dyDescent="0.25">
      <c r="A51" s="6" t="str">
        <f>$A$21</f>
        <v>Martin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I51" s="6" t="str">
        <f>$A$21</f>
        <v>Martin</v>
      </c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</row>
    <row r="52" spans="1:66" x14ac:dyDescent="0.25">
      <c r="A52" s="6" t="str">
        <f>$A$22</f>
        <v>David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I52" s="6" t="str">
        <f>$A$22</f>
        <v>David</v>
      </c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</row>
    <row r="54" spans="1:66" x14ac:dyDescent="0.25">
      <c r="B54" s="26">
        <f>DATE(Année,7,1)</f>
        <v>45839</v>
      </c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J54" s="26">
        <f>DATE(Année,8,1)</f>
        <v>45870</v>
      </c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</row>
    <row r="55" spans="1:66" x14ac:dyDescent="0.25">
      <c r="B55" s="5">
        <f>DATE(Année,MONTH(B54),1)</f>
        <v>45839</v>
      </c>
      <c r="C55" s="5">
        <f>B55+1</f>
        <v>45840</v>
      </c>
      <c r="D55" s="5">
        <f t="shared" ref="D55:AF55" si="6">C55+1</f>
        <v>45841</v>
      </c>
      <c r="E55" s="5">
        <f t="shared" si="6"/>
        <v>45842</v>
      </c>
      <c r="F55" s="5">
        <f t="shared" si="6"/>
        <v>45843</v>
      </c>
      <c r="G55" s="5">
        <f t="shared" si="6"/>
        <v>45844</v>
      </c>
      <c r="H55" s="5">
        <f t="shared" si="6"/>
        <v>45845</v>
      </c>
      <c r="I55" s="5">
        <f t="shared" si="6"/>
        <v>45846</v>
      </c>
      <c r="J55" s="5">
        <f t="shared" si="6"/>
        <v>45847</v>
      </c>
      <c r="K55" s="5">
        <f t="shared" si="6"/>
        <v>45848</v>
      </c>
      <c r="L55" s="5">
        <f t="shared" si="6"/>
        <v>45849</v>
      </c>
      <c r="M55" s="5">
        <f t="shared" si="6"/>
        <v>45850</v>
      </c>
      <c r="N55" s="5">
        <f t="shared" si="6"/>
        <v>45851</v>
      </c>
      <c r="O55" s="5">
        <f t="shared" si="6"/>
        <v>45852</v>
      </c>
      <c r="P55" s="5">
        <f t="shared" si="6"/>
        <v>45853</v>
      </c>
      <c r="Q55" s="5">
        <f t="shared" si="6"/>
        <v>45854</v>
      </c>
      <c r="R55" s="5">
        <f t="shared" si="6"/>
        <v>45855</v>
      </c>
      <c r="S55" s="5">
        <f t="shared" si="6"/>
        <v>45856</v>
      </c>
      <c r="T55" s="5">
        <f t="shared" si="6"/>
        <v>45857</v>
      </c>
      <c r="U55" s="5">
        <f t="shared" si="6"/>
        <v>45858</v>
      </c>
      <c r="V55" s="5">
        <f>U55+1</f>
        <v>45859</v>
      </c>
      <c r="W55" s="5">
        <f t="shared" si="6"/>
        <v>45860</v>
      </c>
      <c r="X55" s="5">
        <f t="shared" si="6"/>
        <v>45861</v>
      </c>
      <c r="Y55" s="5">
        <f t="shared" si="6"/>
        <v>45862</v>
      </c>
      <c r="Z55" s="5">
        <f t="shared" si="6"/>
        <v>45863</v>
      </c>
      <c r="AA55" s="5">
        <f t="shared" si="6"/>
        <v>45864</v>
      </c>
      <c r="AB55" s="5">
        <f t="shared" si="6"/>
        <v>45865</v>
      </c>
      <c r="AC55" s="5">
        <f t="shared" si="6"/>
        <v>45866</v>
      </c>
      <c r="AD55" s="5">
        <f t="shared" si="6"/>
        <v>45867</v>
      </c>
      <c r="AE55" s="5">
        <f t="shared" si="6"/>
        <v>45868</v>
      </c>
      <c r="AF55" s="5">
        <f t="shared" si="6"/>
        <v>45869</v>
      </c>
      <c r="AJ55" s="5">
        <f>DATE(Année,MONTH(AJ54),1)</f>
        <v>45870</v>
      </c>
      <c r="AK55" s="5">
        <f>AJ55+1</f>
        <v>45871</v>
      </c>
      <c r="AL55" s="5">
        <f t="shared" ref="AL55:BN55" si="7">AK55+1</f>
        <v>45872</v>
      </c>
      <c r="AM55" s="5">
        <f t="shared" si="7"/>
        <v>45873</v>
      </c>
      <c r="AN55" s="5">
        <f t="shared" si="7"/>
        <v>45874</v>
      </c>
      <c r="AO55" s="5">
        <f t="shared" si="7"/>
        <v>45875</v>
      </c>
      <c r="AP55" s="5">
        <f t="shared" si="7"/>
        <v>45876</v>
      </c>
      <c r="AQ55" s="5">
        <f t="shared" si="7"/>
        <v>45877</v>
      </c>
      <c r="AR55" s="5">
        <f t="shared" si="7"/>
        <v>45878</v>
      </c>
      <c r="AS55" s="5">
        <f t="shared" si="7"/>
        <v>45879</v>
      </c>
      <c r="AT55" s="5">
        <f t="shared" si="7"/>
        <v>45880</v>
      </c>
      <c r="AU55" s="5">
        <f t="shared" si="7"/>
        <v>45881</v>
      </c>
      <c r="AV55" s="5">
        <f t="shared" si="7"/>
        <v>45882</v>
      </c>
      <c r="AW55" s="5">
        <f t="shared" si="7"/>
        <v>45883</v>
      </c>
      <c r="AX55" s="5">
        <f t="shared" si="7"/>
        <v>45884</v>
      </c>
      <c r="AY55" s="5">
        <f t="shared" si="7"/>
        <v>45885</v>
      </c>
      <c r="AZ55" s="5">
        <f t="shared" si="7"/>
        <v>45886</v>
      </c>
      <c r="BA55" s="5">
        <f t="shared" si="7"/>
        <v>45887</v>
      </c>
      <c r="BB55" s="5">
        <f t="shared" si="7"/>
        <v>45888</v>
      </c>
      <c r="BC55" s="5">
        <f t="shared" si="7"/>
        <v>45889</v>
      </c>
      <c r="BD55" s="5">
        <f>BC55+1</f>
        <v>45890</v>
      </c>
      <c r="BE55" s="5">
        <f t="shared" si="7"/>
        <v>45891</v>
      </c>
      <c r="BF55" s="5">
        <f t="shared" si="7"/>
        <v>45892</v>
      </c>
      <c r="BG55" s="5">
        <f t="shared" si="7"/>
        <v>45893</v>
      </c>
      <c r="BH55" s="5">
        <f t="shared" si="7"/>
        <v>45894</v>
      </c>
      <c r="BI55" s="5">
        <f t="shared" si="7"/>
        <v>45895</v>
      </c>
      <c r="BJ55" s="5">
        <f t="shared" si="7"/>
        <v>45896</v>
      </c>
      <c r="BK55" s="5">
        <f t="shared" si="7"/>
        <v>45897</v>
      </c>
      <c r="BL55" s="5">
        <f t="shared" si="7"/>
        <v>45898</v>
      </c>
      <c r="BM55" s="5">
        <f t="shared" si="7"/>
        <v>45899</v>
      </c>
      <c r="BN55" s="5">
        <f t="shared" si="7"/>
        <v>45900</v>
      </c>
    </row>
    <row r="56" spans="1:66" ht="15.75" thickBot="1" x14ac:dyDescent="0.3">
      <c r="A56" s="10" t="str">
        <f>$A$11</f>
        <v>Divers</v>
      </c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I56" s="10" t="str">
        <f>$A$11</f>
        <v>Divers</v>
      </c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</row>
    <row r="57" spans="1:66" ht="15.75" thickTop="1" x14ac:dyDescent="0.25">
      <c r="A57" s="9" t="str">
        <f>$A$12</f>
        <v>Secrétariat</v>
      </c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I57" s="9" t="str">
        <f>$A$12</f>
        <v>Secrétariat</v>
      </c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</row>
    <row r="58" spans="1:66" x14ac:dyDescent="0.25">
      <c r="A58" s="6" t="str">
        <f>$A$13</f>
        <v>Pierre</v>
      </c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I58" s="6" t="str">
        <f>$A$13</f>
        <v>Pierre</v>
      </c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</row>
    <row r="59" spans="1:66" x14ac:dyDescent="0.25">
      <c r="A59" s="6" t="str">
        <f>$A$14</f>
        <v>Patrice</v>
      </c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I59" s="6" t="str">
        <f>$A$14</f>
        <v>Patrice</v>
      </c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</row>
    <row r="60" spans="1:66" ht="15.75" thickBot="1" x14ac:dyDescent="0.3">
      <c r="A60" s="6" t="str">
        <f>$A$15</f>
        <v>Daniel</v>
      </c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I60" s="6" t="str">
        <f>$A$15</f>
        <v>Daniel</v>
      </c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</row>
    <row r="61" spans="1:66" ht="15.75" hidden="1" thickBot="1" x14ac:dyDescent="0.3">
      <c r="A61" s="6" t="str">
        <f>$A$16</f>
        <v>VIDE</v>
      </c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I61" s="6" t="str">
        <f>$A$16</f>
        <v>VIDE</v>
      </c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/>
      <c r="BB61" s="22"/>
      <c r="BC61" s="22"/>
      <c r="BD61" s="22"/>
      <c r="BE61" s="22"/>
      <c r="BF61" s="22"/>
      <c r="BG61" s="22"/>
      <c r="BH61" s="22"/>
      <c r="BI61" s="22"/>
      <c r="BJ61" s="22"/>
      <c r="BK61" s="22"/>
      <c r="BL61" s="22"/>
      <c r="BM61" s="22"/>
      <c r="BN61" s="22"/>
    </row>
    <row r="62" spans="1:66" ht="15.75" hidden="1" thickBot="1" x14ac:dyDescent="0.3">
      <c r="A62" s="8" t="str">
        <f>$A$17</f>
        <v>VIDE</v>
      </c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I62" s="8" t="str">
        <f>$A$17</f>
        <v>VIDE</v>
      </c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</row>
    <row r="63" spans="1:66" ht="15.75" thickTop="1" x14ac:dyDescent="0.25">
      <c r="A63" s="9" t="str">
        <f>$A$18</f>
        <v>Administration</v>
      </c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I63" s="9" t="str">
        <f>$A$18</f>
        <v>Administration</v>
      </c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</row>
    <row r="64" spans="1:66" x14ac:dyDescent="0.25">
      <c r="A64" s="6" t="str">
        <f>$A$19</f>
        <v>Claudia</v>
      </c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I64" s="6" t="str">
        <f>$A$19</f>
        <v>Claudia</v>
      </c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/>
      <c r="BD64" s="22"/>
      <c r="BE64" s="22"/>
      <c r="BF64" s="22"/>
      <c r="BG64" s="22"/>
      <c r="BH64" s="22"/>
      <c r="BI64" s="22"/>
      <c r="BJ64" s="22"/>
      <c r="BK64" s="22"/>
      <c r="BL64" s="22"/>
      <c r="BM64" s="22"/>
      <c r="BN64" s="22"/>
    </row>
    <row r="65" spans="1:66" x14ac:dyDescent="0.25">
      <c r="A65" s="6" t="str">
        <f>$A$20</f>
        <v>Jean-Pierre</v>
      </c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I65" s="6" t="str">
        <f>$A$20</f>
        <v>Jean-Pierre</v>
      </c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22"/>
      <c r="BG65" s="22"/>
      <c r="BH65" s="22"/>
      <c r="BI65" s="22"/>
      <c r="BJ65" s="22"/>
      <c r="BK65" s="22"/>
      <c r="BL65" s="22"/>
      <c r="BM65" s="22"/>
      <c r="BN65" s="22"/>
    </row>
    <row r="66" spans="1:66" x14ac:dyDescent="0.25">
      <c r="A66" s="6" t="str">
        <f>$A$21</f>
        <v>Martin</v>
      </c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I66" s="6" t="str">
        <f>$A$21</f>
        <v>Martin</v>
      </c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</row>
    <row r="67" spans="1:66" x14ac:dyDescent="0.25">
      <c r="A67" s="6" t="str">
        <f>$A$22</f>
        <v>David</v>
      </c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I67" s="6" t="str">
        <f>$A$22</f>
        <v>David</v>
      </c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2"/>
      <c r="BM67" s="22"/>
      <c r="BN67" s="22"/>
    </row>
    <row r="69" spans="1:66" x14ac:dyDescent="0.25">
      <c r="B69" s="26">
        <f>DATE(Année,9,1)</f>
        <v>45901</v>
      </c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J69" s="26">
        <f>DATE(Année,10,1)</f>
        <v>45931</v>
      </c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</row>
    <row r="70" spans="1:66" x14ac:dyDescent="0.25">
      <c r="B70" s="5">
        <f>DATE(Année,MONTH(B69),1)</f>
        <v>45901</v>
      </c>
      <c r="C70" s="5">
        <f>B70+1</f>
        <v>45902</v>
      </c>
      <c r="D70" s="5">
        <f t="shared" ref="D70:AE70" si="8">C70+1</f>
        <v>45903</v>
      </c>
      <c r="E70" s="5">
        <f t="shared" si="8"/>
        <v>45904</v>
      </c>
      <c r="F70" s="5">
        <f t="shared" si="8"/>
        <v>45905</v>
      </c>
      <c r="G70" s="5">
        <f t="shared" si="8"/>
        <v>45906</v>
      </c>
      <c r="H70" s="5">
        <f t="shared" si="8"/>
        <v>45907</v>
      </c>
      <c r="I70" s="5">
        <f t="shared" si="8"/>
        <v>45908</v>
      </c>
      <c r="J70" s="5">
        <f t="shared" si="8"/>
        <v>45909</v>
      </c>
      <c r="K70" s="5">
        <f t="shared" si="8"/>
        <v>45910</v>
      </c>
      <c r="L70" s="5">
        <f t="shared" si="8"/>
        <v>45911</v>
      </c>
      <c r="M70" s="5">
        <f t="shared" si="8"/>
        <v>45912</v>
      </c>
      <c r="N70" s="5">
        <f t="shared" si="8"/>
        <v>45913</v>
      </c>
      <c r="O70" s="5">
        <f t="shared" si="8"/>
        <v>45914</v>
      </c>
      <c r="P70" s="5">
        <f t="shared" si="8"/>
        <v>45915</v>
      </c>
      <c r="Q70" s="5">
        <f t="shared" si="8"/>
        <v>45916</v>
      </c>
      <c r="R70" s="5">
        <f t="shared" si="8"/>
        <v>45917</v>
      </c>
      <c r="S70" s="5">
        <f t="shared" si="8"/>
        <v>45918</v>
      </c>
      <c r="T70" s="5">
        <f t="shared" si="8"/>
        <v>45919</v>
      </c>
      <c r="U70" s="5">
        <f t="shared" si="8"/>
        <v>45920</v>
      </c>
      <c r="V70" s="5">
        <f>U70+1</f>
        <v>45921</v>
      </c>
      <c r="W70" s="5">
        <f t="shared" si="8"/>
        <v>45922</v>
      </c>
      <c r="X70" s="5">
        <f t="shared" si="8"/>
        <v>45923</v>
      </c>
      <c r="Y70" s="5">
        <f t="shared" si="8"/>
        <v>45924</v>
      </c>
      <c r="Z70" s="5">
        <f t="shared" si="8"/>
        <v>45925</v>
      </c>
      <c r="AA70" s="5">
        <f t="shared" si="8"/>
        <v>45926</v>
      </c>
      <c r="AB70" s="5">
        <f t="shared" si="8"/>
        <v>45927</v>
      </c>
      <c r="AC70" s="5">
        <f t="shared" si="8"/>
        <v>45928</v>
      </c>
      <c r="AD70" s="5">
        <f t="shared" si="8"/>
        <v>45929</v>
      </c>
      <c r="AE70" s="5">
        <f t="shared" si="8"/>
        <v>45930</v>
      </c>
      <c r="AF70" s="2"/>
      <c r="AJ70" s="5">
        <f>DATE(Année,MONTH(AJ69),1)</f>
        <v>45931</v>
      </c>
      <c r="AK70" s="5">
        <f>AJ70+1</f>
        <v>45932</v>
      </c>
      <c r="AL70" s="5">
        <f t="shared" ref="AL70:BN70" si="9">AK70+1</f>
        <v>45933</v>
      </c>
      <c r="AM70" s="5">
        <f t="shared" si="9"/>
        <v>45934</v>
      </c>
      <c r="AN70" s="5">
        <f t="shared" si="9"/>
        <v>45935</v>
      </c>
      <c r="AO70" s="5">
        <f t="shared" si="9"/>
        <v>45936</v>
      </c>
      <c r="AP70" s="5">
        <f t="shared" si="9"/>
        <v>45937</v>
      </c>
      <c r="AQ70" s="5">
        <f t="shared" si="9"/>
        <v>45938</v>
      </c>
      <c r="AR70" s="5">
        <f t="shared" si="9"/>
        <v>45939</v>
      </c>
      <c r="AS70" s="5">
        <f t="shared" si="9"/>
        <v>45940</v>
      </c>
      <c r="AT70" s="5">
        <f t="shared" si="9"/>
        <v>45941</v>
      </c>
      <c r="AU70" s="5">
        <f t="shared" si="9"/>
        <v>45942</v>
      </c>
      <c r="AV70" s="5">
        <f t="shared" si="9"/>
        <v>45943</v>
      </c>
      <c r="AW70" s="5">
        <f t="shared" si="9"/>
        <v>45944</v>
      </c>
      <c r="AX70" s="5">
        <f t="shared" si="9"/>
        <v>45945</v>
      </c>
      <c r="AY70" s="5">
        <f t="shared" si="9"/>
        <v>45946</v>
      </c>
      <c r="AZ70" s="5">
        <f t="shared" si="9"/>
        <v>45947</v>
      </c>
      <c r="BA70" s="5">
        <f t="shared" si="9"/>
        <v>45948</v>
      </c>
      <c r="BB70" s="5">
        <f t="shared" si="9"/>
        <v>45949</v>
      </c>
      <c r="BC70" s="5">
        <f t="shared" si="9"/>
        <v>45950</v>
      </c>
      <c r="BD70" s="5">
        <f>BC70+1</f>
        <v>45951</v>
      </c>
      <c r="BE70" s="5">
        <f t="shared" si="9"/>
        <v>45952</v>
      </c>
      <c r="BF70" s="5">
        <f t="shared" si="9"/>
        <v>45953</v>
      </c>
      <c r="BG70" s="5">
        <f t="shared" si="9"/>
        <v>45954</v>
      </c>
      <c r="BH70" s="5">
        <f t="shared" si="9"/>
        <v>45955</v>
      </c>
      <c r="BI70" s="5">
        <f t="shared" si="9"/>
        <v>45956</v>
      </c>
      <c r="BJ70" s="5">
        <f t="shared" si="9"/>
        <v>45957</v>
      </c>
      <c r="BK70" s="5">
        <f t="shared" si="9"/>
        <v>45958</v>
      </c>
      <c r="BL70" s="5">
        <f t="shared" si="9"/>
        <v>45959</v>
      </c>
      <c r="BM70" s="5">
        <f t="shared" si="9"/>
        <v>45960</v>
      </c>
      <c r="BN70" s="5">
        <f t="shared" si="9"/>
        <v>45961</v>
      </c>
    </row>
    <row r="71" spans="1:66" ht="15.75" thickBot="1" x14ac:dyDescent="0.3">
      <c r="A71" s="10" t="str">
        <f>$A$11</f>
        <v>Divers</v>
      </c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I71" s="10" t="str">
        <f>$A$11</f>
        <v>Divers</v>
      </c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</row>
    <row r="72" spans="1:66" ht="15.75" thickTop="1" x14ac:dyDescent="0.25">
      <c r="A72" s="9" t="str">
        <f>$A$12</f>
        <v>Secrétariat</v>
      </c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I72" s="9" t="str">
        <f>$A$12</f>
        <v>Secrétariat</v>
      </c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/>
    </row>
    <row r="73" spans="1:66" x14ac:dyDescent="0.25">
      <c r="A73" s="6" t="str">
        <f>$A$13</f>
        <v>Pierre</v>
      </c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I73" s="6" t="str">
        <f>$A$13</f>
        <v>Pierre</v>
      </c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</row>
    <row r="74" spans="1:66" x14ac:dyDescent="0.25">
      <c r="A74" s="6" t="str">
        <f>$A$14</f>
        <v>Patrice</v>
      </c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I74" s="6" t="str">
        <f>$A$14</f>
        <v>Patrice</v>
      </c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</row>
    <row r="75" spans="1:66" ht="15.75" thickBot="1" x14ac:dyDescent="0.3">
      <c r="A75" s="6" t="str">
        <f>$A$15</f>
        <v>Daniel</v>
      </c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I75" s="6" t="str">
        <f>$A$15</f>
        <v>Daniel</v>
      </c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</row>
    <row r="76" spans="1:66" ht="15.75" hidden="1" thickBot="1" x14ac:dyDescent="0.3">
      <c r="A76" s="6" t="str">
        <f>$A$16</f>
        <v>VIDE</v>
      </c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I76" s="6" t="str">
        <f>$A$16</f>
        <v>VIDE</v>
      </c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</row>
    <row r="77" spans="1:66" ht="15.75" hidden="1" thickBot="1" x14ac:dyDescent="0.3">
      <c r="A77" s="8" t="str">
        <f>$A$17</f>
        <v>VIDE</v>
      </c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I77" s="8" t="str">
        <f>$A$17</f>
        <v>VIDE</v>
      </c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</row>
    <row r="78" spans="1:66" ht="15.75" thickTop="1" x14ac:dyDescent="0.25">
      <c r="A78" s="9" t="str">
        <f>$A$18</f>
        <v>Administration</v>
      </c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I78" s="9" t="str">
        <f>$A$18</f>
        <v>Administration</v>
      </c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</row>
    <row r="79" spans="1:66" x14ac:dyDescent="0.25">
      <c r="A79" s="6" t="str">
        <f>$A$19</f>
        <v>Claudia</v>
      </c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I79" s="6" t="str">
        <f>$A$19</f>
        <v>Claudia</v>
      </c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</row>
    <row r="80" spans="1:66" x14ac:dyDescent="0.25">
      <c r="A80" s="6" t="str">
        <f>$A$20</f>
        <v>Jean-Pierre</v>
      </c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I80" s="6" t="str">
        <f>$A$20</f>
        <v>Jean-Pierre</v>
      </c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</row>
    <row r="81" spans="1:66" x14ac:dyDescent="0.25">
      <c r="A81" s="6" t="str">
        <f>$A$21</f>
        <v>Martin</v>
      </c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I81" s="6" t="str">
        <f>$A$21</f>
        <v>Martin</v>
      </c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</row>
    <row r="82" spans="1:66" x14ac:dyDescent="0.25">
      <c r="A82" s="6" t="str">
        <f>$A$22</f>
        <v>David</v>
      </c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I82" s="6" t="str">
        <f>$A$22</f>
        <v>David</v>
      </c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</row>
    <row r="84" spans="1:66" x14ac:dyDescent="0.25">
      <c r="B84" s="26">
        <f>DATE(Année,11,1)</f>
        <v>45962</v>
      </c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J84" s="26">
        <f>DATE(Année,12,1)</f>
        <v>45992</v>
      </c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  <c r="AX84" s="26"/>
      <c r="AY84" s="26"/>
      <c r="AZ84" s="26"/>
      <c r="BA84" s="26"/>
      <c r="BB84" s="26"/>
      <c r="BC84" s="26"/>
      <c r="BD84" s="26"/>
      <c r="BE84" s="26"/>
      <c r="BF84" s="26"/>
      <c r="BG84" s="26"/>
      <c r="BH84" s="26"/>
      <c r="BI84" s="26"/>
      <c r="BJ84" s="26"/>
      <c r="BK84" s="26"/>
      <c r="BL84" s="26"/>
      <c r="BM84" s="26"/>
      <c r="BN84" s="26"/>
    </row>
    <row r="85" spans="1:66" x14ac:dyDescent="0.25">
      <c r="B85" s="5">
        <f>DATE(Année,MONTH(B84),1)</f>
        <v>45962</v>
      </c>
      <c r="C85" s="5">
        <f>B85+1</f>
        <v>45963</v>
      </c>
      <c r="D85" s="5">
        <f t="shared" ref="D85:AE85" si="10">C85+1</f>
        <v>45964</v>
      </c>
      <c r="E85" s="5">
        <f t="shared" si="10"/>
        <v>45965</v>
      </c>
      <c r="F85" s="5">
        <f t="shared" si="10"/>
        <v>45966</v>
      </c>
      <c r="G85" s="5">
        <f t="shared" si="10"/>
        <v>45967</v>
      </c>
      <c r="H85" s="5">
        <f t="shared" si="10"/>
        <v>45968</v>
      </c>
      <c r="I85" s="5">
        <f t="shared" si="10"/>
        <v>45969</v>
      </c>
      <c r="J85" s="5">
        <f t="shared" si="10"/>
        <v>45970</v>
      </c>
      <c r="K85" s="5">
        <f t="shared" si="10"/>
        <v>45971</v>
      </c>
      <c r="L85" s="5">
        <f t="shared" si="10"/>
        <v>45972</v>
      </c>
      <c r="M85" s="5">
        <f t="shared" si="10"/>
        <v>45973</v>
      </c>
      <c r="N85" s="5">
        <f t="shared" si="10"/>
        <v>45974</v>
      </c>
      <c r="O85" s="5">
        <f t="shared" si="10"/>
        <v>45975</v>
      </c>
      <c r="P85" s="5">
        <f t="shared" si="10"/>
        <v>45976</v>
      </c>
      <c r="Q85" s="5">
        <f t="shared" si="10"/>
        <v>45977</v>
      </c>
      <c r="R85" s="5">
        <f t="shared" si="10"/>
        <v>45978</v>
      </c>
      <c r="S85" s="5">
        <f t="shared" si="10"/>
        <v>45979</v>
      </c>
      <c r="T85" s="5">
        <f t="shared" si="10"/>
        <v>45980</v>
      </c>
      <c r="U85" s="5">
        <f t="shared" si="10"/>
        <v>45981</v>
      </c>
      <c r="V85" s="5">
        <f>U85+1</f>
        <v>45982</v>
      </c>
      <c r="W85" s="5">
        <f t="shared" si="10"/>
        <v>45983</v>
      </c>
      <c r="X85" s="5">
        <f t="shared" si="10"/>
        <v>45984</v>
      </c>
      <c r="Y85" s="5">
        <f t="shared" si="10"/>
        <v>45985</v>
      </c>
      <c r="Z85" s="5">
        <f t="shared" si="10"/>
        <v>45986</v>
      </c>
      <c r="AA85" s="5">
        <f t="shared" si="10"/>
        <v>45987</v>
      </c>
      <c r="AB85" s="5">
        <f t="shared" si="10"/>
        <v>45988</v>
      </c>
      <c r="AC85" s="5">
        <f t="shared" si="10"/>
        <v>45989</v>
      </c>
      <c r="AD85" s="5">
        <f t="shared" si="10"/>
        <v>45990</v>
      </c>
      <c r="AE85" s="5">
        <f t="shared" si="10"/>
        <v>45991</v>
      </c>
      <c r="AF85" s="2"/>
      <c r="AJ85" s="5">
        <f>DATE(Année,MONTH(AJ84),1)</f>
        <v>45992</v>
      </c>
      <c r="AK85" s="5">
        <f>AJ85+1</f>
        <v>45993</v>
      </c>
      <c r="AL85" s="5">
        <f t="shared" ref="AL85:BN85" si="11">AK85+1</f>
        <v>45994</v>
      </c>
      <c r="AM85" s="5">
        <f t="shared" si="11"/>
        <v>45995</v>
      </c>
      <c r="AN85" s="5">
        <f t="shared" si="11"/>
        <v>45996</v>
      </c>
      <c r="AO85" s="5">
        <f t="shared" si="11"/>
        <v>45997</v>
      </c>
      <c r="AP85" s="5">
        <f t="shared" si="11"/>
        <v>45998</v>
      </c>
      <c r="AQ85" s="5">
        <f t="shared" si="11"/>
        <v>45999</v>
      </c>
      <c r="AR85" s="5">
        <f t="shared" si="11"/>
        <v>46000</v>
      </c>
      <c r="AS85" s="5">
        <f t="shared" si="11"/>
        <v>46001</v>
      </c>
      <c r="AT85" s="5">
        <f t="shared" si="11"/>
        <v>46002</v>
      </c>
      <c r="AU85" s="5">
        <f t="shared" si="11"/>
        <v>46003</v>
      </c>
      <c r="AV85" s="5">
        <f t="shared" si="11"/>
        <v>46004</v>
      </c>
      <c r="AW85" s="5">
        <f t="shared" si="11"/>
        <v>46005</v>
      </c>
      <c r="AX85" s="5">
        <f t="shared" si="11"/>
        <v>46006</v>
      </c>
      <c r="AY85" s="5">
        <f t="shared" si="11"/>
        <v>46007</v>
      </c>
      <c r="AZ85" s="5">
        <f t="shared" si="11"/>
        <v>46008</v>
      </c>
      <c r="BA85" s="5">
        <f t="shared" si="11"/>
        <v>46009</v>
      </c>
      <c r="BB85" s="5">
        <f t="shared" si="11"/>
        <v>46010</v>
      </c>
      <c r="BC85" s="5">
        <f t="shared" si="11"/>
        <v>46011</v>
      </c>
      <c r="BD85" s="5">
        <f>BC85+1</f>
        <v>46012</v>
      </c>
      <c r="BE85" s="5">
        <f t="shared" si="11"/>
        <v>46013</v>
      </c>
      <c r="BF85" s="5">
        <f t="shared" si="11"/>
        <v>46014</v>
      </c>
      <c r="BG85" s="5">
        <f t="shared" si="11"/>
        <v>46015</v>
      </c>
      <c r="BH85" s="5">
        <f t="shared" si="11"/>
        <v>46016</v>
      </c>
      <c r="BI85" s="5">
        <f t="shared" si="11"/>
        <v>46017</v>
      </c>
      <c r="BJ85" s="5">
        <f t="shared" si="11"/>
        <v>46018</v>
      </c>
      <c r="BK85" s="5">
        <f t="shared" si="11"/>
        <v>46019</v>
      </c>
      <c r="BL85" s="5">
        <f t="shared" si="11"/>
        <v>46020</v>
      </c>
      <c r="BM85" s="5">
        <f t="shared" si="11"/>
        <v>46021</v>
      </c>
      <c r="BN85" s="5">
        <f t="shared" si="11"/>
        <v>46022</v>
      </c>
    </row>
    <row r="86" spans="1:66" ht="15.75" thickBot="1" x14ac:dyDescent="0.3">
      <c r="A86" s="10" t="str">
        <f>$A$11</f>
        <v>Divers</v>
      </c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I86" s="10" t="str">
        <f>$A$11</f>
        <v>Divers</v>
      </c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</row>
    <row r="87" spans="1:66" ht="15.75" thickTop="1" x14ac:dyDescent="0.25">
      <c r="A87" s="9" t="str">
        <f>$A$12</f>
        <v>Secrétariat</v>
      </c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I87" s="9" t="str">
        <f>$A$12</f>
        <v>Secrétariat</v>
      </c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/>
      <c r="AZ87" s="24"/>
      <c r="BA87" s="24"/>
      <c r="BB87" s="24"/>
      <c r="BC87" s="24"/>
      <c r="BD87" s="24"/>
      <c r="BE87" s="24"/>
      <c r="BF87" s="24"/>
      <c r="BG87" s="24"/>
      <c r="BH87" s="24"/>
      <c r="BI87" s="24"/>
      <c r="BJ87" s="24"/>
      <c r="BK87" s="24"/>
      <c r="BL87" s="24"/>
      <c r="BM87" s="24"/>
      <c r="BN87" s="24"/>
    </row>
    <row r="88" spans="1:66" x14ac:dyDescent="0.25">
      <c r="A88" s="6" t="str">
        <f>$A$13</f>
        <v>Pierre</v>
      </c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I88" s="6" t="str">
        <f>$A$13</f>
        <v>Pierre</v>
      </c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2"/>
      <c r="BM88" s="22"/>
      <c r="BN88" s="22"/>
    </row>
    <row r="89" spans="1:66" x14ac:dyDescent="0.25">
      <c r="A89" s="6" t="str">
        <f>$A$14</f>
        <v>Patrice</v>
      </c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I89" s="6" t="str">
        <f>$A$14</f>
        <v>Patrice</v>
      </c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2"/>
      <c r="BM89" s="22"/>
      <c r="BN89" s="22"/>
    </row>
    <row r="90" spans="1:66" ht="15.75" thickBot="1" x14ac:dyDescent="0.3">
      <c r="A90" s="6" t="str">
        <f>$A$15</f>
        <v>Daniel</v>
      </c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I90" s="6" t="str">
        <f>$A$15</f>
        <v>Daniel</v>
      </c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</row>
    <row r="91" spans="1:66" ht="15.75" hidden="1" thickBot="1" x14ac:dyDescent="0.3">
      <c r="A91" s="6" t="str">
        <f>$A$16</f>
        <v>VIDE</v>
      </c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I91" s="6" t="str">
        <f>$A$16</f>
        <v>VIDE</v>
      </c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BN91" s="22"/>
    </row>
    <row r="92" spans="1:66" ht="15.75" hidden="1" thickBot="1" x14ac:dyDescent="0.3">
      <c r="A92" s="8" t="str">
        <f>$A$17</f>
        <v>VIDE</v>
      </c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I92" s="8" t="str">
        <f>$A$17</f>
        <v>VIDE</v>
      </c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</row>
    <row r="93" spans="1:66" ht="15.75" thickTop="1" x14ac:dyDescent="0.25">
      <c r="A93" s="9" t="str">
        <f>$A$18</f>
        <v>Administration</v>
      </c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I93" s="9" t="str">
        <f>$A$18</f>
        <v>Administration</v>
      </c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24"/>
      <c r="AZ93" s="24"/>
      <c r="BA93" s="24"/>
      <c r="BB93" s="24"/>
      <c r="BC93" s="24"/>
      <c r="BD93" s="24"/>
      <c r="BE93" s="24"/>
      <c r="BF93" s="24"/>
      <c r="BG93" s="24"/>
      <c r="BH93" s="24"/>
      <c r="BI93" s="24"/>
      <c r="BJ93" s="24"/>
      <c r="BK93" s="24"/>
      <c r="BL93" s="24"/>
      <c r="BM93" s="24"/>
      <c r="BN93" s="24"/>
    </row>
    <row r="94" spans="1:66" x14ac:dyDescent="0.25">
      <c r="A94" s="6" t="str">
        <f>$A$19</f>
        <v>Claudia</v>
      </c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I94" s="6" t="str">
        <f>$A$19</f>
        <v>Claudia</v>
      </c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/>
      <c r="BD94" s="22"/>
      <c r="BE94" s="22"/>
      <c r="BF94" s="22"/>
      <c r="BG94" s="22"/>
      <c r="BH94" s="22"/>
      <c r="BI94" s="22"/>
      <c r="BJ94" s="22"/>
      <c r="BK94" s="22"/>
      <c r="BL94" s="22"/>
      <c r="BM94" s="22"/>
      <c r="BN94" s="22"/>
    </row>
    <row r="95" spans="1:66" x14ac:dyDescent="0.25">
      <c r="A95" s="6" t="str">
        <f>$A$20</f>
        <v>Jean-Pierre</v>
      </c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I95" s="6" t="str">
        <f>$A$20</f>
        <v>Jean-Pierre</v>
      </c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  <c r="BC95" s="22"/>
      <c r="BD95" s="22"/>
      <c r="BE95" s="22"/>
      <c r="BF95" s="22"/>
      <c r="BG95" s="22"/>
      <c r="BH95" s="22"/>
      <c r="BI95" s="22"/>
      <c r="BJ95" s="22"/>
      <c r="BK95" s="22"/>
      <c r="BL95" s="22"/>
      <c r="BM95" s="22"/>
      <c r="BN95" s="22"/>
    </row>
    <row r="96" spans="1:66" x14ac:dyDescent="0.25">
      <c r="A96" s="6" t="str">
        <f>$A$21</f>
        <v>Martin</v>
      </c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I96" s="6" t="str">
        <f>$A$21</f>
        <v>Martin</v>
      </c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  <c r="BF96" s="22"/>
      <c r="BG96" s="22"/>
      <c r="BH96" s="22"/>
      <c r="BI96" s="22"/>
      <c r="BJ96" s="22"/>
      <c r="BK96" s="22"/>
      <c r="BL96" s="22"/>
      <c r="BM96" s="22"/>
      <c r="BN96" s="22"/>
    </row>
    <row r="97" spans="1:66" x14ac:dyDescent="0.25">
      <c r="A97" s="6" t="str">
        <f>$A$22</f>
        <v>David</v>
      </c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I97" s="6" t="str">
        <f>$A$22</f>
        <v>David</v>
      </c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  <c r="BF97" s="22"/>
      <c r="BG97" s="22"/>
      <c r="BH97" s="22"/>
      <c r="BI97" s="22"/>
      <c r="BJ97" s="22"/>
      <c r="BK97" s="22"/>
      <c r="BL97" s="22"/>
      <c r="BM97" s="22"/>
      <c r="BN97" s="22"/>
    </row>
  </sheetData>
  <protectedRanges>
    <protectedRange sqref="B1 A4:J6 AI4:BB6 A11:XFD22 A26:XFD37 A41:XFD52 A71:XFD82 A86:XFD97 Q4:U6 A56:XFD67" name="Pour modif"/>
  </protectedRanges>
  <mergeCells count="45">
    <mergeCell ref="AC6:AG6"/>
    <mergeCell ref="AV6:BB6"/>
    <mergeCell ref="Q6:U6"/>
    <mergeCell ref="W4:AA4"/>
    <mergeCell ref="W5:AA5"/>
    <mergeCell ref="W6:AA6"/>
    <mergeCell ref="G3:J3"/>
    <mergeCell ref="AI4:AN4"/>
    <mergeCell ref="AI3:AN3"/>
    <mergeCell ref="AP5:AT5"/>
    <mergeCell ref="Q3:U3"/>
    <mergeCell ref="W3:AA3"/>
    <mergeCell ref="Q4:U4"/>
    <mergeCell ref="Q5:U5"/>
    <mergeCell ref="AC3:AG3"/>
    <mergeCell ref="AC4:AG4"/>
    <mergeCell ref="AC5:AG5"/>
    <mergeCell ref="B2:AA2"/>
    <mergeCell ref="A8:BN8"/>
    <mergeCell ref="B1:F1"/>
    <mergeCell ref="B3:F3"/>
    <mergeCell ref="B4:F4"/>
    <mergeCell ref="B5:F5"/>
    <mergeCell ref="B6:F6"/>
    <mergeCell ref="G4:J6"/>
    <mergeCell ref="K3:O3"/>
    <mergeCell ref="K4:O4"/>
    <mergeCell ref="K5:O5"/>
    <mergeCell ref="K6:O6"/>
    <mergeCell ref="AV5:BB5"/>
    <mergeCell ref="H1:R1"/>
    <mergeCell ref="AI6:AN6"/>
    <mergeCell ref="AI5:AN5"/>
    <mergeCell ref="B54:AF54"/>
    <mergeCell ref="AJ54:BN54"/>
    <mergeCell ref="B69:AF69"/>
    <mergeCell ref="AJ69:BN69"/>
    <mergeCell ref="B84:AF84"/>
    <mergeCell ref="AJ84:BN84"/>
    <mergeCell ref="B9:AF9"/>
    <mergeCell ref="AJ9:BL9"/>
    <mergeCell ref="B24:AF24"/>
    <mergeCell ref="AJ24:BN24"/>
    <mergeCell ref="B39:AF39"/>
    <mergeCell ref="AJ39:BN39"/>
  </mergeCells>
  <conditionalFormatting sqref="B70:AE82 AJ70:BN82">
    <cfRule type="expression" dxfId="19" priority="3">
      <formula>WEEKDAY(B$70,2)&gt;5</formula>
    </cfRule>
  </conditionalFormatting>
  <conditionalFormatting sqref="B70:AE82">
    <cfRule type="expression" dxfId="18" priority="4">
      <formula>AND(B$70&lt;&gt;"",COUNTIF(Feries,B$70)&gt;0)</formula>
    </cfRule>
  </conditionalFormatting>
  <conditionalFormatting sqref="B85:AE97 AJ85:BN97">
    <cfRule type="expression" dxfId="17" priority="1">
      <formula>WEEKDAY(B$85,2)&gt;5</formula>
    </cfRule>
  </conditionalFormatting>
  <conditionalFormatting sqref="B85:AE97">
    <cfRule type="expression" dxfId="16" priority="2">
      <formula>AND(B$85&lt;&gt;"",COUNTIF(Feries,B$85)&gt;0)</formula>
    </cfRule>
  </conditionalFormatting>
  <conditionalFormatting sqref="B10:AF10">
    <cfRule type="expression" dxfId="15" priority="12">
      <formula>WEEKDAY(B10,2)&gt;5</formula>
    </cfRule>
    <cfRule type="expression" dxfId="14" priority="27">
      <formula>AND(B10&lt;&gt;"",COUNTIF(Feries,B10)&gt;0)</formula>
    </cfRule>
  </conditionalFormatting>
  <conditionalFormatting sqref="B11:AF22">
    <cfRule type="expression" dxfId="13" priority="26">
      <formula>AND(B$10&lt;&gt;"",COUNTIF(Feries,B$10)&gt;0)</formula>
    </cfRule>
  </conditionalFormatting>
  <conditionalFormatting sqref="B25:AF37 AJ25:BM37">
    <cfRule type="expression" dxfId="12" priority="9">
      <formula>WEEKDAY(B$25,2)&gt;5</formula>
    </cfRule>
  </conditionalFormatting>
  <conditionalFormatting sqref="B25:AF37">
    <cfRule type="expression" dxfId="11" priority="23">
      <formula>AND(B$25&lt;&gt;"",COUNTIF(Feries,B$25)&gt;0)</formula>
    </cfRule>
  </conditionalFormatting>
  <conditionalFormatting sqref="B40:AF52 AJ40:BM52">
    <cfRule type="expression" dxfId="10" priority="7">
      <formula>WEEKDAY(B$40,2)&gt;5</formula>
    </cfRule>
  </conditionalFormatting>
  <conditionalFormatting sqref="B40:AF52">
    <cfRule type="expression" dxfId="9" priority="21">
      <formula>AND(B$40&lt;&gt;"",COUNTIF(Feries,B$40)&gt;0)</formula>
    </cfRule>
  </conditionalFormatting>
  <conditionalFormatting sqref="B55:AF67 AJ55:BN67">
    <cfRule type="expression" dxfId="8" priority="5">
      <formula>WEEKDAY(B$55,2)&gt;5</formula>
    </cfRule>
  </conditionalFormatting>
  <conditionalFormatting sqref="B55:AF67">
    <cfRule type="expression" dxfId="7" priority="6">
      <formula>AND(B$55&lt;&gt;"",COUNTIF(Feries,B$55)&gt;0)</formula>
    </cfRule>
  </conditionalFormatting>
  <conditionalFormatting sqref="AJ10:BL22 B11:AF22">
    <cfRule type="expression" dxfId="6" priority="13">
      <formula>WEEKDAY(B$10,2)&gt;5</formula>
    </cfRule>
  </conditionalFormatting>
  <conditionalFormatting sqref="AJ10:BL22">
    <cfRule type="expression" dxfId="5" priority="11">
      <formula>AND(AJ$10&lt;&gt;"",COUNTIF(Feries,AJ$10)&gt;0)</formula>
    </cfRule>
  </conditionalFormatting>
  <conditionalFormatting sqref="AJ25:BM37">
    <cfRule type="expression" dxfId="4" priority="10">
      <formula>AND(AJ$25&lt;&gt;"",COUNTIF(Feries,AJ$25)&gt;0)</formula>
    </cfRule>
  </conditionalFormatting>
  <conditionalFormatting sqref="AJ40:BM52">
    <cfRule type="expression" dxfId="3" priority="8">
      <formula>AND(AJ$40&lt;&gt;"",COUNTIF(Feries,AJ$40)&gt;0)</formula>
    </cfRule>
  </conditionalFormatting>
  <conditionalFormatting sqref="AJ55:BN67">
    <cfRule type="expression" dxfId="2" priority="20">
      <formula>AND(AJ$55&lt;&gt;"",COUNTIF(Feries,AJ$55)&gt;0)</formula>
    </cfRule>
  </conditionalFormatting>
  <conditionalFormatting sqref="AJ70:BN82">
    <cfRule type="expression" dxfId="1" priority="19">
      <formula>AND(AJ$70&lt;&gt;"",COUNTIF(Feries,AJ$70)&gt;0)</formula>
    </cfRule>
  </conditionalFormatting>
  <conditionalFormatting sqref="AJ85:BN97">
    <cfRule type="expression" dxfId="0" priority="18">
      <formula>AND(AJ$85&lt;&gt;"",COUNTIF(Feries,AJ$85)&gt;0)</formula>
    </cfRule>
  </conditionalFormatting>
  <hyperlinks>
    <hyperlink ref="H1:R1" location="Fériés!A1" display="Jours fériés (à compléter-corriger)" xr:uid="{266FA502-B2A1-4F15-A92D-AFAD9E1581F8}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5" fitToHeight="0" orientation="landscape" r:id="rId1"/>
  <headerFooter>
    <oddHeader>&amp;CPédiatrie Marsens</oddHeader>
    <oddFooter>&amp;R&amp;D / &amp;T</oddFooter>
  </headerFooter>
  <rowBreaks count="1" manualBreakCount="1">
    <brk id="52" max="6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B9AE8-FF6E-4264-91A1-9A1133828945}">
  <dimension ref="A1:F14"/>
  <sheetViews>
    <sheetView workbookViewId="0">
      <selection activeCell="E1" sqref="E1:F1"/>
    </sheetView>
  </sheetViews>
  <sheetFormatPr baseColWidth="10" defaultRowHeight="15" x14ac:dyDescent="0.25"/>
  <cols>
    <col min="1" max="1" width="30.28515625" customWidth="1"/>
    <col min="2" max="2" width="15.140625" customWidth="1"/>
  </cols>
  <sheetData>
    <row r="1" spans="1:6" ht="35.25" customHeight="1" x14ac:dyDescent="0.25">
      <c r="A1" s="40" t="s">
        <v>21</v>
      </c>
      <c r="B1" s="40"/>
      <c r="E1" s="41" t="s">
        <v>23</v>
      </c>
      <c r="F1" s="41"/>
    </row>
    <row r="2" spans="1:6" x14ac:dyDescent="0.25">
      <c r="A2" s="1" t="s">
        <v>22</v>
      </c>
      <c r="B2" s="21">
        <f>DATE(Année,1,1)</f>
        <v>45658</v>
      </c>
    </row>
    <row r="3" spans="1:6" x14ac:dyDescent="0.25">
      <c r="A3" s="1" t="s">
        <v>35</v>
      </c>
      <c r="B3" s="21">
        <f>B2+1</f>
        <v>45659</v>
      </c>
    </row>
    <row r="4" spans="1:6" x14ac:dyDescent="0.25">
      <c r="A4" t="s">
        <v>24</v>
      </c>
      <c r="B4" s="21">
        <f>B5-3</f>
        <v>45765</v>
      </c>
    </row>
    <row r="5" spans="1:6" x14ac:dyDescent="0.25">
      <c r="A5" t="s">
        <v>33</v>
      </c>
      <c r="B5" s="21">
        <f>(FLOOR(DAY(MINUTE(Année/38)/2+56)&amp;"/5/"&amp;Année,7)-34)+1</f>
        <v>45768</v>
      </c>
      <c r="C5" s="1"/>
    </row>
    <row r="6" spans="1:6" x14ac:dyDescent="0.25">
      <c r="A6" t="s">
        <v>25</v>
      </c>
      <c r="B6" s="21">
        <f>B5+38</f>
        <v>45806</v>
      </c>
      <c r="D6" s="21"/>
    </row>
    <row r="7" spans="1:6" x14ac:dyDescent="0.25">
      <c r="A7" t="s">
        <v>34</v>
      </c>
      <c r="B7" s="21">
        <f>B5+49</f>
        <v>45817</v>
      </c>
    </row>
    <row r="8" spans="1:6" x14ac:dyDescent="0.25">
      <c r="A8" t="s">
        <v>26</v>
      </c>
      <c r="B8" s="21">
        <f>B5+59</f>
        <v>45827</v>
      </c>
    </row>
    <row r="9" spans="1:6" x14ac:dyDescent="0.25">
      <c r="A9" t="s">
        <v>27</v>
      </c>
      <c r="B9" s="21">
        <f>DATE(Année,8,1)</f>
        <v>45870</v>
      </c>
    </row>
    <row r="10" spans="1:6" x14ac:dyDescent="0.25">
      <c r="A10" t="s">
        <v>28</v>
      </c>
      <c r="B10" s="21">
        <f>DATE(Année,8,15)</f>
        <v>45884</v>
      </c>
    </row>
    <row r="11" spans="1:6" x14ac:dyDescent="0.25">
      <c r="A11" t="s">
        <v>29</v>
      </c>
      <c r="B11" s="21">
        <f>DATE(Année,11,1)</f>
        <v>45962</v>
      </c>
    </row>
    <row r="12" spans="1:6" x14ac:dyDescent="0.25">
      <c r="A12" t="s">
        <v>30</v>
      </c>
      <c r="B12" s="21">
        <f>DATE(Année,12,8)</f>
        <v>45999</v>
      </c>
    </row>
    <row r="13" spans="1:6" x14ac:dyDescent="0.25">
      <c r="A13" t="s">
        <v>31</v>
      </c>
      <c r="B13" s="21">
        <f>DATE(Année,12,25)</f>
        <v>46016</v>
      </c>
    </row>
    <row r="14" spans="1:6" x14ac:dyDescent="0.25">
      <c r="A14" t="s">
        <v>32</v>
      </c>
      <c r="B14" s="21">
        <f>B13+1</f>
        <v>46017</v>
      </c>
    </row>
  </sheetData>
  <mergeCells count="2">
    <mergeCell ref="A1:B1"/>
    <mergeCell ref="E1:F1"/>
  </mergeCells>
  <hyperlinks>
    <hyperlink ref="E1:F1" location="'Planning annuel'!A1" display="Retour au planning" xr:uid="{981D3A56-AAA2-402E-AA64-8E6289C6572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Planning annuel</vt:lpstr>
      <vt:lpstr>Fériés</vt:lpstr>
      <vt:lpstr>Année</vt:lpstr>
      <vt:lpstr>Feries</vt:lpstr>
      <vt:lpstr>'Planning annuel'!Impression_des_titres</vt:lpstr>
      <vt:lpstr>'Planning annuel'!Zone_d_impression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2025-05-14T20:50:45Z</cp:lastPrinted>
  <dcterms:created xsi:type="dcterms:W3CDTF">2025-05-13T10:47:00Z</dcterms:created>
  <dcterms:modified xsi:type="dcterms:W3CDTF">2025-05-23T14:13:57Z</dcterms:modified>
</cp:coreProperties>
</file>