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updateLinks="always" codeName="ThisWorkbook" defaultThemeVersion="124226"/>
  <mc:AlternateContent xmlns:mc="http://schemas.openxmlformats.org/markup-compatibility/2006">
    <mc:Choice Requires="x15">
      <x15ac:absPath xmlns:x15ac="http://schemas.microsoft.com/office/spreadsheetml/2010/11/ac" url="C:\Users\noemie.blanchandin\Desktop\essai na\"/>
    </mc:Choice>
  </mc:AlternateContent>
  <bookViews>
    <workbookView xWindow="-12" yWindow="408" windowWidth="15600" windowHeight="5268"/>
  </bookViews>
  <sheets>
    <sheet name="commande" sheetId="2" r:id="rId1"/>
    <sheet name="Formule" sheetId="11" state="hidden" r:id="rId2"/>
  </sheets>
  <externalReferences>
    <externalReference r:id="rId3"/>
    <externalReference r:id="rId4"/>
  </externalReferences>
  <definedNames>
    <definedName name="Adhesive_tape" localSheetId="1">#REF!</definedName>
    <definedName name="Adhesive_tape">#REF!</definedName>
    <definedName name="Adhesives" localSheetId="1">#REF!</definedName>
    <definedName name="Adhesives">#REF!</definedName>
    <definedName name="Cleaners_solvents" localSheetId="1">#REF!</definedName>
    <definedName name="Cleaners_solvents">#REF!</definedName>
    <definedName name="Greases_soldering" localSheetId="1">#REF!</definedName>
    <definedName name="Greases_soldering">#REF!</definedName>
    <definedName name="Others" localSheetId="1">#REF!</definedName>
    <definedName name="Others">#REF!</definedName>
    <definedName name="Silicone_adhesive" localSheetId="1">#REF!</definedName>
    <definedName name="Silicone_adhesive">#REF!</definedName>
    <definedName name="Z_21EC3FB7_F47E_407A_8C2D_2DF0E910D966_.wvu.PrintArea" localSheetId="0" hidden="1">commande!$B$1:$K$13</definedName>
    <definedName name="Z_3F6FC0EC_C376_4F1C_A991_0D4BBB42D98A_.wvu.PrintArea" localSheetId="0" hidden="1">commande!$B$1:$K$13</definedName>
    <definedName name="Z_4189D782_44C3_4935_8F3E_60433C541FE2_.wvu.PrintArea" localSheetId="0" hidden="1">commande!$B$1:$K$13</definedName>
    <definedName name="Z_D318DCCD_DFEC_4680_92D4_51B6E821F5E3_.wvu.PrintArea" localSheetId="0" hidden="1">commande!$B$1:$K$13</definedName>
    <definedName name="_xlnm.Print_Area" localSheetId="0">commande!$B$1:$M$13</definedName>
  </definedNames>
  <calcPr calcId="162913"/>
</workbook>
</file>

<file path=xl/calcChain.xml><?xml version="1.0" encoding="utf-8"?>
<calcChain xmlns="http://schemas.openxmlformats.org/spreadsheetml/2006/main">
  <c r="G13" i="2" l="1"/>
  <c r="C13" i="2"/>
  <c r="G12" i="2"/>
  <c r="C12" i="2"/>
  <c r="G9" i="2"/>
  <c r="C9" i="2"/>
  <c r="J8" i="2"/>
  <c r="C8" i="2"/>
  <c r="J7" i="2"/>
  <c r="D7" i="2"/>
  <c r="J6" i="2"/>
  <c r="C6" i="2"/>
  <c r="J5" i="2"/>
  <c r="C5" i="2"/>
  <c r="J4" i="2"/>
  <c r="H4" i="2"/>
  <c r="F4" i="2"/>
  <c r="D4" i="2"/>
  <c r="B4" i="2"/>
  <c r="G1" i="2"/>
  <c r="D1" i="2"/>
  <c r="M12" i="2" l="1"/>
  <c r="J2" i="2" l="1"/>
  <c r="A1" i="11" l="1"/>
  <c r="C2" i="11" s="1"/>
  <c r="A2" i="11" l="1"/>
  <c r="B2" i="11" l="1"/>
  <c r="D2" i="11"/>
  <c r="E2" i="11" l="1"/>
</calcChain>
</file>

<file path=xl/sharedStrings.xml><?xml version="1.0" encoding="utf-8"?>
<sst xmlns="http://schemas.openxmlformats.org/spreadsheetml/2006/main" count="36" uniqueCount="35">
  <si>
    <t>REFERENCE</t>
  </si>
  <si>
    <t>C1</t>
  </si>
  <si>
    <t>C2</t>
  </si>
  <si>
    <t>C3</t>
  </si>
  <si>
    <t>C4</t>
  </si>
  <si>
    <t>C5</t>
  </si>
  <si>
    <t>C6</t>
  </si>
  <si>
    <t>C7</t>
  </si>
  <si>
    <t>C8</t>
  </si>
  <si>
    <t>C9</t>
  </si>
  <si>
    <t>C10</t>
  </si>
  <si>
    <t>C11</t>
  </si>
  <si>
    <t>C12</t>
  </si>
  <si>
    <t>C13</t>
  </si>
  <si>
    <t>C14</t>
  </si>
  <si>
    <t>C15</t>
  </si>
  <si>
    <t>C16</t>
  </si>
  <si>
    <t>C17</t>
  </si>
  <si>
    <t>C18</t>
  </si>
  <si>
    <t>C19</t>
  </si>
  <si>
    <t xml:space="preserve">DOCUMENTS REFERENCE </t>
  </si>
  <si>
    <t>C24</t>
  </si>
  <si>
    <t>C25</t>
  </si>
  <si>
    <t>C48</t>
  </si>
  <si>
    <t>C49</t>
  </si>
  <si>
    <t>C50</t>
  </si>
  <si>
    <t>C51</t>
  </si>
  <si>
    <t>REFERENCE /  DATE</t>
  </si>
  <si>
    <t>REFERENCE  / DATE</t>
  </si>
  <si>
    <t>/</t>
  </si>
  <si>
    <t xml:space="preserve"> FORMILE INITIAL</t>
  </si>
  <si>
    <t>NEW FORMULE PAR MOI EN ESSAI</t>
  </si>
  <si>
    <t>NEW FORMULE PAR LE FORUM</t>
  </si>
  <si>
    <t>COLLONE DU PLANING + ARCHIVE C48 A C50</t>
  </si>
  <si>
    <t>A23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</si>
</sst>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4" x14ac:knownFonts="1">
    <font>
      <sz val="11"/>
      <color theme="1"/>
      <name val="Calibri"/>
      <family val="2"/>
      <scheme val="minor"/>
    </font>
    <font>
      <sz val="11"/>
      <color theme="1"/>
      <name val="Arial"/>
      <family val="2"/>
    </font>
    <font>
      <b/>
      <sz val="11"/>
      <color theme="1"/>
      <name val="Arial"/>
      <family val="2"/>
    </font>
    <font>
      <b/>
      <u/>
      <sz val="11"/>
      <color theme="1"/>
      <name val="Arial"/>
      <family val="2"/>
    </font>
    <font>
      <b/>
      <sz val="11"/>
      <color rgb="FF0000FF"/>
      <name val="Arial"/>
      <family val="2"/>
    </font>
    <font>
      <b/>
      <sz val="11"/>
      <color rgb="FF0070C0"/>
      <name val="Arial"/>
      <family val="2"/>
    </font>
    <font>
      <b/>
      <i/>
      <sz val="9"/>
      <color theme="1"/>
      <name val="Arial"/>
      <family val="2"/>
    </font>
    <font>
      <u/>
      <sz val="11"/>
      <color theme="1"/>
      <name val="Arial"/>
      <family val="2"/>
    </font>
    <font>
      <b/>
      <sz val="11"/>
      <color rgb="FFFF0000"/>
      <name val="Arial"/>
      <family val="2"/>
    </font>
    <font>
      <b/>
      <sz val="14"/>
      <name val="Arial"/>
      <family val="2"/>
    </font>
    <font>
      <b/>
      <sz val="14"/>
      <color theme="1"/>
      <name val="Arial"/>
      <family val="2"/>
    </font>
    <font>
      <b/>
      <sz val="10"/>
      <color rgb="FF0000FF"/>
      <name val="Arial"/>
      <family val="2"/>
    </font>
    <font>
      <b/>
      <sz val="14"/>
      <color rgb="FF0000FF"/>
      <name val="Arial"/>
      <family val="2"/>
    </font>
    <font>
      <b/>
      <sz val="14"/>
      <color theme="1"/>
      <name val="Calibri"/>
      <family val="2"/>
      <scheme val="minor"/>
    </font>
    <font>
      <b/>
      <sz val="18"/>
      <color theme="1"/>
      <name val="Arial"/>
      <family val="2"/>
    </font>
    <font>
      <b/>
      <sz val="16"/>
      <color theme="1"/>
      <name val="Calibri"/>
      <family val="2"/>
      <scheme val="minor"/>
    </font>
    <font>
      <sz val="8"/>
      <color theme="1"/>
      <name val="Arial"/>
      <family val="2"/>
    </font>
    <font>
      <sz val="36"/>
      <color theme="1"/>
      <name val="BC C39 2 to 1 HD Medium"/>
      <family val="2"/>
    </font>
    <font>
      <sz val="10"/>
      <color rgb="FF0000FF"/>
      <name val="Arial"/>
      <family val="2"/>
    </font>
    <font>
      <b/>
      <sz val="16"/>
      <color rgb="FF0000FF"/>
      <name val="Arial"/>
      <family val="2"/>
    </font>
    <font>
      <sz val="14"/>
      <color rgb="FF0000FF"/>
      <name val="Arial"/>
      <family val="2"/>
    </font>
    <font>
      <sz val="11"/>
      <color rgb="FF0000FF"/>
      <name val="Arial"/>
      <family val="2"/>
    </font>
    <font>
      <sz val="80"/>
      <color theme="1"/>
      <name val="BC C39 2 to 1 HD Medium"/>
      <family val="2"/>
    </font>
    <font>
      <sz val="11"/>
      <color rgb="FFFF0000"/>
      <name val="Arial"/>
      <family val="2"/>
    </font>
  </fonts>
  <fills count="8">
    <fill>
      <patternFill patternType="none"/>
    </fill>
    <fill>
      <patternFill patternType="gray125"/>
    </fill>
    <fill>
      <patternFill patternType="solid">
        <fgColor rgb="FF92D050"/>
        <bgColor indexed="64"/>
      </patternFill>
    </fill>
    <fill>
      <patternFill patternType="solid">
        <fgColor theme="0" tint="-0.14999847407452621"/>
        <bgColor indexed="64"/>
      </patternFill>
    </fill>
    <fill>
      <patternFill patternType="solid">
        <fgColor rgb="FFFFFF00"/>
        <bgColor indexed="64"/>
      </patternFill>
    </fill>
    <fill>
      <patternFill patternType="solid">
        <fgColor theme="9" tint="0.79998168889431442"/>
        <bgColor indexed="64"/>
      </patternFill>
    </fill>
    <fill>
      <patternFill patternType="solid">
        <fgColor rgb="FF00B0F0"/>
        <bgColor indexed="64"/>
      </patternFill>
    </fill>
    <fill>
      <patternFill patternType="solid">
        <fgColor rgb="FF33CCFF"/>
        <bgColor indexed="64"/>
      </patternFill>
    </fill>
  </fills>
  <borders count="40">
    <border>
      <left/>
      <right/>
      <top/>
      <bottom/>
      <diagonal/>
    </border>
    <border>
      <left/>
      <right/>
      <top/>
      <bottom style="double">
        <color indexed="64"/>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diagonal/>
    </border>
    <border>
      <left/>
      <right/>
      <top style="double">
        <color indexed="64"/>
      </top>
      <bottom/>
      <diagonal/>
    </border>
    <border>
      <left style="thin">
        <color indexed="64"/>
      </left>
      <right/>
      <top style="double">
        <color indexed="64"/>
      </top>
      <bottom/>
      <diagonal/>
    </border>
    <border>
      <left/>
      <right style="thin">
        <color indexed="64"/>
      </right>
      <top style="double">
        <color indexed="64"/>
      </top>
      <bottom/>
      <diagonal/>
    </border>
    <border>
      <left style="thin">
        <color indexed="64"/>
      </left>
      <right style="thin">
        <color indexed="64"/>
      </right>
      <top style="double">
        <color indexed="64"/>
      </top>
      <bottom/>
      <diagonal/>
    </border>
    <border>
      <left style="thin">
        <color indexed="64"/>
      </left>
      <right style="double">
        <color indexed="64"/>
      </right>
      <top style="double">
        <color indexed="64"/>
      </top>
      <bottom/>
      <diagonal/>
    </border>
    <border>
      <left style="double">
        <color indexed="64"/>
      </left>
      <right/>
      <top/>
      <bottom style="thin">
        <color indexed="64"/>
      </bottom>
      <diagonal/>
    </border>
    <border>
      <left/>
      <right/>
      <top/>
      <bottom style="thin">
        <color indexed="64"/>
      </bottom>
      <diagonal/>
    </border>
    <border>
      <left style="double">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right/>
      <top style="double">
        <color indexed="64"/>
      </top>
      <bottom style="double">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double">
        <color indexed="64"/>
      </bottom>
      <diagonal/>
    </border>
    <border>
      <left/>
      <right style="double">
        <color indexed="64"/>
      </right>
      <top/>
      <bottom/>
      <diagonal/>
    </border>
    <border>
      <left style="double">
        <color indexed="64"/>
      </left>
      <right/>
      <top/>
      <bottom style="double">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style="thin">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right style="thin">
        <color indexed="64"/>
      </right>
      <top/>
      <bottom style="double">
        <color indexed="64"/>
      </bottom>
      <diagonal/>
    </border>
    <border>
      <left style="thin">
        <color indexed="64"/>
      </left>
      <right/>
      <top/>
      <bottom style="double">
        <color indexed="64"/>
      </bottom>
      <diagonal/>
    </border>
    <border>
      <left style="thin">
        <color indexed="64"/>
      </left>
      <right style="thin">
        <color indexed="64"/>
      </right>
      <top/>
      <bottom style="double">
        <color indexed="64"/>
      </bottom>
      <diagonal/>
    </border>
    <border>
      <left style="thin">
        <color indexed="64"/>
      </left>
      <right style="double">
        <color indexed="64"/>
      </right>
      <top/>
      <bottom style="double">
        <color indexed="64"/>
      </bottom>
      <diagonal/>
    </border>
    <border>
      <left style="thin">
        <color indexed="64"/>
      </left>
      <right/>
      <top style="double">
        <color indexed="64"/>
      </top>
      <bottom style="thin">
        <color indexed="64"/>
      </bottom>
      <diagonal/>
    </border>
    <border>
      <left style="double">
        <color indexed="64"/>
      </left>
      <right style="double">
        <color indexed="64"/>
      </right>
      <top style="double">
        <color indexed="64"/>
      </top>
      <bottom style="double">
        <color indexed="64"/>
      </bottom>
      <diagonal/>
    </border>
    <border>
      <left/>
      <right style="thin">
        <color indexed="64"/>
      </right>
      <top/>
      <bottom style="thin">
        <color indexed="64"/>
      </bottom>
      <diagonal/>
    </border>
    <border>
      <left style="thin">
        <color theme="0"/>
      </left>
      <right/>
      <top style="thin">
        <color theme="0"/>
      </top>
      <bottom/>
      <diagonal/>
    </border>
    <border>
      <left/>
      <right/>
      <top style="thin">
        <color theme="0"/>
      </top>
      <bottom/>
      <diagonal/>
    </border>
    <border>
      <left/>
      <right style="thin">
        <color indexed="64"/>
      </right>
      <top style="double">
        <color indexed="64"/>
      </top>
      <bottom style="thin">
        <color indexed="64"/>
      </bottom>
      <diagonal/>
    </border>
  </borders>
  <cellStyleXfs count="1">
    <xf numFmtId="0" fontId="0" fillId="0" borderId="0"/>
  </cellStyleXfs>
  <cellXfs count="100">
    <xf numFmtId="0" fontId="0" fillId="0" borderId="0" xfId="0"/>
    <xf numFmtId="0" fontId="1" fillId="0" borderId="0" xfId="0" applyFont="1" applyFill="1"/>
    <xf numFmtId="0" fontId="1" fillId="0" borderId="0" xfId="0" applyFont="1" applyFill="1" applyAlignment="1">
      <alignment horizontal="center" vertical="center"/>
    </xf>
    <xf numFmtId="0" fontId="7" fillId="0" borderId="1" xfId="0" applyFont="1" applyFill="1" applyBorder="1" applyAlignment="1">
      <alignment vertical="center"/>
    </xf>
    <xf numFmtId="0" fontId="1" fillId="0" borderId="10" xfId="0" applyFont="1" applyFill="1" applyBorder="1" applyAlignment="1">
      <alignment horizontal="left" vertical="center" indent="1"/>
    </xf>
    <xf numFmtId="0" fontId="2" fillId="0" borderId="12" xfId="0" applyFont="1" applyFill="1" applyBorder="1" applyAlignment="1">
      <alignment horizontal="left" vertical="center" indent="1"/>
    </xf>
    <xf numFmtId="0" fontId="2" fillId="0" borderId="24" xfId="0" applyFont="1" applyFill="1" applyBorder="1" applyAlignment="1">
      <alignment horizontal="left" vertical="center" indent="1"/>
    </xf>
    <xf numFmtId="0" fontId="0" fillId="0" borderId="0" xfId="0" applyFill="1"/>
    <xf numFmtId="0" fontId="1" fillId="0" borderId="22" xfId="0" applyFont="1" applyFill="1" applyBorder="1" applyAlignment="1">
      <alignment horizontal="left" vertical="center" indent="1"/>
    </xf>
    <xf numFmtId="0" fontId="2" fillId="0" borderId="8" xfId="0" applyFont="1" applyFill="1" applyBorder="1" applyAlignment="1">
      <alignment horizontal="center" vertical="center"/>
    </xf>
    <xf numFmtId="0" fontId="2" fillId="0" borderId="9" xfId="0" applyFont="1" applyFill="1" applyBorder="1" applyAlignment="1">
      <alignment horizontal="center" vertical="center"/>
    </xf>
    <xf numFmtId="0" fontId="1" fillId="0" borderId="26" xfId="0" applyFont="1" applyFill="1" applyBorder="1" applyAlignment="1">
      <alignment horizontal="left" vertical="center" indent="1"/>
    </xf>
    <xf numFmtId="0" fontId="2" fillId="3" borderId="35" xfId="0" applyFont="1" applyFill="1" applyBorder="1" applyAlignment="1">
      <alignment horizontal="right" vertical="center" indent="1"/>
    </xf>
    <xf numFmtId="0" fontId="2" fillId="0" borderId="0" xfId="0" applyFont="1" applyFill="1" applyAlignment="1">
      <alignment horizontal="left" vertical="center" indent="1"/>
    </xf>
    <xf numFmtId="0" fontId="1" fillId="0" borderId="0" xfId="0" applyFont="1" applyFill="1" applyBorder="1"/>
    <xf numFmtId="0" fontId="1" fillId="0" borderId="20" xfId="0" applyFont="1" applyFill="1" applyBorder="1" applyAlignment="1">
      <alignment horizontal="left" vertical="center" indent="1"/>
    </xf>
    <xf numFmtId="2" fontId="2" fillId="0" borderId="37" xfId="0" applyNumberFormat="1" applyFont="1" applyFill="1" applyBorder="1" applyAlignment="1">
      <alignment horizontal="center" vertical="center" wrapText="1"/>
    </xf>
    <xf numFmtId="0" fontId="2" fillId="0" borderId="38" xfId="0" applyFont="1" applyFill="1" applyBorder="1" applyAlignment="1">
      <alignment horizontal="center" vertical="center" wrapText="1"/>
    </xf>
    <xf numFmtId="49" fontId="2" fillId="0" borderId="37" xfId="0" applyNumberFormat="1" applyFont="1" applyFill="1" applyBorder="1" applyAlignment="1">
      <alignment horizontal="center" vertical="center" wrapText="1"/>
    </xf>
    <xf numFmtId="0" fontId="16" fillId="0" borderId="22" xfId="0" applyFont="1" applyFill="1" applyBorder="1" applyAlignment="1">
      <alignment horizontal="left" vertical="center" indent="1"/>
    </xf>
    <xf numFmtId="0" fontId="16" fillId="0" borderId="26" xfId="0" applyFont="1" applyFill="1" applyBorder="1" applyAlignment="1">
      <alignment horizontal="left" vertical="center" indent="1"/>
    </xf>
    <xf numFmtId="0" fontId="10" fillId="3" borderId="19" xfId="0" applyFont="1" applyFill="1" applyBorder="1" applyAlignment="1">
      <alignment vertical="center"/>
    </xf>
    <xf numFmtId="0" fontId="1" fillId="0" borderId="23"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0" xfId="0" applyFont="1" applyFill="1" applyBorder="1"/>
    <xf numFmtId="0" fontId="5" fillId="0" borderId="0" xfId="0" applyFont="1" applyFill="1" applyBorder="1"/>
    <xf numFmtId="0" fontId="9" fillId="0" borderId="0" xfId="0" applyFont="1" applyFill="1" applyBorder="1" applyAlignment="1">
      <alignment vertical="center"/>
    </xf>
    <xf numFmtId="0" fontId="10" fillId="0" borderId="0" xfId="0" applyFont="1" applyFill="1" applyBorder="1" applyAlignment="1">
      <alignment vertical="center" wrapText="1"/>
    </xf>
    <xf numFmtId="0" fontId="9" fillId="0" borderId="0" xfId="0" applyFont="1" applyFill="1" applyBorder="1" applyAlignment="1">
      <alignment horizontal="center" vertical="center"/>
    </xf>
    <xf numFmtId="0" fontId="0" fillId="0" borderId="0" xfId="0" applyFill="1" applyBorder="1"/>
    <xf numFmtId="0" fontId="17" fillId="0" borderId="0" xfId="0" applyFont="1" applyFill="1" applyBorder="1" applyAlignment="1">
      <alignment vertical="center"/>
    </xf>
    <xf numFmtId="0" fontId="17" fillId="0" borderId="39" xfId="0" applyFont="1" applyFill="1" applyBorder="1" applyAlignment="1">
      <alignment horizontal="center" vertical="center"/>
    </xf>
    <xf numFmtId="14" fontId="4" fillId="0" borderId="0" xfId="0" applyNumberFormat="1" applyFont="1" applyFill="1" applyBorder="1" applyAlignment="1">
      <alignment horizontal="left" vertical="center"/>
    </xf>
    <xf numFmtId="14" fontId="18" fillId="0" borderId="0" xfId="0" applyNumberFormat="1" applyFont="1" applyFill="1" applyBorder="1" applyAlignment="1">
      <alignment horizontal="left" vertical="center"/>
    </xf>
    <xf numFmtId="0" fontId="20" fillId="0" borderId="32" xfId="0" applyNumberFormat="1" applyFont="1" applyFill="1" applyBorder="1" applyAlignment="1">
      <alignment horizontal="center" vertical="center"/>
    </xf>
    <xf numFmtId="0" fontId="21" fillId="0" borderId="33" xfId="0" applyFont="1" applyFill="1" applyBorder="1" applyAlignment="1">
      <alignment horizontal="center" vertical="center"/>
    </xf>
    <xf numFmtId="0" fontId="21" fillId="0" borderId="16" xfId="0" applyFont="1" applyFill="1" applyBorder="1" applyAlignment="1">
      <alignment horizontal="center" vertical="center" wrapText="1"/>
    </xf>
    <xf numFmtId="0" fontId="16" fillId="4" borderId="26" xfId="0" applyFont="1" applyFill="1" applyBorder="1" applyAlignment="1">
      <alignment horizontal="left" vertical="center" indent="1"/>
    </xf>
    <xf numFmtId="0" fontId="13" fillId="2" borderId="0" xfId="0" applyFont="1" applyFill="1"/>
    <xf numFmtId="0" fontId="13" fillId="0" borderId="0" xfId="0" applyFont="1" applyFill="1"/>
    <xf numFmtId="0" fontId="13" fillId="7" borderId="0" xfId="0" applyFont="1" applyFill="1"/>
    <xf numFmtId="0" fontId="13" fillId="4" borderId="0" xfId="0" applyFont="1" applyFill="1"/>
    <xf numFmtId="0" fontId="15" fillId="0" borderId="0" xfId="0" applyFont="1" applyFill="1"/>
    <xf numFmtId="0" fontId="17" fillId="0" borderId="21" xfId="0" applyFont="1" applyFill="1" applyBorder="1" applyAlignment="1">
      <alignment horizontal="center" vertical="center"/>
    </xf>
    <xf numFmtId="0" fontId="1" fillId="0" borderId="20" xfId="0" applyFont="1" applyFill="1" applyBorder="1" applyAlignment="1">
      <alignment horizontal="center" vertical="center"/>
    </xf>
    <xf numFmtId="0" fontId="1" fillId="0" borderId="21" xfId="0" applyFont="1" applyFill="1" applyBorder="1" applyAlignment="1">
      <alignment horizontal="center" vertical="center"/>
    </xf>
    <xf numFmtId="0" fontId="21" fillId="4" borderId="13" xfId="0" applyNumberFormat="1" applyFont="1" applyFill="1" applyBorder="1" applyAlignment="1">
      <alignment horizontal="center" vertical="center"/>
    </xf>
    <xf numFmtId="0" fontId="23" fillId="6" borderId="17" xfId="0" applyNumberFormat="1" applyFont="1" applyFill="1" applyBorder="1" applyAlignment="1">
      <alignment horizontal="center" vertical="center"/>
    </xf>
    <xf numFmtId="14" fontId="11" fillId="0" borderId="13" xfId="0" applyNumberFormat="1" applyFont="1" applyFill="1" applyBorder="1" applyAlignment="1">
      <alignment horizontal="left" vertical="center"/>
    </xf>
    <xf numFmtId="14" fontId="11" fillId="0" borderId="16" xfId="0" applyNumberFormat="1" applyFont="1" applyFill="1" applyBorder="1" applyAlignment="1">
      <alignment horizontal="left" vertical="center"/>
    </xf>
    <xf numFmtId="0" fontId="18" fillId="0" borderId="17" xfId="0" applyNumberFormat="1" applyFont="1" applyFill="1" applyBorder="1" applyAlignment="1">
      <alignment horizontal="left" vertical="center" indent="1"/>
    </xf>
    <xf numFmtId="0" fontId="1" fillId="0" borderId="17" xfId="0" applyFont="1" applyFill="1" applyBorder="1" applyAlignment="1">
      <alignment horizontal="left" vertical="center" indent="1"/>
    </xf>
    <xf numFmtId="0" fontId="10" fillId="3" borderId="2" xfId="0" applyFont="1" applyFill="1" applyBorder="1" applyAlignment="1">
      <alignment horizontal="center" vertical="center"/>
    </xf>
    <xf numFmtId="0" fontId="10" fillId="3" borderId="19" xfId="0" applyFont="1" applyFill="1" applyBorder="1" applyAlignment="1">
      <alignment horizontal="center" vertical="center"/>
    </xf>
    <xf numFmtId="0" fontId="10" fillId="3" borderId="3" xfId="0" applyFont="1" applyFill="1" applyBorder="1" applyAlignment="1">
      <alignment horizontal="center" vertical="center"/>
    </xf>
    <xf numFmtId="0" fontId="1" fillId="0" borderId="25" xfId="0" applyFont="1" applyFill="1" applyBorder="1" applyAlignment="1">
      <alignment horizontal="center" vertical="center"/>
    </xf>
    <xf numFmtId="0" fontId="21" fillId="4" borderId="16" xfId="0" applyNumberFormat="1" applyFont="1" applyFill="1" applyBorder="1" applyAlignment="1">
      <alignment horizontal="center" vertical="center"/>
    </xf>
    <xf numFmtId="0" fontId="21" fillId="2" borderId="17" xfId="0" applyNumberFormat="1" applyFont="1" applyFill="1" applyBorder="1" applyAlignment="1">
      <alignment horizontal="center" vertical="center"/>
    </xf>
    <xf numFmtId="0" fontId="21" fillId="2" borderId="18" xfId="0" applyNumberFormat="1" applyFont="1" applyFill="1" applyBorder="1" applyAlignment="1">
      <alignment horizontal="center" vertical="center"/>
    </xf>
    <xf numFmtId="14" fontId="18" fillId="0" borderId="28" xfId="0" applyNumberFormat="1" applyFont="1" applyFill="1" applyBorder="1" applyAlignment="1">
      <alignment horizontal="left" vertical="center"/>
    </xf>
    <xf numFmtId="14" fontId="18" fillId="0" borderId="29" xfId="0" applyNumberFormat="1" applyFont="1" applyFill="1" applyBorder="1" applyAlignment="1">
      <alignment horizontal="left" vertical="center"/>
    </xf>
    <xf numFmtId="0" fontId="19" fillId="0" borderId="31" xfId="0" applyNumberFormat="1" applyFont="1" applyFill="1" applyBorder="1" applyAlignment="1">
      <alignment horizontal="center" vertical="center"/>
    </xf>
    <xf numFmtId="0" fontId="19" fillId="0" borderId="30" xfId="0" applyNumberFormat="1" applyFont="1" applyFill="1" applyBorder="1" applyAlignment="1">
      <alignment horizontal="center" vertical="center"/>
    </xf>
    <xf numFmtId="0" fontId="14" fillId="5" borderId="2" xfId="0" applyFont="1" applyFill="1" applyBorder="1" applyAlignment="1">
      <alignment horizontal="center" vertical="center"/>
    </xf>
    <xf numFmtId="0" fontId="14" fillId="5" borderId="3" xfId="0" applyFont="1" applyFill="1" applyBorder="1" applyAlignment="1">
      <alignment horizontal="center" vertical="center"/>
    </xf>
    <xf numFmtId="0" fontId="12" fillId="0" borderId="21" xfId="0" applyNumberFormat="1" applyFont="1" applyFill="1" applyBorder="1" applyAlignment="1">
      <alignment horizontal="center" vertical="center"/>
    </xf>
    <xf numFmtId="0" fontId="1" fillId="0" borderId="34" xfId="0" applyFont="1" applyFill="1" applyBorder="1" applyAlignment="1">
      <alignment horizontal="left" vertical="center" indent="1"/>
    </xf>
    <xf numFmtId="0" fontId="1" fillId="0" borderId="21" xfId="0" applyFont="1" applyFill="1" applyBorder="1" applyAlignment="1">
      <alignment horizontal="left" vertical="center" indent="1"/>
    </xf>
    <xf numFmtId="0" fontId="11" fillId="0" borderId="21" xfId="0" applyNumberFormat="1" applyFont="1" applyFill="1" applyBorder="1" applyAlignment="1">
      <alignment horizontal="left" vertical="center"/>
    </xf>
    <xf numFmtId="0" fontId="11" fillId="0" borderId="25" xfId="0" applyNumberFormat="1" applyFont="1" applyFill="1" applyBorder="1" applyAlignment="1">
      <alignment horizontal="left" vertical="center"/>
    </xf>
    <xf numFmtId="0" fontId="3" fillId="0" borderId="0" xfId="0" applyFont="1" applyFill="1" applyBorder="1" applyAlignment="1">
      <alignment horizontal="left" vertical="center" indent="1"/>
    </xf>
    <xf numFmtId="0" fontId="2" fillId="0" borderId="0" xfId="0" applyFont="1" applyFill="1" applyBorder="1" applyAlignment="1">
      <alignment horizontal="left" vertical="center" indent="1"/>
    </xf>
    <xf numFmtId="0" fontId="6" fillId="0" borderId="1" xfId="0" applyFont="1" applyFill="1" applyBorder="1" applyAlignment="1">
      <alignment horizontal="left" vertical="center" indent="1"/>
    </xf>
    <xf numFmtId="0" fontId="6" fillId="0" borderId="0" xfId="0" applyFont="1" applyFill="1" applyBorder="1" applyAlignment="1">
      <alignment horizontal="left" vertical="center" indent="1"/>
    </xf>
    <xf numFmtId="0" fontId="1" fillId="0" borderId="12" xfId="0" applyFont="1" applyFill="1" applyBorder="1" applyAlignment="1">
      <alignment horizontal="left" vertical="center" indent="1"/>
    </xf>
    <xf numFmtId="0" fontId="1" fillId="0" borderId="13" xfId="0" applyFont="1" applyFill="1" applyBorder="1" applyAlignment="1">
      <alignment horizontal="left" vertical="center" indent="1"/>
    </xf>
    <xf numFmtId="0" fontId="11" fillId="0" borderId="13" xfId="0" applyNumberFormat="1" applyFont="1" applyFill="1" applyBorder="1" applyAlignment="1">
      <alignment horizontal="left" vertical="center"/>
    </xf>
    <xf numFmtId="0" fontId="11" fillId="0" borderId="14" xfId="0" applyNumberFormat="1" applyFont="1" applyFill="1" applyBorder="1" applyAlignment="1">
      <alignment horizontal="left" vertical="center"/>
    </xf>
    <xf numFmtId="0" fontId="1" fillId="0" borderId="15" xfId="0" applyFont="1" applyFill="1" applyBorder="1" applyAlignment="1">
      <alignment horizontal="left" vertical="center" wrapText="1" indent="1"/>
    </xf>
    <xf numFmtId="0" fontId="1" fillId="0" borderId="13" xfId="0" applyFont="1" applyFill="1" applyBorder="1" applyAlignment="1">
      <alignment horizontal="left" vertical="center" wrapText="1" indent="1"/>
    </xf>
    <xf numFmtId="0" fontId="11" fillId="0" borderId="16" xfId="0" applyNumberFormat="1" applyFont="1" applyFill="1" applyBorder="1" applyAlignment="1">
      <alignment horizontal="left"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2" fillId="0" borderId="6" xfId="0" applyFont="1" applyFill="1" applyBorder="1" applyAlignment="1">
      <alignment horizontal="center" vertical="center"/>
    </xf>
    <xf numFmtId="0" fontId="2" fillId="0" borderId="7" xfId="0" applyFont="1" applyFill="1" applyBorder="1" applyAlignment="1">
      <alignment horizontal="center" vertical="center"/>
    </xf>
    <xf numFmtId="14" fontId="11" fillId="0" borderId="24" xfId="0" applyNumberFormat="1" applyFont="1" applyFill="1" applyBorder="1" applyAlignment="1">
      <alignment horizontal="center" vertical="center"/>
    </xf>
    <xf numFmtId="14" fontId="11" fillId="0" borderId="30" xfId="0" applyNumberFormat="1" applyFont="1" applyFill="1" applyBorder="1" applyAlignment="1">
      <alignment horizontal="center" vertical="center"/>
    </xf>
    <xf numFmtId="0" fontId="11" fillId="0" borderId="13" xfId="0" applyNumberFormat="1" applyFont="1" applyFill="1" applyBorder="1" applyAlignment="1">
      <alignment horizontal="left" vertical="center" indent="1"/>
    </xf>
    <xf numFmtId="0" fontId="11" fillId="0" borderId="14" xfId="0" applyNumberFormat="1" applyFont="1" applyFill="1" applyBorder="1" applyAlignment="1">
      <alignment horizontal="left" vertical="center" indent="1"/>
    </xf>
    <xf numFmtId="0" fontId="11" fillId="0" borderId="17" xfId="0" applyNumberFormat="1" applyFont="1" applyFill="1" applyBorder="1" applyAlignment="1">
      <alignment horizontal="left" vertical="center"/>
    </xf>
    <xf numFmtId="0" fontId="11" fillId="0" borderId="18" xfId="0" applyNumberFormat="1" applyFont="1" applyFill="1" applyBorder="1" applyAlignment="1">
      <alignment horizontal="left" vertical="center"/>
    </xf>
    <xf numFmtId="0" fontId="1" fillId="0" borderId="27" xfId="0" applyFont="1" applyFill="1" applyBorder="1" applyAlignment="1">
      <alignment horizontal="left" vertical="center" indent="1"/>
    </xf>
    <xf numFmtId="0" fontId="1" fillId="0" borderId="28" xfId="0" applyFont="1" applyFill="1" applyBorder="1" applyAlignment="1">
      <alignment horizontal="left" vertical="center" indent="1"/>
    </xf>
    <xf numFmtId="14" fontId="11" fillId="0" borderId="31" xfId="0" applyNumberFormat="1" applyFont="1" applyFill="1" applyBorder="1" applyAlignment="1">
      <alignment horizontal="center" vertical="center"/>
    </xf>
    <xf numFmtId="0" fontId="12" fillId="0" borderId="31" xfId="0" applyNumberFormat="1" applyFont="1" applyFill="1" applyBorder="1" applyAlignment="1">
      <alignment horizontal="center" vertical="center"/>
    </xf>
    <xf numFmtId="0" fontId="12" fillId="0" borderId="30" xfId="0" applyNumberFormat="1" applyFont="1" applyFill="1" applyBorder="1" applyAlignment="1">
      <alignment horizontal="center" vertical="center"/>
    </xf>
    <xf numFmtId="0" fontId="11" fillId="0" borderId="11" xfId="0" applyNumberFormat="1" applyFont="1" applyFill="1" applyBorder="1" applyAlignment="1">
      <alignment horizontal="left" vertical="center" indent="1"/>
    </xf>
    <xf numFmtId="0" fontId="11" fillId="0" borderId="36" xfId="0" applyNumberFormat="1" applyFont="1" applyFill="1" applyBorder="1" applyAlignment="1">
      <alignment horizontal="left" vertical="center" indent="1"/>
    </xf>
    <xf numFmtId="0" fontId="22" fillId="0" borderId="19" xfId="0" applyFont="1" applyFill="1" applyBorder="1" applyAlignment="1">
      <alignment horizontal="center" vertical="center"/>
    </xf>
    <xf numFmtId="0" fontId="1" fillId="0" borderId="15" xfId="0" applyFont="1" applyFill="1" applyBorder="1" applyAlignment="1">
      <alignment horizontal="left" vertical="center" indent="1"/>
    </xf>
  </cellXfs>
  <cellStyles count="1">
    <cellStyle name="Normal" xfId="0" builtinId="0"/>
  </cellStyles>
  <dxfs count="11">
    <dxf>
      <fill>
        <patternFill>
          <bgColor rgb="FFFFC000"/>
        </patternFill>
      </fill>
    </dxf>
    <dxf>
      <fill>
        <patternFill patternType="solid">
          <bgColor rgb="FFFFFFFF"/>
        </patternFill>
      </fill>
    </dxf>
    <dxf>
      <fill>
        <patternFill patternType="solid">
          <bgColor theme="0"/>
        </patternFill>
      </fill>
    </dxf>
    <dxf>
      <fill>
        <patternFill patternType="solid">
          <bgColor rgb="FFFFFFFF"/>
        </patternFill>
      </fill>
    </dxf>
    <dxf>
      <fill>
        <patternFill patternType="solid">
          <bgColor theme="0"/>
        </patternFill>
      </fill>
    </dxf>
    <dxf>
      <fill>
        <patternFill patternType="solid">
          <bgColor rgb="FFFFFFFF"/>
        </patternFill>
      </fill>
    </dxf>
    <dxf>
      <fill>
        <patternFill patternType="solid">
          <bgColor theme="0"/>
        </patternFill>
      </fill>
    </dxf>
    <dxf>
      <fill>
        <patternFill patternType="solid">
          <bgColor rgb="FFFFFFFF"/>
        </patternFill>
      </fill>
    </dxf>
    <dxf>
      <fill>
        <patternFill patternType="solid">
          <bgColor theme="0"/>
        </patternFill>
      </fill>
    </dxf>
    <dxf>
      <fill>
        <patternFill patternType="solid">
          <bgColor rgb="FFFFFFFF"/>
        </patternFill>
      </fill>
    </dxf>
    <dxf>
      <fill>
        <patternFill patternType="solid">
          <bgColor theme="0"/>
        </patternFill>
      </fill>
    </dxf>
  </dxfs>
  <tableStyles count="0" defaultTableStyle="TableStyleMedium2" defaultPivotStyle="PivotStyleLight16"/>
  <colors>
    <mruColors>
      <color rgb="FF33CCFF"/>
      <color rgb="FF0000FF"/>
      <color rgb="FFFFFF99"/>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openxmlformats.org/officeDocument/2006/relationships/customXml" Target="../customXml/item5.xml"/><Relationship Id="rId3" Type="http://schemas.openxmlformats.org/officeDocument/2006/relationships/externalLink" Target="externalLinks/externalLink1.xml"/><Relationship Id="rId7" Type="http://schemas.openxmlformats.org/officeDocument/2006/relationships/sharedStrings" Target="sharedStrings.xml"/><Relationship Id="rId12" Type="http://schemas.openxmlformats.org/officeDocument/2006/relationships/customXml" Target="../customXml/item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externalLink" Target="externalLinks/externalLink2.xml"/><Relationship Id="rId9" Type="http://schemas.openxmlformats.org/officeDocument/2006/relationships/customXml" Target="../customXml/item1.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uivi%20retour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chive"/>
      <sheetName val="modop"/>
    </sheetNames>
    <sheetDataSet>
      <sheetData sheetId="0">
        <row r="1">
          <cell r="A1" t="str">
            <v>C1</v>
          </cell>
          <cell r="B1" t="str">
            <v>C2</v>
          </cell>
          <cell r="C1" t="str">
            <v>C3</v>
          </cell>
          <cell r="D1" t="str">
            <v>C4</v>
          </cell>
          <cell r="E1" t="str">
            <v>C5</v>
          </cell>
          <cell r="F1" t="str">
            <v>C6</v>
          </cell>
          <cell r="G1" t="str">
            <v>C7</v>
          </cell>
          <cell r="H1" t="str">
            <v>C8</v>
          </cell>
          <cell r="I1" t="str">
            <v>C9</v>
          </cell>
          <cell r="J1" t="str">
            <v>C10</v>
          </cell>
          <cell r="K1" t="str">
            <v>C11</v>
          </cell>
          <cell r="L1" t="str">
            <v>C12</v>
          </cell>
          <cell r="M1" t="str">
            <v>C13</v>
          </cell>
          <cell r="N1" t="str">
            <v>C14</v>
          </cell>
          <cell r="O1" t="str">
            <v>C15</v>
          </cell>
          <cell r="P1" t="str">
            <v>C16</v>
          </cell>
          <cell r="Q1" t="str">
            <v>C17</v>
          </cell>
          <cell r="R1" t="str">
            <v>C18</v>
          </cell>
          <cell r="S1" t="str">
            <v>C19</v>
          </cell>
          <cell r="T1" t="str">
            <v>C20</v>
          </cell>
          <cell r="U1" t="str">
            <v>C21</v>
          </cell>
          <cell r="V1" t="str">
            <v>C22</v>
          </cell>
          <cell r="W1" t="str">
            <v>C23</v>
          </cell>
          <cell r="X1" t="str">
            <v>C24</v>
          </cell>
          <cell r="Y1" t="str">
            <v>C25</v>
          </cell>
          <cell r="Z1" t="str">
            <v>C26</v>
          </cell>
          <cell r="AA1" t="str">
            <v>C27</v>
          </cell>
          <cell r="AB1" t="str">
            <v>C28</v>
          </cell>
          <cell r="AC1" t="str">
            <v>C29</v>
          </cell>
          <cell r="AD1" t="str">
            <v>C30</v>
          </cell>
          <cell r="AE1" t="str">
            <v>C31</v>
          </cell>
          <cell r="AF1" t="str">
            <v>C32</v>
          </cell>
          <cell r="AG1" t="str">
            <v>C33</v>
          </cell>
          <cell r="AH1" t="str">
            <v>C34</v>
          </cell>
          <cell r="AI1" t="str">
            <v>C35</v>
          </cell>
          <cell r="AJ1" t="str">
            <v>C36</v>
          </cell>
          <cell r="AK1" t="str">
            <v>C37</v>
          </cell>
          <cell r="AL1" t="str">
            <v>C38</v>
          </cell>
          <cell r="AM1" t="str">
            <v>C39</v>
          </cell>
          <cell r="AN1" t="str">
            <v>C40</v>
          </cell>
          <cell r="AO1" t="str">
            <v>C41</v>
          </cell>
          <cell r="AP1" t="str">
            <v>C42</v>
          </cell>
          <cell r="AQ1" t="str">
            <v>C43</v>
          </cell>
          <cell r="AR1" t="str">
            <v>C44</v>
          </cell>
          <cell r="AS1" t="str">
            <v>C45</v>
          </cell>
          <cell r="AT1" t="str">
            <v>C46</v>
          </cell>
          <cell r="AU1" t="str">
            <v>C48</v>
          </cell>
          <cell r="AV1" t="str">
            <v>C49</v>
          </cell>
          <cell r="AW1" t="str">
            <v>C50</v>
          </cell>
          <cell r="AX1" t="str">
            <v>C51</v>
          </cell>
        </row>
        <row r="2">
          <cell r="A2" t="str">
            <v>A12</v>
          </cell>
          <cell r="B2" t="str">
            <v>terminé</v>
          </cell>
          <cell r="C2" t="str">
            <v>P7862</v>
          </cell>
          <cell r="D2" t="str">
            <v>VIS</v>
          </cell>
          <cell r="E2" t="str">
            <v>11072200025</v>
          </cell>
          <cell r="F2" t="str">
            <v>A</v>
          </cell>
          <cell r="L2">
            <v>42571</v>
          </cell>
          <cell r="M2">
            <v>161</v>
          </cell>
          <cell r="N2">
            <v>15</v>
          </cell>
          <cell r="O2">
            <v>188</v>
          </cell>
          <cell r="P2">
            <v>27</v>
          </cell>
          <cell r="Q2">
            <v>173</v>
          </cell>
          <cell r="R2">
            <v>42586</v>
          </cell>
          <cell r="S2">
            <v>12</v>
          </cell>
          <cell r="V2" t="str">
            <v>A</v>
          </cell>
          <cell r="AD2" t="str">
            <v>C/C</v>
          </cell>
          <cell r="AG2">
            <v>41032</v>
          </cell>
          <cell r="AK2" t="str">
            <v>No Fault Found</v>
          </cell>
          <cell r="AN2">
            <v>42593</v>
          </cell>
          <cell r="AQ2">
            <v>42754</v>
          </cell>
          <cell r="AU2" t="str">
            <v xml:space="preserve"> 25-22-25  OF 02/11/2015</v>
          </cell>
        </row>
        <row r="3">
          <cell r="A3" t="str">
            <v>A23</v>
          </cell>
          <cell r="B3" t="str">
            <v>terminé</v>
          </cell>
          <cell r="C3" t="str">
            <v>P7863</v>
          </cell>
          <cell r="D3" t="str">
            <v>VIS</v>
          </cell>
          <cell r="E3" t="str">
            <v>13020401121</v>
          </cell>
          <cell r="F3" t="str">
            <v>D</v>
          </cell>
          <cell r="L3">
            <v>42580</v>
          </cell>
          <cell r="M3">
            <v>130</v>
          </cell>
          <cell r="N3">
            <v>20</v>
          </cell>
          <cell r="O3">
            <v>188</v>
          </cell>
          <cell r="P3">
            <v>58</v>
          </cell>
          <cell r="Q3">
            <v>168</v>
          </cell>
          <cell r="S3" t="str">
            <v/>
          </cell>
          <cell r="V3" t="str">
            <v>D</v>
          </cell>
          <cell r="AD3" t="str">
            <v>C/C</v>
          </cell>
          <cell r="AG3">
            <v>41452</v>
          </cell>
          <cell r="AK3" t="str">
            <v>Repair &amp; transformation</v>
          </cell>
          <cell r="AN3">
            <v>42629</v>
          </cell>
          <cell r="AQ3">
            <v>42759</v>
          </cell>
          <cell r="AU3" t="str">
            <v xml:space="preserve"> 25-27-08  of 20/06/2016</v>
          </cell>
          <cell r="AV3" t="str">
            <v>SB 14/10/2013</v>
          </cell>
        </row>
        <row r="4">
          <cell r="A4" t="str">
            <v>A31</v>
          </cell>
          <cell r="B4" t="str">
            <v>terminé</v>
          </cell>
          <cell r="C4" t="str">
            <v>P7864</v>
          </cell>
          <cell r="D4" t="str">
            <v>ECROU</v>
          </cell>
          <cell r="E4" t="str">
            <v>13020401072</v>
          </cell>
          <cell r="F4" t="str">
            <v>C</v>
          </cell>
          <cell r="L4">
            <v>42598</v>
          </cell>
          <cell r="M4">
            <v>130</v>
          </cell>
          <cell r="N4">
            <v>20</v>
          </cell>
          <cell r="O4">
            <v>170</v>
          </cell>
          <cell r="P4">
            <v>40</v>
          </cell>
          <cell r="Q4">
            <v>150</v>
          </cell>
          <cell r="R4">
            <v>42618</v>
          </cell>
          <cell r="S4">
            <v>20</v>
          </cell>
          <cell r="V4" t="str">
            <v>V</v>
          </cell>
          <cell r="AD4" t="str">
            <v>C/C</v>
          </cell>
          <cell r="AG4">
            <v>41410</v>
          </cell>
          <cell r="AK4" t="str">
            <v>Repair</v>
          </cell>
          <cell r="AN4">
            <v>42629</v>
          </cell>
          <cell r="AQ4">
            <v>42759</v>
          </cell>
          <cell r="AU4" t="str">
            <v>25-27-08 of 20/06/2016</v>
          </cell>
        </row>
        <row r="5">
          <cell r="A5" t="str">
            <v>A40</v>
          </cell>
          <cell r="B5" t="str">
            <v>terminé</v>
          </cell>
          <cell r="C5" t="str">
            <v>P7865</v>
          </cell>
          <cell r="D5" t="str">
            <v>CRAN</v>
          </cell>
          <cell r="E5" t="str">
            <v>08030500178</v>
          </cell>
          <cell r="F5" t="str">
            <v>A</v>
          </cell>
          <cell r="L5">
            <v>42599</v>
          </cell>
          <cell r="M5">
            <v>143</v>
          </cell>
          <cell r="N5">
            <v>15</v>
          </cell>
          <cell r="O5">
            <v>160</v>
          </cell>
          <cell r="P5">
            <v>17</v>
          </cell>
          <cell r="Q5">
            <v>145</v>
          </cell>
          <cell r="R5">
            <v>42614</v>
          </cell>
          <cell r="S5">
            <v>2</v>
          </cell>
          <cell r="V5" t="str">
            <v>C</v>
          </cell>
          <cell r="AD5" t="str">
            <v>C/C</v>
          </cell>
          <cell r="AG5">
            <v>39598</v>
          </cell>
          <cell r="AK5" t="str">
            <v>Repair &amp; transformation</v>
          </cell>
          <cell r="AN5">
            <v>42611</v>
          </cell>
          <cell r="AQ5">
            <v>42754</v>
          </cell>
          <cell r="AU5" t="str">
            <v xml:space="preserve"> 25-22-14 OF 02/01/2012</v>
          </cell>
          <cell r="AV5" t="str">
            <v>SB  of 21/06/2010</v>
          </cell>
        </row>
      </sheetData>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RETOURS "/>
    </sheetNames>
    <sheetDataSet>
      <sheetData sheetId="0">
        <row r="1">
          <cell r="A1" t="str">
            <v>C1</v>
          </cell>
          <cell r="B1" t="str">
            <v>C2</v>
          </cell>
          <cell r="C1" t="str">
            <v>C3</v>
          </cell>
          <cell r="D1" t="str">
            <v>C4</v>
          </cell>
          <cell r="E1" t="str">
            <v>C5</v>
          </cell>
          <cell r="F1" t="str">
            <v>C6</v>
          </cell>
          <cell r="G1" t="str">
            <v>C7</v>
          </cell>
          <cell r="H1" t="str">
            <v>C8</v>
          </cell>
          <cell r="I1" t="str">
            <v>C9</v>
          </cell>
          <cell r="J1" t="str">
            <v>C10</v>
          </cell>
          <cell r="K1" t="str">
            <v>C11</v>
          </cell>
          <cell r="L1" t="str">
            <v>C12</v>
          </cell>
          <cell r="M1" t="str">
            <v>C13</v>
          </cell>
          <cell r="N1" t="str">
            <v>C14</v>
          </cell>
          <cell r="O1" t="str">
            <v>C15</v>
          </cell>
          <cell r="P1" t="str">
            <v>C16</v>
          </cell>
          <cell r="Q1" t="str">
            <v>C17</v>
          </cell>
          <cell r="R1" t="str">
            <v>C18</v>
          </cell>
          <cell r="S1" t="str">
            <v>C19</v>
          </cell>
          <cell r="T1" t="str">
            <v>C20</v>
          </cell>
          <cell r="U1" t="str">
            <v>C21</v>
          </cell>
          <cell r="V1" t="str">
            <v>C22</v>
          </cell>
          <cell r="W1" t="str">
            <v>C23</v>
          </cell>
          <cell r="X1" t="str">
            <v>C24</v>
          </cell>
          <cell r="Y1" t="str">
            <v>C25</v>
          </cell>
          <cell r="Z1" t="str">
            <v>C26</v>
          </cell>
          <cell r="AA1" t="str">
            <v>C27</v>
          </cell>
          <cell r="AB1" t="str">
            <v>C28</v>
          </cell>
          <cell r="AC1" t="str">
            <v>C29</v>
          </cell>
          <cell r="AD1" t="str">
            <v>C30</v>
          </cell>
          <cell r="AE1" t="str">
            <v>C31</v>
          </cell>
          <cell r="AF1" t="str">
            <v>C32</v>
          </cell>
          <cell r="AG1" t="str">
            <v>C33</v>
          </cell>
          <cell r="AH1" t="str">
            <v>C34</v>
          </cell>
          <cell r="AI1" t="str">
            <v>C35</v>
          </cell>
          <cell r="AJ1" t="str">
            <v>C36</v>
          </cell>
          <cell r="AK1" t="str">
            <v>C37</v>
          </cell>
          <cell r="AL1" t="str">
            <v>C38</v>
          </cell>
          <cell r="AM1" t="str">
            <v>C39</v>
          </cell>
          <cell r="AN1" t="str">
            <v>C40</v>
          </cell>
          <cell r="AO1" t="str">
            <v>C41</v>
          </cell>
          <cell r="AP1" t="str">
            <v>C42</v>
          </cell>
          <cell r="AQ1" t="str">
            <v>C43</v>
          </cell>
          <cell r="AR1" t="str">
            <v>C44</v>
          </cell>
          <cell r="AS1" t="str">
            <v>C45</v>
          </cell>
          <cell r="AT1" t="str">
            <v>C46</v>
          </cell>
          <cell r="AU1" t="str">
            <v>C47</v>
          </cell>
          <cell r="AV1" t="str">
            <v>C48</v>
          </cell>
          <cell r="AW1" t="str">
            <v>C49</v>
          </cell>
          <cell r="AX1" t="str">
            <v>C50</v>
          </cell>
        </row>
        <row r="2">
          <cell r="A2" t="str">
            <v>A15</v>
          </cell>
          <cell r="B2"/>
          <cell r="C2" t="str">
            <v>P7862</v>
          </cell>
          <cell r="D2" t="str">
            <v>VIS</v>
          </cell>
          <cell r="E2" t="str">
            <v>14041800041</v>
          </cell>
          <cell r="F2" t="str">
            <v>A</v>
          </cell>
          <cell r="G2"/>
          <cell r="H2"/>
          <cell r="I2"/>
          <cell r="J2"/>
          <cell r="K2"/>
          <cell r="L2">
            <v>42559</v>
          </cell>
          <cell r="M2">
            <v>258</v>
          </cell>
          <cell r="N2">
            <v>20</v>
          </cell>
          <cell r="O2">
            <v>2</v>
          </cell>
          <cell r="P2">
            <v>1</v>
          </cell>
          <cell r="Q2">
            <v>1</v>
          </cell>
          <cell r="R2">
            <v>42579</v>
          </cell>
          <cell r="S2">
            <v>6</v>
          </cell>
          <cell r="T2"/>
          <cell r="U2"/>
          <cell r="V2" t="str">
            <v>A</v>
          </cell>
          <cell r="W2"/>
          <cell r="X2">
            <v>42559</v>
          </cell>
          <cell r="Y2"/>
          <cell r="Z2"/>
          <cell r="AA2"/>
          <cell r="AB2"/>
          <cell r="AC2"/>
          <cell r="AD2"/>
          <cell r="AE2"/>
          <cell r="AF2"/>
          <cell r="AG2">
            <v>41941</v>
          </cell>
          <cell r="AH2"/>
          <cell r="AI2"/>
          <cell r="AJ2"/>
          <cell r="AK2"/>
          <cell r="AL2"/>
          <cell r="AM2"/>
          <cell r="AN2">
            <v>43390</v>
          </cell>
          <cell r="AO2"/>
          <cell r="AP2" t="str">
            <v>NO ORDER</v>
          </cell>
          <cell r="AQ2">
            <v>43648</v>
          </cell>
          <cell r="AR2"/>
          <cell r="AS2"/>
          <cell r="AT2"/>
          <cell r="AU2"/>
          <cell r="AV2" t="str">
            <v xml:space="preserve"> 25-22-25  OF 02/11/2015</v>
          </cell>
          <cell r="AW2" t="str">
            <v>SB 14/10/2013</v>
          </cell>
          <cell r="AX2"/>
        </row>
        <row r="3">
          <cell r="A3" t="str">
            <v>A16</v>
          </cell>
          <cell r="B3"/>
          <cell r="C3" t="str">
            <v>P7863</v>
          </cell>
          <cell r="D3" t="str">
            <v>ECROU</v>
          </cell>
          <cell r="E3" t="str">
            <v>14041800008</v>
          </cell>
          <cell r="F3" t="str">
            <v>I</v>
          </cell>
          <cell r="G3"/>
          <cell r="H3"/>
          <cell r="I3"/>
          <cell r="J3"/>
          <cell r="K3"/>
          <cell r="L3">
            <v>42559</v>
          </cell>
          <cell r="M3">
            <v>258</v>
          </cell>
          <cell r="N3">
            <v>20</v>
          </cell>
          <cell r="O3">
            <v>3</v>
          </cell>
          <cell r="P3">
            <v>3</v>
          </cell>
          <cell r="Q3">
            <v>2</v>
          </cell>
          <cell r="R3">
            <v>42579</v>
          </cell>
          <cell r="S3">
            <v>4</v>
          </cell>
          <cell r="T3"/>
          <cell r="U3"/>
          <cell r="V3" t="str">
            <v>F</v>
          </cell>
          <cell r="W3"/>
          <cell r="X3">
            <v>42559</v>
          </cell>
          <cell r="Y3"/>
          <cell r="Z3"/>
          <cell r="AA3"/>
          <cell r="AB3"/>
          <cell r="AC3"/>
          <cell r="AD3"/>
          <cell r="AE3"/>
          <cell r="AF3"/>
          <cell r="AG3">
            <v>42088</v>
          </cell>
          <cell r="AH3"/>
          <cell r="AI3"/>
          <cell r="AJ3"/>
          <cell r="AK3"/>
          <cell r="AL3"/>
          <cell r="AM3"/>
          <cell r="AN3">
            <v>43390</v>
          </cell>
          <cell r="AO3"/>
          <cell r="AP3" t="str">
            <v>NO ORDER</v>
          </cell>
          <cell r="AQ3">
            <v>43648</v>
          </cell>
          <cell r="AR3"/>
          <cell r="AS3"/>
          <cell r="AT3"/>
          <cell r="AU3"/>
          <cell r="AV3" t="str">
            <v xml:space="preserve"> 25-27-08  of 20/06/2016</v>
          </cell>
          <cell r="AW3"/>
          <cell r="AX3"/>
        </row>
        <row r="4">
          <cell r="A4" t="str">
            <v>A17</v>
          </cell>
          <cell r="B4"/>
          <cell r="C4" t="str">
            <v>P7864</v>
          </cell>
          <cell r="D4" t="str">
            <v>VIS</v>
          </cell>
          <cell r="E4" t="str">
            <v>14041800057</v>
          </cell>
          <cell r="F4" t="str">
            <v>A</v>
          </cell>
          <cell r="G4"/>
          <cell r="H4"/>
          <cell r="I4"/>
          <cell r="J4"/>
          <cell r="K4"/>
          <cell r="L4">
            <v>42559</v>
          </cell>
          <cell r="M4">
            <v>258</v>
          </cell>
          <cell r="N4">
            <v>20</v>
          </cell>
          <cell r="O4">
            <v>2</v>
          </cell>
          <cell r="P4">
            <v>5</v>
          </cell>
          <cell r="Q4">
            <v>2</v>
          </cell>
          <cell r="R4">
            <v>42579</v>
          </cell>
          <cell r="S4">
            <v>4</v>
          </cell>
          <cell r="T4"/>
          <cell r="U4"/>
          <cell r="V4" t="str">
            <v>H</v>
          </cell>
          <cell r="W4"/>
          <cell r="X4">
            <v>42559</v>
          </cell>
          <cell r="Y4"/>
          <cell r="Z4"/>
          <cell r="AA4"/>
          <cell r="AB4"/>
          <cell r="AC4"/>
          <cell r="AD4"/>
          <cell r="AE4"/>
          <cell r="AF4"/>
          <cell r="AG4">
            <v>41941</v>
          </cell>
          <cell r="AH4"/>
          <cell r="AI4"/>
          <cell r="AJ4"/>
          <cell r="AK4"/>
          <cell r="AL4"/>
          <cell r="AM4"/>
          <cell r="AN4">
            <v>43390</v>
          </cell>
          <cell r="AO4"/>
          <cell r="AP4" t="str">
            <v>NO ORDER</v>
          </cell>
          <cell r="AQ4">
            <v>43648</v>
          </cell>
          <cell r="AR4"/>
          <cell r="AS4"/>
          <cell r="AT4"/>
          <cell r="AU4"/>
          <cell r="AV4" t="str">
            <v>25-27-08 of 20/06/2016</v>
          </cell>
          <cell r="AW4" t="str">
            <v>SB  of 21/06/2010</v>
          </cell>
          <cell r="AX4"/>
        </row>
        <row r="5">
          <cell r="A5" t="str">
            <v>A18</v>
          </cell>
          <cell r="B5"/>
          <cell r="C5" t="str">
            <v>P7865</v>
          </cell>
          <cell r="D5" t="str">
            <v>ECROU</v>
          </cell>
          <cell r="E5" t="str">
            <v>14041800000</v>
          </cell>
          <cell r="F5" t="str">
            <v>E</v>
          </cell>
          <cell r="G5"/>
          <cell r="H5"/>
          <cell r="I5"/>
          <cell r="J5"/>
          <cell r="K5"/>
          <cell r="L5">
            <v>42577</v>
          </cell>
          <cell r="M5">
            <v>258</v>
          </cell>
          <cell r="N5">
            <v>20</v>
          </cell>
          <cell r="O5">
            <v>2</v>
          </cell>
          <cell r="P5">
            <v>8</v>
          </cell>
          <cell r="Q5">
            <v>4</v>
          </cell>
          <cell r="R5">
            <v>42597</v>
          </cell>
          <cell r="S5">
            <v>1</v>
          </cell>
          <cell r="T5"/>
          <cell r="U5"/>
          <cell r="V5" t="str">
            <v>V</v>
          </cell>
          <cell r="W5"/>
          <cell r="X5">
            <v>42577</v>
          </cell>
          <cell r="Y5"/>
          <cell r="Z5"/>
          <cell r="AA5"/>
          <cell r="AB5"/>
          <cell r="AC5"/>
          <cell r="AD5"/>
          <cell r="AE5"/>
          <cell r="AF5"/>
          <cell r="AG5">
            <v>42466</v>
          </cell>
          <cell r="AH5"/>
          <cell r="AI5"/>
          <cell r="AJ5"/>
          <cell r="AK5"/>
          <cell r="AL5"/>
          <cell r="AM5"/>
          <cell r="AN5">
            <v>43390</v>
          </cell>
          <cell r="AO5"/>
          <cell r="AP5" t="str">
            <v>NO ORDER</v>
          </cell>
          <cell r="AQ5">
            <v>43648</v>
          </cell>
          <cell r="AR5"/>
          <cell r="AS5"/>
          <cell r="AT5"/>
          <cell r="AU5"/>
          <cell r="AV5" t="str">
            <v xml:space="preserve"> 25-22-14 OF 02/01/2012</v>
          </cell>
          <cell r="AW5"/>
          <cell r="AX5"/>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B050"/>
    <pageSetUpPr fitToPage="1"/>
  </sheetPr>
  <dimension ref="B1:M22"/>
  <sheetViews>
    <sheetView showZeros="0" tabSelected="1" view="pageLayout" zoomScale="70" zoomScaleNormal="97" zoomScalePageLayoutView="70" workbookViewId="0">
      <selection activeCell="J2" sqref="J2:K2"/>
    </sheetView>
  </sheetViews>
  <sheetFormatPr baseColWidth="10" defaultColWidth="11.44140625" defaultRowHeight="14.4" x14ac:dyDescent="0.3"/>
  <cols>
    <col min="1" max="1" width="1.5546875" style="7" customWidth="1"/>
    <col min="2" max="2" width="16.5546875" style="7" customWidth="1"/>
    <col min="3" max="3" width="20" style="7" customWidth="1"/>
    <col min="4" max="4" width="16.33203125" style="7" customWidth="1"/>
    <col min="5" max="5" width="11.88671875" style="7" customWidth="1"/>
    <col min="6" max="6" width="14.33203125" style="7" customWidth="1"/>
    <col min="7" max="7" width="13.88671875" style="7" customWidth="1"/>
    <col min="8" max="8" width="17.88671875" style="7" customWidth="1"/>
    <col min="9" max="9" width="11" style="7" customWidth="1"/>
    <col min="10" max="10" width="11.44140625" style="7" customWidth="1"/>
    <col min="11" max="11" width="30.6640625" style="7" customWidth="1"/>
    <col min="12" max="12" width="14.6640625" style="29" customWidth="1"/>
    <col min="13" max="13" width="1.33203125" style="29" customWidth="1"/>
    <col min="14" max="16384" width="11.44140625" style="7"/>
  </cols>
  <sheetData>
    <row r="1" spans="2:13" s="2" customFormat="1" ht="22.5" customHeight="1" thickTop="1" thickBot="1" x14ac:dyDescent="0.35">
      <c r="B1" s="70" t="s">
        <v>19</v>
      </c>
      <c r="C1" s="71"/>
      <c r="D1" s="33">
        <f>IF($J$1="","",IF(NOT(ISNA(VLOOKUP($J$1,'[2]SUIVI RETOURS '!$A:$AX,12,FALSE))),VLOOKUP($J$1,'[2]SUIVI RETOURS '!$A:$AX,12,FALSE),VLOOKUP($J$1,[1]archive!$A:$IP,12,FALSE)))</f>
        <v>42580</v>
      </c>
      <c r="F1" s="13" t="s">
        <v>18</v>
      </c>
      <c r="G1" s="32">
        <f>IF($J$1="","",IF(NOT(ISNA(VLOOKUP($J$1,'[2]SUIVI RETOURS '!$A:$AX,18,FALSE))),VLOOKUP($J$1,'[2]SUIVI RETOURS '!$A:$AX,18,FALSE),VLOOKUP($J$1,[1]archive!$A:$IP,18,FALSE)))</f>
        <v>0</v>
      </c>
      <c r="H1" s="22"/>
      <c r="I1" s="12" t="s">
        <v>1</v>
      </c>
      <c r="J1" s="63" t="s">
        <v>34</v>
      </c>
      <c r="K1" s="64"/>
      <c r="L1" s="30"/>
      <c r="M1" s="30"/>
    </row>
    <row r="2" spans="2:13" s="1" customFormat="1" ht="21.6" customHeight="1" thickTop="1" thickBot="1" x14ac:dyDescent="0.3">
      <c r="B2" s="72"/>
      <c r="C2" s="72"/>
      <c r="D2" s="73"/>
      <c r="G2" s="3"/>
      <c r="J2" s="98" t="str">
        <f>CHAR(42) &amp; J1 &amp; CHAR(42)</f>
        <v>*A23*</v>
      </c>
      <c r="K2" s="98"/>
      <c r="L2" s="14"/>
      <c r="M2" s="14"/>
    </row>
    <row r="3" spans="2:13" s="1" customFormat="1" ht="17.25" customHeight="1" thickTop="1" x14ac:dyDescent="0.25">
      <c r="B3" s="81" t="s">
        <v>2</v>
      </c>
      <c r="C3" s="82"/>
      <c r="D3" s="83" t="s">
        <v>3</v>
      </c>
      <c r="E3" s="84"/>
      <c r="F3" s="83" t="s">
        <v>4</v>
      </c>
      <c r="G3" s="84"/>
      <c r="H3" s="83" t="s">
        <v>5</v>
      </c>
      <c r="I3" s="84"/>
      <c r="J3" s="9" t="s">
        <v>6</v>
      </c>
      <c r="K3" s="10" t="s">
        <v>7</v>
      </c>
      <c r="L3" s="14"/>
      <c r="M3" s="14"/>
    </row>
    <row r="4" spans="2:13" s="1" customFormat="1" ht="22.5" customHeight="1" thickBot="1" x14ac:dyDescent="0.3">
      <c r="B4" s="85" t="str">
        <f>IF($J$1="","",IF(NOT(ISNA(VLOOKUP($J$1,'[2]SUIVI RETOURS '!$A:$AX,4,FALSE))),VLOOKUP($J$1,'[2]SUIVI RETOURS '!$A:$AX,4,FALSE),VLOOKUP($J$1,[1]archive!$A:$IP,4,FALSE)))</f>
        <v>VIS</v>
      </c>
      <c r="C4" s="86"/>
      <c r="D4" s="93">
        <f>IF($J$1="","",IF(NOT(ISNA(VLOOKUP($J$1,'[2]SUIVI RETOURS '!$A:$AX,7,FALSE))),VLOOKUP($J$1,'[2]SUIVI RETOURS '!$A:$AX,7,FALSE),VLOOKUP($J$1,[1]archive!$A:$IP,7,FALSE)))</f>
        <v>0</v>
      </c>
      <c r="E4" s="86"/>
      <c r="F4" s="94">
        <f>IF($J$1="","",IF(NOT(ISNA(VLOOKUP($J$1,'[2]SUIVI RETOURS '!$A:$AX,31,FALSE))),VLOOKUP($J$1,'[2]SUIVI RETOURS '!$A:$AX,31,FALSE),VLOOKUP($J$1,[1]archive!$A:$IP,31,FALSE)))</f>
        <v>0</v>
      </c>
      <c r="G4" s="95"/>
      <c r="H4" s="61" t="str">
        <f>IF($J$1="","",IF(NOT(ISNA(VLOOKUP($J$1,'[2]SUIVI RETOURS '!$A:$AX,3,FALSE))),VLOOKUP($J$1,'[2]SUIVI RETOURS '!$A:$AX,3,FALSE),VLOOKUP($J$1,[1]archive!$A:$IP,3,FALSE)))</f>
        <v>P7863</v>
      </c>
      <c r="I4" s="62"/>
      <c r="J4" s="34" t="str">
        <f>IF($J$1="","",IF(NOT(ISNA(VLOOKUP($J$1,'[2]SUIVI RETOURS '!$A:$AX,6,FALSE))),VLOOKUP($J$1,'[2]SUIVI RETOURS '!$A:$AX,6,FALSE),VLOOKUP($J$1,[1]archive!$A:$IP,6,FALSE)))</f>
        <v>D</v>
      </c>
      <c r="K4" s="35">
        <v>1</v>
      </c>
      <c r="L4" s="30"/>
      <c r="M4" s="30"/>
    </row>
    <row r="5" spans="2:13" s="1" customFormat="1" ht="22.5" customHeight="1" thickTop="1" x14ac:dyDescent="0.25">
      <c r="B5" s="15" t="s">
        <v>8</v>
      </c>
      <c r="C5" s="65" t="str">
        <f>IF($J$1="","",IF(NOT(ISNA(VLOOKUP($J$1,'[2]SUIVI RETOURS '!$A:$AX,5,FALSE))),VLOOKUP($J$1,'[2]SUIVI RETOURS '!$A:$AX,5,FALSE),VLOOKUP($J$1,[1]archive!$A:$IP,5,FALSE)))</f>
        <v>13020401121</v>
      </c>
      <c r="D5" s="65"/>
      <c r="E5" s="43"/>
      <c r="F5" s="43"/>
      <c r="G5" s="31"/>
      <c r="H5" s="66" t="s">
        <v>17</v>
      </c>
      <c r="I5" s="67"/>
      <c r="J5" s="68">
        <f>IF($J$1="","",IF(NOT(ISNA(VLOOKUP($J$1,'[2]SUIVI RETOURS '!$A:$AX,32,FALSE))),VLOOKUP($J$1,'[2]SUIVI RETOURS '!$A:$AX,32,FALSE),VLOOKUP($J$1,[1]archive!$A:$IP,32,FALSE)))</f>
        <v>0</v>
      </c>
      <c r="K5" s="69"/>
      <c r="L5" s="14"/>
      <c r="M5" s="24"/>
    </row>
    <row r="6" spans="2:13" s="1" customFormat="1" ht="22.5" customHeight="1" x14ac:dyDescent="0.25">
      <c r="B6" s="4" t="s">
        <v>9</v>
      </c>
      <c r="C6" s="87" t="str">
        <f>IF($J$1="","",IF(NOT(ISNA(VLOOKUP($J$1,'[2]SUIVI RETOURS '!$A:$AX,22,FALSE))),VLOOKUP($J$1,'[2]SUIVI RETOURS '!$A:$AX,22,FALSE),VLOOKUP($J$1,[1]archive!$A:$IP,22,FALSE)))</f>
        <v>D</v>
      </c>
      <c r="D6" s="87"/>
      <c r="E6" s="96"/>
      <c r="F6" s="96"/>
      <c r="G6" s="97"/>
      <c r="H6" s="99" t="s">
        <v>16</v>
      </c>
      <c r="I6" s="75"/>
      <c r="J6" s="48" t="str">
        <f>IF($J$1="","",IF(NOT(ISNA(VLOOKUP($J$1,'[2]SUIVI RETOURS '!$A:$AX,30,FALSE))),VLOOKUP($J$1,'[2]SUIVI RETOURS '!$A:$AX,30,FALSE),VLOOKUP($J$1,[1]archive!$A:$IP,30,FALSE)))</f>
        <v>C/C</v>
      </c>
      <c r="K6" s="49"/>
      <c r="L6" s="14"/>
      <c r="M6" s="25"/>
    </row>
    <row r="7" spans="2:13" s="1" customFormat="1" ht="22.5" customHeight="1" x14ac:dyDescent="0.25">
      <c r="B7" s="74" t="s">
        <v>10</v>
      </c>
      <c r="C7" s="75"/>
      <c r="D7" s="76">
        <f>IF($J$1="","",IF(NOT(ISNA(VLOOKUP($J$1,'[2]SUIVI RETOURS '!$A:$AX,28,FALSE))),VLOOKUP($J$1,'[2]SUIVI RETOURS '!$A:$AX,28,FALSE),VLOOKUP($J$1,[1]archive!$A:$IP,28,FALSE)))</f>
        <v>0</v>
      </c>
      <c r="E7" s="76"/>
      <c r="F7" s="76"/>
      <c r="G7" s="77"/>
      <c r="H7" s="78" t="s">
        <v>15</v>
      </c>
      <c r="I7" s="79"/>
      <c r="J7" s="76">
        <f>IF($J$1="","",IF(NOT(ISNA(VLOOKUP($J$1,'[2]SUIVI RETOURS '!$A:$AX,34,FALSE))),VLOOKUP($J$1,'[2]SUIVI RETOURS '!$A:$AX,34,FALSE),VLOOKUP($J$1,[1]archive!$A:$IP,34,FALSE)))</f>
        <v>0</v>
      </c>
      <c r="K7" s="80"/>
      <c r="L7" s="14"/>
      <c r="M7" s="26"/>
    </row>
    <row r="8" spans="2:13" s="1" customFormat="1" ht="22.5" customHeight="1" x14ac:dyDescent="0.25">
      <c r="B8" s="11" t="s">
        <v>11</v>
      </c>
      <c r="C8" s="87">
        <f>IF($J$1="","",IF(NOT(ISNA(VLOOKUP($J$1,'[2]SUIVI RETOURS '!$A:$AX,29,FALSE))),VLOOKUP($J$1,'[2]SUIVI RETOURS '!$A:$AX,29,FALSE),VLOOKUP($J$1,[1]archive!$A:$IP,29,FALSE)))</f>
        <v>0</v>
      </c>
      <c r="D8" s="87"/>
      <c r="E8" s="87"/>
      <c r="F8" s="87"/>
      <c r="G8" s="88"/>
      <c r="H8" s="91" t="s">
        <v>14</v>
      </c>
      <c r="I8" s="92"/>
      <c r="J8" s="59">
        <f>IF($J$1="","",IF(NOT(ISNA(VLOOKUP($J$1,'[2]SUIVI RETOURS '!$A:$AX,33,FALSE))),VLOOKUP($J$1,'[2]SUIVI RETOURS '!$A:$AX,33,FALSE),VLOOKUP($J$1,[1]archive!$A:$IP,33,FALSE)))</f>
        <v>41452</v>
      </c>
      <c r="K8" s="60"/>
      <c r="L8" s="14"/>
      <c r="M8" s="14"/>
    </row>
    <row r="9" spans="2:13" s="1" customFormat="1" ht="22.5" customHeight="1" thickBot="1" x14ac:dyDescent="0.3">
      <c r="B9" s="8" t="s">
        <v>12</v>
      </c>
      <c r="C9" s="50">
        <f>IF($J$1="","",IF(NOT(ISNA(VLOOKUP($J$1,'[2]SUIVI RETOURS '!$A:$AX,25,FALSE))),VLOOKUP($J$1,'[2]SUIVI RETOURS '!$A:$AX,25,FALSE),VLOOKUP($J$1,[1]archive!$A:$IP,25,FALSE)))</f>
        <v>0</v>
      </c>
      <c r="D9" s="50"/>
      <c r="E9" s="51" t="s">
        <v>13</v>
      </c>
      <c r="F9" s="51"/>
      <c r="G9" s="89">
        <f>IF($J$1="","",IF(NOT(ISNA(VLOOKUP($J$1,'[2]SUIVI RETOURS '!$A:$AX,35,FALSE))),VLOOKUP($J$1,'[2]SUIVI RETOURS '!$A:$AX,35,FALSE),VLOOKUP($J$1,[1]archive!$A:$IP,35,FALSE)))</f>
        <v>0</v>
      </c>
      <c r="H9" s="89"/>
      <c r="I9" s="89"/>
      <c r="J9" s="89"/>
      <c r="K9" s="90"/>
      <c r="L9" s="14"/>
      <c r="M9" s="27"/>
    </row>
    <row r="10" spans="2:13" s="2" customFormat="1" ht="22.5" customHeight="1" thickTop="1" thickBot="1" x14ac:dyDescent="0.35">
      <c r="B10" s="52" t="s">
        <v>20</v>
      </c>
      <c r="C10" s="53"/>
      <c r="D10" s="53"/>
      <c r="E10" s="53"/>
      <c r="F10" s="53"/>
      <c r="G10" s="53"/>
      <c r="H10" s="53"/>
      <c r="I10" s="21"/>
      <c r="J10" s="52"/>
      <c r="K10" s="54"/>
      <c r="L10" s="23"/>
      <c r="M10" s="23"/>
    </row>
    <row r="11" spans="2:13" s="2" customFormat="1" ht="22.5" customHeight="1" thickTop="1" x14ac:dyDescent="0.3">
      <c r="B11" s="44" t="s">
        <v>27</v>
      </c>
      <c r="C11" s="45"/>
      <c r="D11" s="45"/>
      <c r="E11" s="45"/>
      <c r="F11" s="44" t="s">
        <v>28</v>
      </c>
      <c r="G11" s="45"/>
      <c r="H11" s="45"/>
      <c r="I11" s="55"/>
      <c r="J11" s="44" t="s">
        <v>0</v>
      </c>
      <c r="K11" s="55"/>
      <c r="L11" s="23"/>
      <c r="M11" s="23"/>
    </row>
    <row r="12" spans="2:13" s="2" customFormat="1" ht="22.5" customHeight="1" x14ac:dyDescent="0.3">
      <c r="B12" s="20" t="s">
        <v>23</v>
      </c>
      <c r="C12" s="46" t="str">
        <f>IF($J$1="","",IF(NOT(ISNA(VLOOKUP($J$1,'[2]SUIVI RETOURS '!$A:$AX,48,FALSE))),VLOOKUP($J$1,'[2]SUIVI RETOURS '!$A:$AX,48,FALSE),VLOOKUP($J$1,[1]archive!$A:$IP,48,FALSE)))</f>
        <v>SB 14/10/2013</v>
      </c>
      <c r="D12" s="46"/>
      <c r="E12" s="46"/>
      <c r="F12" s="37" t="s">
        <v>25</v>
      </c>
      <c r="G12" s="46">
        <f>IF($J$1="","",IF(NOT(ISNA(VLOOKUP($J$1,'[2]SUIVI RETOURS '!$A:$AX,50,FALSE))),VLOOKUP($J$1,'[2]SUIVI RETOURS '!$A:$AX,50,FALSE),VLOOKUP($J$1,[1]archive!$A:$IP,50,FALSE)))</f>
        <v>0</v>
      </c>
      <c r="H12" s="46"/>
      <c r="I12" s="56"/>
      <c r="J12" s="5" t="s">
        <v>21</v>
      </c>
      <c r="K12" s="36" t="s">
        <v>29</v>
      </c>
      <c r="L12" s="23"/>
      <c r="M12" s="23" t="str">
        <f>IF(ISBLANK(C13),N/A,"")</f>
        <v/>
      </c>
    </row>
    <row r="13" spans="2:13" s="2" customFormat="1" ht="22.5" customHeight="1" thickBot="1" x14ac:dyDescent="0.35">
      <c r="B13" s="19" t="s">
        <v>24</v>
      </c>
      <c r="C13" s="47" t="e">
        <f>IF($J$1="","",IF(ISBLANK(VLOOKUP($J$1,'[2]SUIVI RETOURS '!$A:$AX,50,FALSE)),"na",IF(ISBLANK(ISNA(VLOOKUP($J$1,[1]archive!$A:$IP,50,FALSE))),"na",VLOOKUP($J$1,'[2]SUIVI RETOURS '!$A:$AX,50,FALSE))))</f>
        <v>#N/A</v>
      </c>
      <c r="D13" s="47"/>
      <c r="E13" s="47"/>
      <c r="F13" s="19" t="s">
        <v>26</v>
      </c>
      <c r="G13" s="57">
        <f>IF($J$1="","",IFERROR(IFERROR(VLOOKUP($J$1,'[2]SUIVI RETOURS '!$A:$AX,50,FALSE),VLOOKUP($J$1,[1]archive!$A:$IP,50,FALSE)),"non-applicable"))</f>
        <v>0</v>
      </c>
      <c r="H13" s="57"/>
      <c r="I13" s="58"/>
      <c r="J13" s="6" t="s">
        <v>22</v>
      </c>
      <c r="K13" s="36" t="s">
        <v>29</v>
      </c>
      <c r="L13" s="23"/>
      <c r="M13" s="28"/>
    </row>
    <row r="14" spans="2:13" ht="15" thickTop="1" x14ac:dyDescent="0.3"/>
    <row r="17" spans="3:8" ht="21" x14ac:dyDescent="0.4">
      <c r="C17" s="38"/>
      <c r="D17" s="39" t="s">
        <v>32</v>
      </c>
      <c r="E17" s="39"/>
      <c r="H17" s="42" t="s">
        <v>33</v>
      </c>
    </row>
    <row r="18" spans="3:8" ht="18" x14ac:dyDescent="0.35">
      <c r="C18" s="39"/>
      <c r="D18" s="39"/>
      <c r="E18" s="39"/>
    </row>
    <row r="19" spans="3:8" ht="18" x14ac:dyDescent="0.35">
      <c r="C19" s="40"/>
      <c r="D19" s="39" t="s">
        <v>31</v>
      </c>
      <c r="E19" s="39"/>
    </row>
    <row r="20" spans="3:8" ht="18" x14ac:dyDescent="0.35">
      <c r="C20" s="39"/>
      <c r="D20" s="39"/>
      <c r="E20" s="39"/>
    </row>
    <row r="21" spans="3:8" ht="18" x14ac:dyDescent="0.35">
      <c r="C21" s="39"/>
      <c r="D21" s="39"/>
      <c r="E21" s="39"/>
    </row>
    <row r="22" spans="3:8" ht="18" x14ac:dyDescent="0.35">
      <c r="C22" s="41"/>
      <c r="D22" s="39" t="s">
        <v>30</v>
      </c>
      <c r="E22" s="39"/>
    </row>
  </sheetData>
  <sheetProtection formatCells="0" formatColumns="0" formatRows="0" insertColumns="0" insertRows="0" insertHyperlinks="0" deleteColumns="0" deleteRows="0" sort="0" autoFilter="0" pivotTables="0"/>
  <mergeCells count="38">
    <mergeCell ref="C8:G8"/>
    <mergeCell ref="G9:K9"/>
    <mergeCell ref="H8:I8"/>
    <mergeCell ref="D4:E4"/>
    <mergeCell ref="F4:G4"/>
    <mergeCell ref="C6:G6"/>
    <mergeCell ref="H6:I6"/>
    <mergeCell ref="H7:I7"/>
    <mergeCell ref="J7:K7"/>
    <mergeCell ref="B3:C3"/>
    <mergeCell ref="D3:E3"/>
    <mergeCell ref="F3:G3"/>
    <mergeCell ref="H3:I3"/>
    <mergeCell ref="B4:C4"/>
    <mergeCell ref="H4:I4"/>
    <mergeCell ref="J1:K1"/>
    <mergeCell ref="C5:D5"/>
    <mergeCell ref="H5:I5"/>
    <mergeCell ref="J5:K5"/>
    <mergeCell ref="B1:C1"/>
    <mergeCell ref="B2:D2"/>
    <mergeCell ref="J2:K2"/>
    <mergeCell ref="E5:F5"/>
    <mergeCell ref="B11:E11"/>
    <mergeCell ref="C12:E12"/>
    <mergeCell ref="C13:E13"/>
    <mergeCell ref="J6:K6"/>
    <mergeCell ref="C9:D9"/>
    <mergeCell ref="E9:F9"/>
    <mergeCell ref="B10:H10"/>
    <mergeCell ref="J10:K10"/>
    <mergeCell ref="F11:I11"/>
    <mergeCell ref="G12:I12"/>
    <mergeCell ref="G13:I13"/>
    <mergeCell ref="J11:K11"/>
    <mergeCell ref="J8:K8"/>
    <mergeCell ref="B7:C7"/>
    <mergeCell ref="D7:G7"/>
  </mergeCells>
  <conditionalFormatting sqref="B4">
    <cfRule type="cellIs" dxfId="10" priority="34" operator="equal">
      <formula>0</formula>
    </cfRule>
  </conditionalFormatting>
  <conditionalFormatting sqref="B4">
    <cfRule type="cellIs" dxfId="9" priority="33" operator="equal">
      <formula>0</formula>
    </cfRule>
  </conditionalFormatting>
  <conditionalFormatting sqref="D4">
    <cfRule type="cellIs" dxfId="8" priority="32" operator="equal">
      <formula>0</formula>
    </cfRule>
  </conditionalFormatting>
  <conditionalFormatting sqref="D4">
    <cfRule type="cellIs" dxfId="7" priority="31" operator="equal">
      <formula>0</formula>
    </cfRule>
  </conditionalFormatting>
  <conditionalFormatting sqref="D1">
    <cfRule type="cellIs" dxfId="6" priority="28" operator="equal">
      <formula>0</formula>
    </cfRule>
  </conditionalFormatting>
  <conditionalFormatting sqref="D1">
    <cfRule type="cellIs" dxfId="5" priority="27" operator="equal">
      <formula>0</formula>
    </cfRule>
  </conditionalFormatting>
  <conditionalFormatting sqref="J5:J6">
    <cfRule type="cellIs" dxfId="4" priority="26" operator="equal">
      <formula>0</formula>
    </cfRule>
  </conditionalFormatting>
  <conditionalFormatting sqref="J5:J6">
    <cfRule type="cellIs" dxfId="3" priority="25" operator="equal">
      <formula>0</formula>
    </cfRule>
  </conditionalFormatting>
  <conditionalFormatting sqref="G1">
    <cfRule type="cellIs" dxfId="2" priority="6" operator="equal">
      <formula>0</formula>
    </cfRule>
  </conditionalFormatting>
  <conditionalFormatting sqref="G1">
    <cfRule type="cellIs" dxfId="1" priority="5" operator="equal">
      <formula>0</formula>
    </cfRule>
  </conditionalFormatting>
  <conditionalFormatting sqref="C13:E13">
    <cfRule type="expression" dxfId="0" priority="1" stopIfTrue="1">
      <formula>IF(ISBLANK(C13),N/A,"")</formula>
    </cfRule>
  </conditionalFormatting>
  <printOptions horizontalCentered="1" verticalCentered="1"/>
  <pageMargins left="0" right="0" top="0.47244094488188981" bottom="0.39370078740157483" header="0" footer="0"/>
  <pageSetup paperSize="9" scale="55"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3"/>
  <sheetViews>
    <sheetView workbookViewId="0">
      <selection activeCell="A2" sqref="A2"/>
    </sheetView>
  </sheetViews>
  <sheetFormatPr baseColWidth="10" defaultRowHeight="14.4" x14ac:dyDescent="0.3"/>
  <cols>
    <col min="1" max="1" width="16.6640625" customWidth="1"/>
    <col min="3" max="3" width="14" customWidth="1"/>
  </cols>
  <sheetData>
    <row r="1" spans="1:5" x14ac:dyDescent="0.3">
      <c r="A1" s="16" t="str">
        <f>commande!J1</f>
        <v>A23</v>
      </c>
      <c r="B1" s="17"/>
      <c r="C1" s="18"/>
    </row>
    <row r="2" spans="1:5" x14ac:dyDescent="0.3">
      <c r="A2" s="16" t="str">
        <f>A1</f>
        <v>A23</v>
      </c>
      <c r="B2" s="17" t="str">
        <f>IF(A2&lt;&gt;""," replaces","")</f>
        <v xml:space="preserve"> replaces</v>
      </c>
      <c r="C2" s="16" t="e">
        <f>VLOOKUP($A$1,'[2]SUIVI RETOURS '!$A:$AX,8,FALSE)</f>
        <v>#N/A</v>
      </c>
      <c r="D2" t="e">
        <f>IF(C2=0,0,1)</f>
        <v>#N/A</v>
      </c>
      <c r="E2" t="e">
        <f>CONCATENATE(A2 &amp; " " &amp; B2 &amp;" "&amp; C2)</f>
        <v>#N/A</v>
      </c>
    </row>
    <row r="3" spans="1:5" x14ac:dyDescent="0.3">
      <c r="C3" s="16"/>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item1.xml><?xml version="1.0" encoding="utf-8"?>
<p:properties xmlns:p="http://schemas.microsoft.com/office/2006/metadata/properties" xmlns:xsi="http://www.w3.org/2001/XMLSchema-instance" xmlns:pc="http://schemas.microsoft.com/office/infopath/2007/PartnerControls">
  <documentManagement>
    <IndiceDeReprise xmlns="93e24a86-c7d8-4687-adaa-137bfdd00bb7">K</IndiceDeReprise>
    <MOE xmlns="93e24a86-c7d8-4687-adaa-137bfdd00bb7" xsi:nil="true"/>
    <MOP xmlns="93e24a86-c7d8-4687-adaa-137bfdd00bb7" xsi:nil="true"/>
    <DLCPolicyLabelLock xmlns="0b800163-c4d2-4e05-8b13-1c5f51cd4498">false</DLCPolicyLabelLock>
    <PGAEtiquette xmlns="0b800163-c4d2-4e05-8b13-1c5f51cd4498">Version : 10.0
Etat d'approbation : Approuvé</PGAEtiquette>
    <DLCPolicyLabelClientValue xmlns="0b800163-c4d2-4e05-8b13-1c5f51cd4498">Version : 10.0
Etat d'approbation : Approuvé</DLCPolicyLabelClientValue>
    <_dlc_DocId xmlns="39b4a52e-9f0f-463e-894c-6d8182844dbd">43RJ4YS3YM4T-95-4444</_dlc_DocId>
    <_dlc_DocIdUrl xmlns="39b4a52e-9f0f-463e-894c-6d8182844dbd">
      <Url>http://intranet/2/DocumentationInterne/_layouts/15/DocIdRedir.aspx?ID=43RJ4YS3YM4T-95-4444</Url>
      <Description>43RJ4YS3YM4T-95-4444</Description>
    </_dlc_DocIdUrl>
    <DLCPolicyLabelValue xmlns="0b800163-c4d2-4e05-8b13-1c5f51cd4498">Version : 10.0
Etat d'approbation : Approuvé</DLCPolicyLabelValue>
  </documentManagement>
</p:properties>
</file>

<file path=customXml/item2.xml><?xml version="1.0" encoding="utf-8"?>
<?mso-contentType ?>
<spe:Receivers xmlns:spe="http://schemas.microsoft.com/sharepoint/events">
  <Receiver>
    <Name>Document ID Generator</Name>
    <Synchronization>Synchronous</Synchronization>
    <Type>10001</Type>
    <SequenceNumber>1000</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10002</Type>
    <SequenceNumber>1001</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10004</Type>
    <SequenceNumber>1002</SequenceNumber>
    <Url/>
    <Assembly>Microsoft.Office.DocumentManagement, Version=15.0.0.0, Culture=neutral, PublicKeyToken=71e9bce111e9429c</Assembly>
    <Class>Microsoft.Office.DocumentManagement.Internal.DocIdHandler</Class>
    <Data/>
    <Filter/>
  </Receiver>
  <Receiver>
    <Name>Document ID Generator</Name>
    <Synchronization>Synchronous</Synchronization>
    <Type>10006</Type>
    <SequenceNumber>1003</SequenceNumber>
    <Url/>
    <Assembly>Microsoft.Office.DocumentManagement, Version=15.0.0.0, Culture=neutral, PublicKeyToken=71e9bce111e9429c</Assembly>
    <Class>Microsoft.Office.DocumentManagement.Internal.DocIdHandler</Class>
    <Data/>
    <Filter/>
  </Receiver>
</spe:Receivers>
</file>

<file path=customXml/item3.xml><?xml version="1.0" encoding="utf-8"?>
<ct:contentTypeSchema xmlns:ct="http://schemas.microsoft.com/office/2006/metadata/contentType" xmlns:ma="http://schemas.microsoft.com/office/2006/metadata/properties/metaAttributes" ct:_="" ma:_="" ma:contentTypeName="Nouveau document" ma:contentTypeID="0x010100C1DE1CFC00434347987290F371675CD800FD350B491ADF2B4EBAF7788DB39D5D1D" ma:contentTypeVersion="144" ma:contentTypeDescription="" ma:contentTypeScope="" ma:versionID="b6938fcb30fe47ad286839c4dfbdb319">
  <xsd:schema xmlns:xsd="http://www.w3.org/2001/XMLSchema" xmlns:xs="http://www.w3.org/2001/XMLSchema" xmlns:p="http://schemas.microsoft.com/office/2006/metadata/properties" xmlns:ns1="http://schemas.microsoft.com/sharepoint/v3" xmlns:ns2="39b4a52e-9f0f-463e-894c-6d8182844dbd" xmlns:ns3="93e24a86-c7d8-4687-adaa-137bfdd00bb7" xmlns:ns4="0b800163-c4d2-4e05-8b13-1c5f51cd4498" targetNamespace="http://schemas.microsoft.com/office/2006/metadata/properties" ma:root="true" ma:fieldsID="3086d0bf233e0633ac2829246f02811a" ns1:_="" ns2:_="" ns3:_="" ns4:_="">
    <xsd:import namespace="http://schemas.microsoft.com/sharepoint/v3"/>
    <xsd:import namespace="39b4a52e-9f0f-463e-894c-6d8182844dbd"/>
    <xsd:import namespace="93e24a86-c7d8-4687-adaa-137bfdd00bb7"/>
    <xsd:import namespace="0b800163-c4d2-4e05-8b13-1c5f51cd4498"/>
    <xsd:element name="properties">
      <xsd:complexType>
        <xsd:sequence>
          <xsd:element name="documentManagement">
            <xsd:complexType>
              <xsd:all>
                <xsd:element ref="ns2:_dlc_DocId" minOccurs="0"/>
                <xsd:element ref="ns2:_dlc_DocIdUrl" minOccurs="0"/>
                <xsd:element ref="ns2:_dlc_DocIdPersistId" minOccurs="0"/>
                <xsd:element ref="ns3:IndiceDeReprise" minOccurs="0"/>
                <xsd:element ref="ns3:MOP" minOccurs="0"/>
                <xsd:element ref="ns3:MOE" minOccurs="0"/>
                <xsd:element ref="ns4:DLCPolicyLabelValue" minOccurs="0"/>
                <xsd:element ref="ns4:DLCPolicyLabelClientValue" minOccurs="0"/>
                <xsd:element ref="ns4:DLCPolicyLabelLock" minOccurs="0"/>
                <xsd:element ref="ns4:PGAEtiquette" minOccurs="0"/>
                <xsd:element ref="ns1:_dlc_Exemp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dlc_Exempt" ma:index="52" nillable="true" ma:displayName="Exempt de la stratégie" ma:hidden="true" ma:internalName="_dlc_Exempt"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39b4a52e-9f0f-463e-894c-6d8182844dbd" elementFormDefault="qualified">
    <xsd:import namespace="http://schemas.microsoft.com/office/2006/documentManagement/types"/>
    <xsd:import namespace="http://schemas.microsoft.com/office/infopath/2007/PartnerControls"/>
    <xsd:element name="_dlc_DocId" ma:index="8" nillable="true" ma:displayName="Valeur d’ID de document" ma:description="Valeur de l’ID de document affecté à cet élément." ma:internalName="_dlc_DocId" ma:readOnly="true">
      <xsd:simpleType>
        <xsd:restriction base="dms:Text"/>
      </xsd:simpleType>
    </xsd:element>
    <xsd:element name="_dlc_DocIdUrl" ma:index="9" nillable="true" ma:displayName="ID de document" ma:description="Lien permanent vers ce document." ma:hidden="true" ma:internalName="_dlc_DocIdUrl" ma:readOnly="true">
      <xsd:complexType>
        <xsd:complexContent>
          <xsd:extension base="dms:URL">
            <xsd:sequence>
              <xsd:element name="Url" type="dms:ValidUrl" minOccurs="0" nillable="true"/>
              <xsd:element name="Description" type="xsd:string" nillable="true"/>
            </xsd:sequence>
          </xsd:extension>
        </xsd:complexContent>
      </xsd:complexType>
    </xsd:element>
    <xsd:element name="_dlc_DocIdPersistId" ma:index="10" nillable="true" ma:displayName="Persist ID" ma:description="Keep ID on add." ma:hidden="true" ma:internalName="_dlc_DocIdPersistId" ma:readOnly="true">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93e24a86-c7d8-4687-adaa-137bfdd00bb7" elementFormDefault="qualified">
    <xsd:import namespace="http://schemas.microsoft.com/office/2006/documentManagement/types"/>
    <xsd:import namespace="http://schemas.microsoft.com/office/infopath/2007/PartnerControls"/>
    <xsd:element name="IndiceDeReprise" ma:index="11" nillable="true" ma:displayName="Indice de reprise" ma:hidden="true" ma:internalName="IndiceDeReprise" ma:readOnly="false">
      <xsd:simpleType>
        <xsd:restriction base="dms:Text">
          <xsd:maxLength value="255"/>
        </xsd:restriction>
      </xsd:simpleType>
    </xsd:element>
    <xsd:element name="MOP" ma:index="15" nillable="true" ma:displayName="MOP" ma:default="." ma:format="Dropdown" ma:internalName="MOP">
      <xsd:simpleType>
        <xsd:restriction base="dms:Choice">
          <xsd:enumeration value="."/>
          <xsd:enumeration value="Approbation indirecte"/>
          <xsd:enumeration value="Soumis à accord préalable"/>
        </xsd:restriction>
      </xsd:simpleType>
    </xsd:element>
    <xsd:element name="MOE" ma:index="16" nillable="true" ma:displayName="MOE" ma:default="." ma:format="Dropdown" ma:internalName="MOE">
      <xsd:simpleType>
        <xsd:restriction base="dms:Choice">
          <xsd:enumeration value="."/>
          <xsd:enumeration value="Approbation indirecte"/>
          <xsd:enumeration value="Soumis à accord préalable"/>
        </xsd:restriction>
      </xsd:simpleType>
    </xsd:element>
  </xsd:schema>
  <xsd:schema xmlns:xsd="http://www.w3.org/2001/XMLSchema" xmlns:xs="http://www.w3.org/2001/XMLSchema" xmlns:dms="http://schemas.microsoft.com/office/2006/documentManagement/types" xmlns:pc="http://schemas.microsoft.com/office/infopath/2007/PartnerControls" targetNamespace="0b800163-c4d2-4e05-8b13-1c5f51cd4498" elementFormDefault="qualified">
    <xsd:import namespace="http://schemas.microsoft.com/office/2006/documentManagement/types"/>
    <xsd:import namespace="http://schemas.microsoft.com/office/infopath/2007/PartnerControls"/>
    <xsd:element name="DLCPolicyLabelValue" ma:index="22" nillable="true" ma:displayName="Étiquette" ma:description="Stocke la valeur actuelle de l’intitulé." ma:internalName="DLCPolicyLabelValue" ma:readOnly="true">
      <xsd:simpleType>
        <xsd:restriction base="dms:Note">
          <xsd:maxLength value="255"/>
        </xsd:restriction>
      </xsd:simpleType>
    </xsd:element>
    <xsd:element name="DLCPolicyLabelClientValue" ma:index="23" nillable="true" ma:displayName="Valeur d'intitulé client" ma:description="Stocke la dernière valeur d'intitulé calculée sur le client." ma:hidden="true" ma:internalName="DLCPolicyLabelClientValue" ma:readOnly="false">
      <xsd:simpleType>
        <xsd:restriction base="dms:Note"/>
      </xsd:simpleType>
    </xsd:element>
    <xsd:element name="DLCPolicyLabelLock" ma:index="24" nillable="true" ma:displayName="Intitulé verrouillé" ma:description="Indique si l'intitulé doit être mis à jour en cas de modification des propriétés de l'élément." ma:hidden="true" ma:internalName="DLCPolicyLabelLock" ma:readOnly="false">
      <xsd:simpleType>
        <xsd:restriction base="dms:Text"/>
      </xsd:simpleType>
    </xsd:element>
    <xsd:element name="PGAEtiquette" ma:index="25" nillable="true" ma:displayName="PGAEtiquette" ma:internalName="PGAEtiquette" ma:readOnly="fals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ma:displayName="Auteur"/>
        <xsd:element ref="dcterms:created" minOccurs="0" maxOccurs="1"/>
        <xsd:element ref="dc:identifier" minOccurs="0" maxOccurs="1"/>
        <xsd:element name="contentType" minOccurs="0" maxOccurs="1" type="xsd:string" ma:index="0" ma:displayName="Type de contenu"/>
        <xsd:element ref="dc:title"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mso-contentType ?>
<p:Policy xmlns:p="office.server.policy" id="" local="true">
  <p:Name>Nouveau document</p:Name>
  <p:Description/>
  <p:Statement/>
  <p:PolicyItems>
    <p:PolicyItem featureId="Microsoft.Office.RecordsManagement.PolicyFeatures.PolicyLabel" staticId="0x010100C1DE1CFC00434347987290F371675CD800FD350B491ADF2B4EBAF7788DB39D5D1D|-23165282" UniqueId="587594dd-f4ec-4a40-8877-425369e728f9">
      <p:Name>Étiquettes</p:Name>
      <p:Description>Génère des étiquettes pouvant être insérées dans les documents Microsoft Office afin de vous assurer que les propriétés du document ou d'autres informations importantes apparaissent lors de l'impression des documents. Les étiquettes peuvent également être utilisées pour rechercher Il est également possible de rechercher des documents.</p:Description>
      <p:CustomData>
        <label>
          <properties>
            <lock>True</lock>
          </properties>
          <segment type="metadata">PGAEtiquette</segment>
        </label>
      </p:CustomData>
    </p:PolicyItem>
  </p:PolicyItems>
</p:Policy>
</file>

<file path=customXml/item5.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DA8A4E85-1086-421C-86D0-55C785DCE8D6}">
  <ds:schemaRefs>
    <ds:schemaRef ds:uri="http://schemas.openxmlformats.org/package/2006/metadata/core-properties"/>
    <ds:schemaRef ds:uri="39b4a52e-9f0f-463e-894c-6d8182844dbd"/>
    <ds:schemaRef ds:uri="http://purl.org/dc/terms/"/>
    <ds:schemaRef ds:uri="0b800163-c4d2-4e05-8b13-1c5f51cd4498"/>
    <ds:schemaRef ds:uri="93e24a86-c7d8-4687-adaa-137bfdd00bb7"/>
    <ds:schemaRef ds:uri="http://www.w3.org/XML/1998/namespace"/>
    <ds:schemaRef ds:uri="http://purl.org/dc/elements/1.1/"/>
    <ds:schemaRef ds:uri="http://schemas.microsoft.com/office/infopath/2007/PartnerControls"/>
    <ds:schemaRef ds:uri="http://schemas.microsoft.com/office/2006/documentManagement/types"/>
    <ds:schemaRef ds:uri="http://schemas.microsoft.com/sharepoint/v3"/>
    <ds:schemaRef ds:uri="http://schemas.microsoft.com/office/2006/metadata/properties"/>
    <ds:schemaRef ds:uri="http://purl.org/dc/dcmitype/"/>
  </ds:schemaRefs>
</ds:datastoreItem>
</file>

<file path=customXml/itemProps2.xml><?xml version="1.0" encoding="utf-8"?>
<ds:datastoreItem xmlns:ds="http://schemas.openxmlformats.org/officeDocument/2006/customXml" ds:itemID="{9425EB36-72C4-422B-9876-BECA88B8BD97}">
  <ds:schemaRefs>
    <ds:schemaRef ds:uri="http://schemas.microsoft.com/sharepoint/events"/>
  </ds:schemaRefs>
</ds:datastoreItem>
</file>

<file path=customXml/itemProps3.xml><?xml version="1.0" encoding="utf-8"?>
<ds:datastoreItem xmlns:ds="http://schemas.openxmlformats.org/officeDocument/2006/customXml" ds:itemID="{4CBBA224-77ED-4782-AA74-79EA0A4295B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39b4a52e-9f0f-463e-894c-6d8182844dbd"/>
    <ds:schemaRef ds:uri="93e24a86-c7d8-4687-adaa-137bfdd00bb7"/>
    <ds:schemaRef ds:uri="0b800163-c4d2-4e05-8b13-1c5f51cd449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A987F998-614B-49F8-9FFC-1E4B353AC31E}">
  <ds:schemaRefs>
    <ds:schemaRef ds:uri="office.server.policy"/>
  </ds:schemaRefs>
</ds:datastoreItem>
</file>

<file path=customXml/itemProps5.xml><?xml version="1.0" encoding="utf-8"?>
<ds:datastoreItem xmlns:ds="http://schemas.openxmlformats.org/officeDocument/2006/customXml" ds:itemID="{63D4154A-0595-44A9-AAA4-4814C1DDEE0D}">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commande</vt:lpstr>
      <vt:lpstr>Formule</vt:lpstr>
      <vt:lpstr>commande!Zone_d_impression</vt:lpstr>
    </vt:vector>
  </TitlesOfParts>
  <Company>pga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Fiche suiveuse d’entretien Part 145</dc:title>
  <dc:creator>Simon BENOIST</dc:creator>
  <cp:lastModifiedBy>Noemie BLANCHANDIN</cp:lastModifiedBy>
  <cp:lastPrinted>2019-06-24T17:05:16Z</cp:lastPrinted>
  <dcterms:created xsi:type="dcterms:W3CDTF">2013-08-26T12:19:50Z</dcterms:created>
  <dcterms:modified xsi:type="dcterms:W3CDTF">2019-07-02T13:16:19Z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0x010100C1DE1CFC00434347987290F371675CD800FD350B491ADF2B4EBAF7788DB39D5D1D</vt:lpwstr>
  </property>
  <property fmtid="{D5CDD505-2E9C-101B-9397-08002B2CF9AE}" pid="3" name="_dlc_DocIdItemGuid">
    <vt:lpwstr>7704ca44-6c00-4e79-aa16-8e1c85d07c97</vt:lpwstr>
  </property>
</Properties>
</file>