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3732"/>
  </bookViews>
  <sheets>
    <sheet name="Feuil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K28" i="1"/>
  <c r="J29" i="1"/>
  <c r="J28" i="1"/>
  <c r="H29" i="1"/>
  <c r="H28" i="1"/>
  <c r="C29" i="1"/>
  <c r="F29" i="1"/>
  <c r="F28" i="1"/>
  <c r="D29" i="1"/>
  <c r="D28" i="1"/>
  <c r="C28" i="1"/>
  <c r="D17" i="1" l="1"/>
  <c r="K18" i="1"/>
  <c r="J18" i="1"/>
  <c r="H18" i="1"/>
  <c r="F18" i="1"/>
  <c r="D18" i="1"/>
  <c r="C18" i="1"/>
  <c r="K17" i="1"/>
  <c r="J17" i="1"/>
  <c r="H17" i="1"/>
  <c r="F17" i="1"/>
  <c r="C17" i="1"/>
  <c r="J7" i="1"/>
  <c r="K7" i="1"/>
  <c r="H7" i="1"/>
  <c r="F7" i="1"/>
  <c r="D7" i="1"/>
  <c r="C7" i="1"/>
  <c r="C6" i="1"/>
  <c r="K6" i="1" l="1"/>
  <c r="J6" i="1"/>
  <c r="H6" i="1"/>
  <c r="F6" i="1"/>
  <c r="D6" i="1"/>
</calcChain>
</file>

<file path=xl/sharedStrings.xml><?xml version="1.0" encoding="utf-8"?>
<sst xmlns="http://schemas.openxmlformats.org/spreadsheetml/2006/main" count="44" uniqueCount="25">
  <si>
    <t>REPLACED / ADDED PARTS</t>
  </si>
  <si>
    <t>ACTION</t>
  </si>
  <si>
    <t>TO BE SCRAPPED</t>
  </si>
  <si>
    <t>IPL ITEM/SB/SIL</t>
  </si>
  <si>
    <t>REFERENCE</t>
  </si>
  <si>
    <t>INDICATIVE DESCRIPTION</t>
  </si>
  <si>
    <t>REV</t>
  </si>
  <si>
    <t>QTY</t>
  </si>
  <si>
    <t xml:space="preserve"> N°</t>
  </si>
  <si>
    <t>formule initial =&gt; fichier planning</t>
  </si>
  <si>
    <t xml:space="preserve"> marche parfaitement </t>
  </si>
  <si>
    <t>formule initial =&gt; fichier archive</t>
  </si>
  <si>
    <t xml:space="preserve"> les fomules entre le planning et l'archive sont identique se n'est que la liaison qui est modifié</t>
  </si>
  <si>
    <t>probleme sur C28/C29 uniquement le rest fonctionne correctment</t>
  </si>
  <si>
    <t>new fomule qui prend on compte que les valeurs sont soi dans le fichier d'archive soit dans le fichier du planning</t>
  </si>
  <si>
    <t>=SI($J$1="";"";SI(RECHERCHEV($J$1;'E:\[Planning2.xlsx]Feuil1'!$A$1:$S$6;2;FAUX)="R";"X";SI(RECHERCHEV($J$1;'E:\[Planning2.xlsx]Feuil1'!$A$1:$S$6;9;FAUX)="A";"";SI(RECHERCHEV($J$1;'E:\[Planning2.xlsx]Feuil1'!$A$1:$S$6;9;FAUX)="X";"X";""))))</t>
  </si>
  <si>
    <t>=SI($J$12="";"";SI(RECHERCHEV([archive.xlsx]Feuil1!$A$1:$S$6;2;FAUX)="R";"X";SI(RECHERCHEV($J$12;[archive.xlsx]Feuil1!$A$1:$S$6;9;FAUX)="A";"";SI(RECHERCHEV($J$12;[archive.xlsx]Feuil1!$A$1:$S$6;9;FAUX)="X";"X";""))))</t>
  </si>
  <si>
    <t>=SI($J$23="";"";SI(NON(ESTNA(RECHERCHEV($J$23;'E:\[Planning2.xlsx]Feuil1'!$A$1:$S$6;2;FAUX)))="R";"X";</t>
  </si>
  <si>
    <t>SI(NON(ESTNA(RECHERCHEV($J$23;'E:\[Planning2.xlsx]Feuil1'!$A$1:$S$6;9;FAUX)))="A";"";</t>
  </si>
  <si>
    <t>SI(NON(ESTNA(RECHERCHEV($J$23;'E:\[Planning2.xlsx]Feuil1'!$A$1:$S$6;9;FAUX)))="X";"X";</t>
  </si>
  <si>
    <t>SI(ESTNA(RECHERCHEV($J$23;'E:\[Planning2.xlsx]Feuil1'!$A$1:$S$6;2;FAUX))="R";"X";</t>
  </si>
  <si>
    <t>SI(ESTNA(RECHERCHEV($J$23;'E:\[Planning2.xlsx]Feuil1'!$A$1:$S$6;9;FAUX))="A";"";</t>
  </si>
  <si>
    <t>SI(ESTNA(RECHERCHEV($J$23;'E:\[Planning2.xlsx]Feuil1'!$A$1:$S$6;9;FAUX))="X";"X";</t>
  </si>
  <si>
    <t>SI(RECHERCHEV($J$23;[archive.xlsx]Feuil1!$A$1:$S$6;2;FAUX)="R";"X";SI(RECHERCHEV($J$23;[archive.xlsx]Feuil1!$A$1:$S$6;9;FAUX)="A";"";SI(RECHERCHEV($J$23;[archive.xlsx]Feuil1!$A$1:$S$6;9;FAUX)="X";"X";""))))))))))</t>
  </si>
  <si>
    <t>Ne fonctionne pas sur le planning et vise versa sur larchive =&gt;en changant les ESTNA ou NON , alors qu'il faudrai que sa fonctionne comme les autre cellules IPL/REF/REV….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</si>
</sst>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right" vertical="center" inden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9" xfId="0" quotePrefix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quotePrefix="1" applyFill="1" applyAlignment="1">
      <alignment horizontal="center" wrapText="1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rchi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N°</v>
          </cell>
          <cell r="B1" t="str">
            <v>Type
ACT 1</v>
          </cell>
          <cell r="C1" t="str">
            <v>Repère
ACT 1</v>
          </cell>
          <cell r="D1" t="str">
            <v>P/N
ACT 1</v>
          </cell>
          <cell r="E1" t="str">
            <v>Description
ACT 1</v>
          </cell>
          <cell r="F1" t="str">
            <v>REV
ACT 1</v>
          </cell>
          <cell r="G1" t="str">
            <v>QTE
ACT 1</v>
          </cell>
          <cell r="H1" t="str">
            <v>Type
ACT 2</v>
          </cell>
          <cell r="I1" t="str">
            <v>Repère
ACT 2</v>
          </cell>
          <cell r="J1" t="str">
            <v>P/N
ACT 2</v>
          </cell>
          <cell r="K1" t="str">
            <v>Description
ACT 2</v>
          </cell>
          <cell r="L1" t="str">
            <v>REV
ACT 2</v>
          </cell>
          <cell r="M1" t="str">
            <v>QTE
ACT 2</v>
          </cell>
          <cell r="N1" t="str">
            <v>Type
ACT 3</v>
          </cell>
          <cell r="O1" t="str">
            <v>Repère
ACT 3</v>
          </cell>
          <cell r="P1" t="str">
            <v>P/N
ACT 3</v>
          </cell>
          <cell r="Q1" t="str">
            <v>Description
ACT 3</v>
          </cell>
          <cell r="R1" t="str">
            <v>REV
ACT 3</v>
          </cell>
          <cell r="S1" t="str">
            <v>QTE
ACT 3</v>
          </cell>
        </row>
        <row r="2">
          <cell r="A2">
            <v>6</v>
          </cell>
          <cell r="B2" t="str">
            <v>A</v>
          </cell>
          <cell r="C2" t="str">
            <v>120A</v>
          </cell>
          <cell r="D2" t="str">
            <v>U3658</v>
          </cell>
          <cell r="E2" t="str">
            <v>Washer</v>
          </cell>
          <cell r="F2"/>
          <cell r="G2">
            <v>1</v>
          </cell>
          <cell r="H2" t="str">
            <v>A</v>
          </cell>
          <cell r="I2" t="str">
            <v>130A</v>
          </cell>
          <cell r="J2" t="str">
            <v>G333BB79</v>
          </cell>
          <cell r="K2" t="str">
            <v>spring washer</v>
          </cell>
          <cell r="L2"/>
          <cell r="M2">
            <v>1</v>
          </cell>
          <cell r="N2" t="str">
            <v>A</v>
          </cell>
          <cell r="O2" t="str">
            <v>140A</v>
          </cell>
          <cell r="P2" t="str">
            <v>I2410</v>
          </cell>
          <cell r="Q2" t="str">
            <v xml:space="preserve">brake </v>
          </cell>
          <cell r="R2"/>
          <cell r="S2">
            <v>1</v>
          </cell>
        </row>
        <row r="3">
          <cell r="A3">
            <v>9</v>
          </cell>
          <cell r="B3" t="str">
            <v>A</v>
          </cell>
          <cell r="C3" t="str">
            <v>120A</v>
          </cell>
          <cell r="D3" t="str">
            <v>U3658</v>
          </cell>
          <cell r="E3" t="str">
            <v>Washer</v>
          </cell>
          <cell r="F3"/>
          <cell r="G3">
            <v>1</v>
          </cell>
          <cell r="H3" t="str">
            <v>A</v>
          </cell>
          <cell r="I3" t="str">
            <v>130A</v>
          </cell>
          <cell r="J3" t="str">
            <v>G333BB79</v>
          </cell>
          <cell r="K3" t="str">
            <v>spring washer</v>
          </cell>
          <cell r="L3"/>
          <cell r="M3">
            <v>1</v>
          </cell>
          <cell r="N3" t="str">
            <v>A</v>
          </cell>
          <cell r="O3" t="str">
            <v>140A</v>
          </cell>
          <cell r="P3" t="str">
            <v>I2410</v>
          </cell>
          <cell r="Q3" t="str">
            <v xml:space="preserve">brake </v>
          </cell>
          <cell r="R3"/>
          <cell r="S3">
            <v>1</v>
          </cell>
        </row>
        <row r="4">
          <cell r="A4">
            <v>51</v>
          </cell>
          <cell r="B4" t="str">
            <v>A</v>
          </cell>
          <cell r="C4" t="str">
            <v>120A</v>
          </cell>
          <cell r="D4" t="str">
            <v>U3658</v>
          </cell>
          <cell r="E4" t="str">
            <v>Washer</v>
          </cell>
          <cell r="F4"/>
          <cell r="G4">
            <v>1</v>
          </cell>
          <cell r="H4" t="str">
            <v>A</v>
          </cell>
          <cell r="I4" t="str">
            <v>130A</v>
          </cell>
          <cell r="J4" t="str">
            <v>G333BB79</v>
          </cell>
          <cell r="K4" t="str">
            <v>spring washer</v>
          </cell>
          <cell r="L4"/>
          <cell r="M4">
            <v>1</v>
          </cell>
          <cell r="N4" t="str">
            <v>A</v>
          </cell>
          <cell r="O4" t="str">
            <v>140A</v>
          </cell>
          <cell r="P4" t="str">
            <v>I2410</v>
          </cell>
          <cell r="Q4" t="str">
            <v xml:space="preserve">brake </v>
          </cell>
          <cell r="R4"/>
          <cell r="S4">
            <v>1</v>
          </cell>
        </row>
        <row r="5">
          <cell r="A5">
            <v>4</v>
          </cell>
          <cell r="B5" t="str">
            <v>R</v>
          </cell>
          <cell r="C5" t="str">
            <v>010B</v>
          </cell>
          <cell r="D5" t="str">
            <v>FR369852</v>
          </cell>
          <cell r="E5" t="str">
            <v>SOLID STATE DRIVE 800 GB</v>
          </cell>
          <cell r="F5" t="str">
            <v>A</v>
          </cell>
          <cell r="G5">
            <v>1</v>
          </cell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S5"/>
        </row>
        <row r="6">
          <cell r="A6">
            <v>96</v>
          </cell>
          <cell r="B6" t="str">
            <v>R</v>
          </cell>
          <cell r="C6" t="str">
            <v>SB</v>
          </cell>
          <cell r="D6" t="str">
            <v>GT9935</v>
          </cell>
          <cell r="E6" t="str">
            <v>potentiometer</v>
          </cell>
          <cell r="F6"/>
          <cell r="G6">
            <v>1</v>
          </cell>
          <cell r="H6" t="str">
            <v>R</v>
          </cell>
          <cell r="I6" t="str">
            <v>SB</v>
          </cell>
          <cell r="J6" t="str">
            <v>P391069</v>
          </cell>
          <cell r="K6" t="str">
            <v xml:space="preserve">Declutching </v>
          </cell>
          <cell r="L6"/>
          <cell r="M6">
            <v>1</v>
          </cell>
          <cell r="N6" t="str">
            <v>R</v>
          </cell>
          <cell r="O6" t="str">
            <v>300A</v>
          </cell>
          <cell r="P6" t="str">
            <v>K59</v>
          </cell>
          <cell r="Q6" t="str">
            <v>S/A</v>
          </cell>
          <cell r="R6"/>
          <cell r="S6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N°</v>
          </cell>
          <cell r="B1" t="str">
            <v>Type
ACT 1</v>
          </cell>
          <cell r="C1" t="str">
            <v>Repère
ACT 1</v>
          </cell>
          <cell r="D1" t="str">
            <v>P/N
ACT 1</v>
          </cell>
          <cell r="E1" t="str">
            <v>Description
ACT 1</v>
          </cell>
          <cell r="F1" t="str">
            <v>REV
ACT 1</v>
          </cell>
          <cell r="G1" t="str">
            <v>QTE
ACT 1</v>
          </cell>
          <cell r="H1" t="str">
            <v>Type
ACT 2</v>
          </cell>
          <cell r="I1" t="str">
            <v>Repère
ACT 2</v>
          </cell>
          <cell r="J1" t="str">
            <v>P/N
ACT 2</v>
          </cell>
          <cell r="K1" t="str">
            <v>Description
ACT 2</v>
          </cell>
          <cell r="L1" t="str">
            <v>REV
ACT 2</v>
          </cell>
          <cell r="M1" t="str">
            <v>QTE
ACT 2</v>
          </cell>
          <cell r="N1" t="str">
            <v>Type
ACT 3</v>
          </cell>
          <cell r="O1" t="str">
            <v>Repère
ACT 3</v>
          </cell>
          <cell r="P1" t="str">
            <v>P/N
ACT 3</v>
          </cell>
          <cell r="Q1" t="str">
            <v>Description
ACT 3</v>
          </cell>
          <cell r="R1" t="str">
            <v>REV
ACT 3</v>
          </cell>
          <cell r="S1" t="str">
            <v>QTE
ACT 3</v>
          </cell>
        </row>
        <row r="2">
          <cell r="A2">
            <v>1</v>
          </cell>
          <cell r="B2" t="str">
            <v>A</v>
          </cell>
          <cell r="C2" t="str">
            <v>120A</v>
          </cell>
          <cell r="D2" t="str">
            <v>U3658</v>
          </cell>
          <cell r="E2" t="str">
            <v>Washer</v>
          </cell>
          <cell r="G2">
            <v>1</v>
          </cell>
          <cell r="H2" t="str">
            <v>A</v>
          </cell>
          <cell r="I2" t="str">
            <v>130A</v>
          </cell>
          <cell r="J2" t="str">
            <v>G333BB79</v>
          </cell>
          <cell r="K2" t="str">
            <v>spring washer</v>
          </cell>
          <cell r="M2">
            <v>1</v>
          </cell>
          <cell r="N2" t="str">
            <v>A</v>
          </cell>
          <cell r="O2" t="str">
            <v>140A</v>
          </cell>
          <cell r="P2" t="str">
            <v>I2410</v>
          </cell>
          <cell r="Q2" t="str">
            <v xml:space="preserve">brake </v>
          </cell>
          <cell r="S2">
            <v>1</v>
          </cell>
        </row>
        <row r="3">
          <cell r="A3">
            <v>8</v>
          </cell>
          <cell r="B3" t="str">
            <v>A</v>
          </cell>
          <cell r="C3" t="str">
            <v>120A</v>
          </cell>
          <cell r="D3" t="str">
            <v>U3658</v>
          </cell>
          <cell r="E3" t="str">
            <v>Washer</v>
          </cell>
          <cell r="G3">
            <v>1</v>
          </cell>
          <cell r="H3" t="str">
            <v>A</v>
          </cell>
          <cell r="I3" t="str">
            <v>130A</v>
          </cell>
          <cell r="J3" t="str">
            <v>G333BB79</v>
          </cell>
          <cell r="K3" t="str">
            <v>spring washer</v>
          </cell>
          <cell r="M3">
            <v>1</v>
          </cell>
          <cell r="N3" t="str">
            <v>A</v>
          </cell>
          <cell r="O3" t="str">
            <v>140A</v>
          </cell>
          <cell r="P3" t="str">
            <v>I2410</v>
          </cell>
          <cell r="Q3" t="str">
            <v xml:space="preserve">brake </v>
          </cell>
          <cell r="S3">
            <v>1</v>
          </cell>
        </row>
        <row r="4">
          <cell r="A4">
            <v>97</v>
          </cell>
          <cell r="B4" t="str">
            <v>A</v>
          </cell>
          <cell r="C4" t="str">
            <v>120A</v>
          </cell>
          <cell r="D4" t="str">
            <v>U3658</v>
          </cell>
          <cell r="E4" t="str">
            <v>Washer</v>
          </cell>
          <cell r="G4">
            <v>1</v>
          </cell>
          <cell r="H4" t="str">
            <v>A</v>
          </cell>
          <cell r="I4" t="str">
            <v>130A</v>
          </cell>
          <cell r="J4" t="str">
            <v>G333BB79</v>
          </cell>
          <cell r="K4" t="str">
            <v>spring washer</v>
          </cell>
          <cell r="M4">
            <v>1</v>
          </cell>
          <cell r="N4" t="str">
            <v>A</v>
          </cell>
          <cell r="O4" t="str">
            <v>140A</v>
          </cell>
          <cell r="P4" t="str">
            <v>I2410</v>
          </cell>
          <cell r="Q4" t="str">
            <v xml:space="preserve">brake </v>
          </cell>
          <cell r="S4">
            <v>1</v>
          </cell>
        </row>
        <row r="5">
          <cell r="A5">
            <v>36</v>
          </cell>
          <cell r="B5" t="str">
            <v>R</v>
          </cell>
          <cell r="C5" t="str">
            <v>010B</v>
          </cell>
          <cell r="D5" t="str">
            <v>FR369852</v>
          </cell>
          <cell r="E5" t="str">
            <v>SOLID STATE DRIVE 800 GB</v>
          </cell>
          <cell r="F5" t="str">
            <v>A</v>
          </cell>
          <cell r="G5">
            <v>1</v>
          </cell>
        </row>
        <row r="6">
          <cell r="A6">
            <v>22</v>
          </cell>
          <cell r="B6" t="str">
            <v>R</v>
          </cell>
          <cell r="C6" t="str">
            <v>SB</v>
          </cell>
          <cell r="D6" t="str">
            <v>GT9935</v>
          </cell>
          <cell r="E6" t="str">
            <v>potentiometer</v>
          </cell>
          <cell r="G6">
            <v>1</v>
          </cell>
          <cell r="H6" t="str">
            <v>R</v>
          </cell>
          <cell r="I6" t="str">
            <v>SB</v>
          </cell>
          <cell r="J6" t="str">
            <v>P391069</v>
          </cell>
          <cell r="K6" t="str">
            <v xml:space="preserve">Declutching </v>
          </cell>
          <cell r="M6">
            <v>1</v>
          </cell>
          <cell r="N6" t="str">
            <v>R</v>
          </cell>
          <cell r="O6" t="str">
            <v>300A</v>
          </cell>
          <cell r="P6" t="str">
            <v>K59</v>
          </cell>
          <cell r="Q6" t="str">
            <v>S/A</v>
          </cell>
          <cell r="S6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4"/>
  <sheetViews>
    <sheetView tabSelected="1" topLeftCell="A25" workbookViewId="0">
      <selection activeCell="I38" sqref="I38"/>
    </sheetView>
  </sheetViews>
  <sheetFormatPr baseColWidth="10" defaultRowHeight="14.4" x14ac:dyDescent="0.3"/>
  <sheetData>
    <row r="1" spans="2:16" ht="24" thickTop="1" thickBot="1" x14ac:dyDescent="0.35">
      <c r="I1" s="1" t="s">
        <v>8</v>
      </c>
      <c r="J1" s="13"/>
      <c r="K1" s="14"/>
    </row>
    <row r="2" spans="2:16" ht="15" thickTop="1" x14ac:dyDescent="0.3"/>
    <row r="4" spans="2:16" ht="17.399999999999999" x14ac:dyDescent="0.3">
      <c r="B4" s="15" t="s">
        <v>0</v>
      </c>
      <c r="C4" s="16"/>
      <c r="D4" s="16"/>
      <c r="E4" s="16"/>
      <c r="F4" s="16"/>
      <c r="G4" s="16"/>
      <c r="H4" s="16"/>
      <c r="I4" s="16"/>
      <c r="J4" s="16"/>
      <c r="K4" s="17"/>
    </row>
    <row r="5" spans="2:16" x14ac:dyDescent="0.3">
      <c r="B5" s="2" t="s">
        <v>1</v>
      </c>
      <c r="C5" s="3" t="s">
        <v>2</v>
      </c>
      <c r="D5" s="18" t="s">
        <v>3</v>
      </c>
      <c r="E5" s="18"/>
      <c r="F5" s="19" t="s">
        <v>4</v>
      </c>
      <c r="G5" s="20"/>
      <c r="H5" s="21" t="s">
        <v>5</v>
      </c>
      <c r="I5" s="22"/>
      <c r="J5" s="4" t="s">
        <v>6</v>
      </c>
      <c r="K5" s="5" t="s">
        <v>7</v>
      </c>
      <c r="M5" s="23" t="s">
        <v>9</v>
      </c>
      <c r="N5" s="23"/>
    </row>
    <row r="6" spans="2:16" ht="15.6" x14ac:dyDescent="0.3">
      <c r="B6" s="6">
        <v>1</v>
      </c>
      <c r="C6" s="7" t="str">
        <f>IF($J$1="","",IF(VLOOKUP($J$1,[1]Feuil1!$A$1:$S$6,2,FALSE)="R","X",IF(VLOOKUP($J$1,[1]Feuil1!$A$1:$S$6,9,FALSE)="A","",IF(VLOOKUP($J$1,[1]Feuil1!$A$1:$S$6,9,FALSE)="X","X",""))))</f>
        <v/>
      </c>
      <c r="D6" s="11" t="str">
        <f>IF($J$1="","",VLOOKUP($J$1,[1]Feuil1!$A$1:$S$6,3,FALSE))</f>
        <v/>
      </c>
      <c r="E6" s="12"/>
      <c r="F6" s="11" t="str">
        <f>IF($J$1="","",VLOOKUP($J$1,[1]Feuil1!$A$1:$S$6,4,FALSE))</f>
        <v/>
      </c>
      <c r="G6" s="12"/>
      <c r="H6" s="11" t="str">
        <f>IF($J$1="","",VLOOKUP($J$1,[1]Feuil1!$A$1:$S$6,5,FALSE))</f>
        <v/>
      </c>
      <c r="I6" s="12"/>
      <c r="J6" s="9" t="str">
        <f>IF($J$1="","",VLOOKUP($J$1,[1]Feuil1!$A$1:$S$6,6,FALSE))</f>
        <v/>
      </c>
      <c r="K6" s="8" t="str">
        <f>IF($J$1="","",VLOOKUP($J$1,[1]Feuil1!$A$1:$S$6,7,FALSE))</f>
        <v/>
      </c>
      <c r="M6" t="s">
        <v>10</v>
      </c>
    </row>
    <row r="7" spans="2:16" ht="15.6" x14ac:dyDescent="0.3">
      <c r="B7" s="2">
        <v>2</v>
      </c>
      <c r="C7" s="7" t="str">
        <f>IF($J$1="","",IF(VLOOKUP($J$1,[1]Feuil1!$A$1:$S$6,8,FALSE)="R","X",IF(VLOOKUP($J$1,[1]Feuil1!$A$1:$S$6,15,FALSE)="A","",IF(VLOOKUP($J$1,[1]Feuil1!$A$1:$S$6,15,FALSE)="X","X",""))))</f>
        <v/>
      </c>
      <c r="D7" s="11" t="str">
        <f>IF($J$1="","",VLOOKUP($J$1,[1]Feuil1!$A$1:$S$6,9,FALSE))</f>
        <v/>
      </c>
      <c r="E7" s="12"/>
      <c r="F7" s="11" t="str">
        <f>IF($J$1="","",VLOOKUP($J$1,[1]Feuil1!$A$1:$S$6,10,FALSE))</f>
        <v/>
      </c>
      <c r="G7" s="12"/>
      <c r="H7" s="11" t="str">
        <f>IF($J$1="","",VLOOKUP($J$1,[1]Feuil1!$A$1:$S$6,11,FALSE))</f>
        <v/>
      </c>
      <c r="I7" s="12"/>
      <c r="J7" s="9" t="str">
        <f>IF($J$1="","",VLOOKUP($J$1,[1]Feuil1!$A$1:$S$6,12,FALSE))</f>
        <v/>
      </c>
      <c r="K7" s="8" t="str">
        <f>IF($J$1="","",VLOOKUP($J$1,[1]Feuil1!$A$1:$S$6,13,FALSE))</f>
        <v/>
      </c>
      <c r="M7" s="24" t="s">
        <v>15</v>
      </c>
      <c r="N7" s="24"/>
      <c r="O7" s="24"/>
      <c r="P7" s="24"/>
    </row>
    <row r="8" spans="2:16" x14ac:dyDescent="0.3">
      <c r="M8" s="24"/>
      <c r="N8" s="24"/>
      <c r="O8" s="24"/>
      <c r="P8" s="24"/>
    </row>
    <row r="9" spans="2:16" x14ac:dyDescent="0.3">
      <c r="M9" s="24"/>
      <c r="N9" s="24"/>
      <c r="O9" s="24"/>
      <c r="P9" s="24"/>
    </row>
    <row r="10" spans="2:16" x14ac:dyDescent="0.3">
      <c r="M10" s="24"/>
      <c r="N10" s="24"/>
      <c r="O10" s="24"/>
      <c r="P10" s="24"/>
    </row>
    <row r="11" spans="2:16" ht="15" thickBot="1" x14ac:dyDescent="0.35">
      <c r="M11" s="24"/>
      <c r="N11" s="24"/>
      <c r="O11" s="24"/>
      <c r="P11" s="24"/>
    </row>
    <row r="12" spans="2:16" ht="24" thickTop="1" thickBot="1" x14ac:dyDescent="0.35">
      <c r="I12" s="1" t="s">
        <v>8</v>
      </c>
      <c r="J12" s="13"/>
      <c r="K12" s="14"/>
      <c r="M12" s="24"/>
      <c r="N12" s="24"/>
      <c r="O12" s="24"/>
      <c r="P12" s="24"/>
    </row>
    <row r="13" spans="2:16" ht="15" thickTop="1" x14ac:dyDescent="0.3"/>
    <row r="15" spans="2:16" ht="17.399999999999999" x14ac:dyDescent="0.3">
      <c r="B15" s="15" t="s">
        <v>0</v>
      </c>
      <c r="C15" s="16"/>
      <c r="D15" s="16"/>
      <c r="E15" s="16"/>
      <c r="F15" s="16"/>
      <c r="G15" s="16"/>
      <c r="H15" s="16"/>
      <c r="I15" s="16"/>
      <c r="J15" s="16"/>
      <c r="K15" s="17"/>
      <c r="M15" s="23" t="s">
        <v>11</v>
      </c>
    </row>
    <row r="16" spans="2:16" x14ac:dyDescent="0.3">
      <c r="B16" s="2" t="s">
        <v>1</v>
      </c>
      <c r="C16" s="3" t="s">
        <v>2</v>
      </c>
      <c r="D16" s="18" t="s">
        <v>3</v>
      </c>
      <c r="E16" s="18"/>
      <c r="F16" s="19" t="s">
        <v>4</v>
      </c>
      <c r="G16" s="20"/>
      <c r="H16" s="21" t="s">
        <v>5</v>
      </c>
      <c r="I16" s="22"/>
      <c r="J16" s="4" t="s">
        <v>6</v>
      </c>
      <c r="K16" s="5" t="s">
        <v>7</v>
      </c>
      <c r="M16" t="s">
        <v>10</v>
      </c>
    </row>
    <row r="17" spans="2:22" ht="15.6" x14ac:dyDescent="0.3">
      <c r="B17" s="6">
        <v>1</v>
      </c>
      <c r="C17" s="7" t="str">
        <f>IF($J$12="","",IF(VLOOKUP([2]Feuil1!$A$1:$S$6,2,FALSE)="R","X",IF(VLOOKUP($J$12,[2]Feuil1!$A$1:$S$6,9,FALSE)="A","",IF(VLOOKUP($J$12,[2]Feuil1!$A$1:$S$6,9,FALSE)="X","X",""))))</f>
        <v/>
      </c>
      <c r="D17" s="11" t="str">
        <f>IF($J$12="","",VLOOKUP([2]Feuil1!$A$1:$S$6,3,FALSE))</f>
        <v/>
      </c>
      <c r="E17" s="12"/>
      <c r="F17" s="11" t="str">
        <f>IF($J$12="","",VLOOKUP([2]Feuil1!$A$1:$S$6,4,FALSE))</f>
        <v/>
      </c>
      <c r="G17" s="12"/>
      <c r="H17" s="11" t="str">
        <f>IF($J$12="","",VLOOKUP([2]Feuil1!$A$1:$S$6,5,FALSE))</f>
        <v/>
      </c>
      <c r="I17" s="12"/>
      <c r="J17" s="9" t="str">
        <f>IF($J$12="","",VLOOKUP([2]Feuil1!$A$1:$S$6,6,FALSE))</f>
        <v/>
      </c>
      <c r="K17" s="8" t="str">
        <f>IF($J$12="","",VLOOKUP([2]Feuil1!$A$1:$S$6,7,FALSE))</f>
        <v/>
      </c>
      <c r="M17" t="s">
        <v>12</v>
      </c>
      <c r="N17" s="23"/>
    </row>
    <row r="18" spans="2:22" ht="15.6" x14ac:dyDescent="0.3">
      <c r="B18" s="2">
        <v>2</v>
      </c>
      <c r="C18" s="7" t="str">
        <f>IF($J$12="","",IF(VLOOKUP([2]Feuil1!$A$1:$S$6,8,FALSE)="R","X",IF(VLOOKUP($J$12,[2]Feuil1!$A$1:$S$6,15,FALSE)="A","",IF(VLOOKUP($J$12,[2]Feuil1!$A$1:$S$6,15,FALSE)="X","X",""))))</f>
        <v/>
      </c>
      <c r="D18" s="11" t="str">
        <f>IF($J$12="","",VLOOKUP([2]Feuil1!$A$1:$S$6,9,FALSE))</f>
        <v/>
      </c>
      <c r="E18" s="12"/>
      <c r="F18" s="11" t="str">
        <f>IF($J$12="","",VLOOKUP([2]Feuil1!$A$1:$S$6,10,FALSE))</f>
        <v/>
      </c>
      <c r="G18" s="12"/>
      <c r="H18" s="11" t="str">
        <f>IF($J$12="","",VLOOKUP([2]Feuil1!$A$1:$S$6,11,FALSE))</f>
        <v/>
      </c>
      <c r="I18" s="12"/>
      <c r="J18" s="9" t="str">
        <f>IF($J$12="","",VLOOKUP([2]Feuil1!$A$1:$S$6,12,FALSE))</f>
        <v/>
      </c>
      <c r="K18" s="8" t="str">
        <f>IF($J$12="","",VLOOKUP([2]Feuil1!$A$1:$S$6,13,FALSE))</f>
        <v/>
      </c>
      <c r="M18" s="24" t="s">
        <v>16</v>
      </c>
      <c r="N18" s="24"/>
      <c r="O18" s="24"/>
      <c r="P18" s="24"/>
    </row>
    <row r="19" spans="2:22" x14ac:dyDescent="0.3">
      <c r="M19" s="24"/>
      <c r="N19" s="24"/>
      <c r="O19" s="24"/>
      <c r="P19" s="24"/>
    </row>
    <row r="20" spans="2:22" x14ac:dyDescent="0.3">
      <c r="M20" s="24"/>
      <c r="N20" s="24"/>
      <c r="O20" s="24"/>
      <c r="P20" s="24"/>
    </row>
    <row r="21" spans="2:22" x14ac:dyDescent="0.3">
      <c r="M21" s="24"/>
      <c r="N21" s="24"/>
      <c r="O21" s="24"/>
      <c r="P21" s="24"/>
    </row>
    <row r="22" spans="2:22" ht="15" thickBot="1" x14ac:dyDescent="0.35">
      <c r="M22" s="24"/>
      <c r="N22" s="24"/>
      <c r="O22" s="24"/>
      <c r="P22" s="24"/>
    </row>
    <row r="23" spans="2:22" ht="24" thickTop="1" thickBot="1" x14ac:dyDescent="0.35">
      <c r="I23" s="1" t="s">
        <v>8</v>
      </c>
      <c r="J23" s="13"/>
      <c r="K23" s="14"/>
    </row>
    <row r="24" spans="2:22" ht="15" thickTop="1" x14ac:dyDescent="0.3"/>
    <row r="25" spans="2:22" x14ac:dyDescent="0.3">
      <c r="M25" s="23" t="s">
        <v>14</v>
      </c>
      <c r="N25" s="23"/>
      <c r="O25" s="23"/>
      <c r="P25" s="23"/>
      <c r="Q25" s="23"/>
      <c r="R25" s="23"/>
      <c r="S25" s="23"/>
      <c r="T25" s="23"/>
    </row>
    <row r="26" spans="2:22" ht="17.399999999999999" x14ac:dyDescent="0.3">
      <c r="B26" s="15" t="s">
        <v>0</v>
      </c>
      <c r="C26" s="16"/>
      <c r="D26" s="16"/>
      <c r="E26" s="16"/>
      <c r="F26" s="16"/>
      <c r="G26" s="16"/>
      <c r="H26" s="16"/>
      <c r="I26" s="16"/>
      <c r="J26" s="16"/>
      <c r="K26" s="17"/>
      <c r="M26" t="s">
        <v>13</v>
      </c>
    </row>
    <row r="27" spans="2:22" x14ac:dyDescent="0.3">
      <c r="B27" s="2" t="s">
        <v>1</v>
      </c>
      <c r="C27" s="3" t="s">
        <v>2</v>
      </c>
      <c r="D27" s="18" t="s">
        <v>3</v>
      </c>
      <c r="E27" s="18"/>
      <c r="F27" s="19" t="s">
        <v>4</v>
      </c>
      <c r="G27" s="20"/>
      <c r="H27" s="21" t="s">
        <v>5</v>
      </c>
      <c r="I27" s="22"/>
      <c r="J27" s="4" t="s">
        <v>6</v>
      </c>
      <c r="K27" s="5" t="s">
        <v>7</v>
      </c>
    </row>
    <row r="28" spans="2:22" ht="15.6" x14ac:dyDescent="0.3">
      <c r="B28" s="6">
        <v>1</v>
      </c>
      <c r="C28" s="10" t="str">
        <f>IF($J$23="","",IF(NOT(ISNA(VLOOKUP($J$23,[1]Feuil1!$A$1:$S$6,2,FALSE)))="R","X",
IF(NOT(ISNA(VLOOKUP($J$23,[1]Feuil1!$A$1:$S$6,9,FALSE)))="A","",
IF(NOT(ISNA(VLOOKUP($J$23,[1]Feuil1!$A$1:$S$6,9,FALSE)))="X","X",
IF(ISNA(VLOOKUP($J$23,[1]Feuil1!$A$1:$S$6,2,FALSE))="R","X",
IF(ISNA(VLOOKUP($J$23,[1]Feuil1!$A$1:$S$6,9,FALSE))="A","",
IF(ISNA(VLOOKUP($J$23,[1]Feuil1!$A$1:$S$6,9,FALSE))="X","X",
IF(VLOOKUP($J$23,[2]Feuil1!$A$1:$S$6,2,FALSE)="R","X",IF(VLOOKUP($J$23,[2]Feuil1!$A$1:$S$6,9,FALSE)="A","",IF(VLOOKUP($J$23,[2]Feuil1!$A$1:$S$6,9,FALSE)="X","X",""))))))))))</f>
        <v/>
      </c>
      <c r="D28" s="11" t="str">
        <f>IF($J$23="","",IF(NOT(ISNA(VLOOKUP($J$23,[1]Feuil1!$A$1:$S$6,3,FALSE))),VLOOKUP($J$23,[1]Feuil1!$A$1:$S$6,3,FALSE),VLOOKUP($J$23,[2]Feuil1!$A$1:$S$6,3,FALSE)))</f>
        <v/>
      </c>
      <c r="E28" s="12"/>
      <c r="F28" s="11" t="str">
        <f>IF($J$23="","",IF(NOT(ISNA(VLOOKUP($J$23,[1]Feuil1!$A$1:$S$6,4,FALSE))),VLOOKUP($J$23,[1]Feuil1!$A$1:$S$6,4,FALSE),VLOOKUP($J$23,[2]Feuil1!$A$1:$S$6,4,FALSE)))</f>
        <v/>
      </c>
      <c r="G28" s="12"/>
      <c r="H28" s="11" t="str">
        <f>IF($J$23="","",IF(NOT(ISNA(VLOOKUP($J$23,[1]Feuil1!$A$1:$S$6,5,FALSE))),VLOOKUP($J$23,[1]Feuil1!$A$1:$S$6,5,FALSE),VLOOKUP($J$23,[2]Feuil1!$A$1:$S$6,5,FALSE)))</f>
        <v/>
      </c>
      <c r="I28" s="12"/>
      <c r="J28" s="8" t="str">
        <f>IF($J$23="","",IF(NOT(ISNA(VLOOKUP($J$23,[1]Feuil1!$A$1:$S$6,6,FALSE))),VLOOKUP($J$23,[1]Feuil1!$A$1:$S$6,6,FALSE),VLOOKUP($J$23,[2]Feuil1!$A$1:$S$6,6,FALSE)))</f>
        <v/>
      </c>
      <c r="K28" s="8" t="str">
        <f>IF($J$23="","",IF(NOT(ISNA(VLOOKUP($J$23,[1]Feuil1!$A$1:$S$6,7,FALSE))),VLOOKUP($J$23,[1]Feuil1!$A$1:$S$6,7,FALSE),VLOOKUP($J$23,[2]Feuil1!$A$1:$S$6,7,FALSE)))</f>
        <v/>
      </c>
      <c r="M28" s="25" t="s">
        <v>17</v>
      </c>
      <c r="N28" s="25"/>
      <c r="O28" s="25"/>
      <c r="P28" s="25"/>
      <c r="Q28" s="25"/>
      <c r="R28" s="25"/>
      <c r="S28" s="25"/>
      <c r="T28" s="25"/>
      <c r="U28" s="25"/>
      <c r="V28" s="25"/>
    </row>
    <row r="29" spans="2:22" ht="15.6" x14ac:dyDescent="0.3">
      <c r="B29" s="2">
        <v>2</v>
      </c>
      <c r="C29" s="10" t="str">
        <f>IF($J$23="","",IF(NOT(ISNA(VLOOKUP($J$23,[1]Feuil1!$A$1:$S$6,8,FALSE)))="R","X",
IF(NOT(ISNA(VLOOKUP($J$23,[1]Feuil1!$A$1:$S$6,15,FALSE)))="A","",
IF(NOT(ISNA(VLOOKUP($J$23,[1]Feuil1!$A$1:$S$6,15,FALSE)))="X","X",
IF(ISNA(VLOOKUP($J$23,[1]Feuil1!$A$1:$S$6,8,FALSE))="R","X",
IF(ISNA(VLOOKUP($J$23,[1]Feuil1!$A$1:$S$6,15,FALSE))="A","",
IF(ISNA(VLOOKUP($J$23,[1]Feuil1!$A$1:$S$6,15,FALSE))="X","X",
IF(VLOOKUP($J$23,[2]Feuil1!$A$1:$S$6,8,FALSE)="R","X",IF(VLOOKUP($J$23,[2]Feuil1!$A$1:$S$6,15,FALSE)="A","",IF(VLOOKUP($J$23,[2]Feuil1!$A$1:$S$6,15,FALSE)="X","X",""))))))))))</f>
        <v/>
      </c>
      <c r="D29" s="11" t="str">
        <f>IF($J$23="","",IF(NOT(ISNA(VLOOKUP($J$23,[1]Feuil1!$A$1:$S$6,9,FALSE))),VLOOKUP($J$23,[1]Feuil1!$A$1:$S$6,9,FALSE),VLOOKUP($J$23,[2]Feuil1!$A$1:$S$6,9,FALSE)))</f>
        <v/>
      </c>
      <c r="E29" s="12"/>
      <c r="F29" s="11" t="str">
        <f>IF($J$23="","",IF(NOT(ISNA(VLOOKUP($J$23,[1]Feuil1!$A$1:$S$6,10,FALSE))),VLOOKUP($J$23,[1]Feuil1!$A$1:$S$6,10,FALSE),VLOOKUP($J$23,[2]Feuil1!$A$1:$S$6,10,FALSE)))</f>
        <v/>
      </c>
      <c r="G29" s="12"/>
      <c r="H29" s="11" t="str">
        <f>IF($J$23="","",IF(NOT(ISNA(VLOOKUP($J$23,[1]Feuil1!$A$1:$S$6,11,FALSE))),VLOOKUP($J$23,[1]Feuil1!$A$1:$S$6,11,FALSE),VLOOKUP($J$23,[2]Feuil1!$A$1:$S$6,11,FALSE)))</f>
        <v/>
      </c>
      <c r="I29" s="12"/>
      <c r="J29" s="8" t="str">
        <f>IF($J$23="","",IF(NOT(ISNA(VLOOKUP($J$23,[1]Feuil1!$A$1:$S$6,12,FALSE))),VLOOKUP($J$23,[1]Feuil1!$A$1:$S$6,12,FALSE),VLOOKUP($J$23,[2]Feuil1!$A$1:$S$6,12,FALSE)))</f>
        <v/>
      </c>
      <c r="K29" s="8" t="str">
        <f>IF($J$23="","",IF(NOT(ISNA(VLOOKUP($J$23,[1]Feuil1!$A$1:$S$6,13,FALSE))),VLOOKUP($J$23,[1]Feuil1!$A$1:$S$6,13,FALSE),VLOOKUP($J$23,[2]Feuil1!$A$1:$S$6,13,FALSE)))</f>
        <v/>
      </c>
      <c r="M29" s="25"/>
      <c r="N29" s="25"/>
      <c r="O29" s="25"/>
      <c r="P29" s="25"/>
      <c r="Q29" s="25"/>
      <c r="R29" s="25"/>
      <c r="S29" s="25"/>
      <c r="T29" s="25"/>
      <c r="U29" s="25"/>
      <c r="V29" s="25"/>
    </row>
    <row r="30" spans="2:22" x14ac:dyDescent="0.3">
      <c r="M30" s="25" t="s">
        <v>18</v>
      </c>
      <c r="N30" s="25"/>
      <c r="O30" s="25"/>
      <c r="P30" s="25"/>
      <c r="Q30" s="25"/>
      <c r="R30" s="25"/>
      <c r="S30" s="25"/>
      <c r="T30" s="25"/>
      <c r="U30" s="25"/>
      <c r="V30" s="25"/>
    </row>
    <row r="31" spans="2:22" x14ac:dyDescent="0.3">
      <c r="M31" s="25"/>
      <c r="N31" s="25"/>
      <c r="O31" s="25"/>
      <c r="P31" s="25"/>
      <c r="Q31" s="25"/>
      <c r="R31" s="25"/>
      <c r="S31" s="25"/>
      <c r="T31" s="25"/>
      <c r="U31" s="25"/>
      <c r="V31" s="25"/>
    </row>
    <row r="32" spans="2:22" x14ac:dyDescent="0.3">
      <c r="M32" s="25" t="s">
        <v>19</v>
      </c>
      <c r="N32" s="25"/>
      <c r="O32" s="25"/>
      <c r="P32" s="25"/>
      <c r="Q32" s="25"/>
      <c r="R32" s="25"/>
      <c r="S32" s="25"/>
      <c r="T32" s="25"/>
      <c r="U32" s="25"/>
      <c r="V32" s="25"/>
    </row>
    <row r="33" spans="13:22" x14ac:dyDescent="0.3">
      <c r="M33" s="25"/>
      <c r="N33" s="25"/>
      <c r="O33" s="25"/>
      <c r="P33" s="25"/>
      <c r="Q33" s="25"/>
      <c r="R33" s="25"/>
      <c r="S33" s="25"/>
      <c r="T33" s="25"/>
      <c r="U33" s="25"/>
      <c r="V33" s="25"/>
    </row>
    <row r="34" spans="13:22" x14ac:dyDescent="0.3">
      <c r="M34" s="25" t="s">
        <v>20</v>
      </c>
      <c r="N34" s="25"/>
      <c r="O34" s="25"/>
      <c r="P34" s="25"/>
      <c r="Q34" s="25"/>
      <c r="R34" s="25"/>
      <c r="S34" s="25"/>
      <c r="T34" s="25"/>
      <c r="U34" s="25"/>
      <c r="V34" s="25"/>
    </row>
    <row r="35" spans="13:22" x14ac:dyDescent="0.3">
      <c r="M35" s="25"/>
      <c r="N35" s="25"/>
      <c r="O35" s="25"/>
      <c r="P35" s="25"/>
      <c r="Q35" s="25"/>
      <c r="R35" s="25"/>
      <c r="S35" s="25"/>
      <c r="T35" s="25"/>
      <c r="U35" s="25"/>
      <c r="V35" s="25"/>
    </row>
    <row r="36" spans="13:22" x14ac:dyDescent="0.3">
      <c r="M36" s="25" t="s">
        <v>21</v>
      </c>
      <c r="N36" s="25"/>
      <c r="O36" s="25"/>
      <c r="P36" s="25"/>
      <c r="Q36" s="25"/>
      <c r="R36" s="25"/>
      <c r="S36" s="25"/>
      <c r="T36" s="25"/>
      <c r="U36" s="25"/>
      <c r="V36" s="25"/>
    </row>
    <row r="37" spans="13:22" x14ac:dyDescent="0.3">
      <c r="M37" s="25"/>
      <c r="N37" s="25"/>
      <c r="O37" s="25"/>
      <c r="P37" s="25"/>
      <c r="Q37" s="25"/>
      <c r="R37" s="25"/>
      <c r="S37" s="25"/>
      <c r="T37" s="25"/>
      <c r="U37" s="25"/>
      <c r="V37" s="25"/>
    </row>
    <row r="38" spans="13:22" x14ac:dyDescent="0.3">
      <c r="M38" s="25" t="s">
        <v>22</v>
      </c>
      <c r="N38" s="25"/>
      <c r="O38" s="25"/>
      <c r="P38" s="25"/>
      <c r="Q38" s="25"/>
      <c r="R38" s="25"/>
      <c r="S38" s="25"/>
      <c r="T38" s="25"/>
      <c r="U38" s="25"/>
      <c r="V38" s="25"/>
    </row>
    <row r="39" spans="13:22" x14ac:dyDescent="0.3"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3:22" x14ac:dyDescent="0.3"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3:22" x14ac:dyDescent="0.3">
      <c r="M41" s="25"/>
      <c r="N41" s="25"/>
      <c r="O41" s="25"/>
      <c r="P41" s="25"/>
      <c r="Q41" s="25"/>
      <c r="R41" s="25"/>
      <c r="S41" s="25"/>
      <c r="T41" s="25"/>
      <c r="U41" s="25"/>
      <c r="V41" s="25"/>
    </row>
    <row r="42" spans="13:22" x14ac:dyDescent="0.3">
      <c r="M42" s="25" t="s">
        <v>23</v>
      </c>
      <c r="N42" s="25"/>
      <c r="O42" s="25"/>
      <c r="P42" s="25"/>
      <c r="Q42" s="25"/>
      <c r="R42" s="25"/>
      <c r="S42" s="25"/>
      <c r="T42" s="25"/>
      <c r="U42" s="25"/>
      <c r="V42" s="25"/>
    </row>
    <row r="44" spans="13:22" x14ac:dyDescent="0.3">
      <c r="M44" t="s">
        <v>24</v>
      </c>
    </row>
  </sheetData>
  <mergeCells count="35">
    <mergeCell ref="D29:E29"/>
    <mergeCell ref="F29:G29"/>
    <mergeCell ref="H29:I29"/>
    <mergeCell ref="M7:P12"/>
    <mergeCell ref="M18:P22"/>
    <mergeCell ref="J23:K23"/>
    <mergeCell ref="B26:K26"/>
    <mergeCell ref="D27:E27"/>
    <mergeCell ref="F27:G27"/>
    <mergeCell ref="H27:I27"/>
    <mergeCell ref="D28:E28"/>
    <mergeCell ref="F28:G28"/>
    <mergeCell ref="H28:I28"/>
    <mergeCell ref="D18:E18"/>
    <mergeCell ref="F18:G18"/>
    <mergeCell ref="H18:I18"/>
    <mergeCell ref="J12:K12"/>
    <mergeCell ref="B15:K15"/>
    <mergeCell ref="D16:E16"/>
    <mergeCell ref="F16:G16"/>
    <mergeCell ref="H16:I16"/>
    <mergeCell ref="D17:E17"/>
    <mergeCell ref="F17:G17"/>
    <mergeCell ref="H17:I17"/>
    <mergeCell ref="D7:E7"/>
    <mergeCell ref="F7:G7"/>
    <mergeCell ref="H7:I7"/>
    <mergeCell ref="D6:E6"/>
    <mergeCell ref="F6:G6"/>
    <mergeCell ref="H6:I6"/>
    <mergeCell ref="J1:K1"/>
    <mergeCell ref="B4:K4"/>
    <mergeCell ref="D5:E5"/>
    <mergeCell ref="F5:G5"/>
    <mergeCell ref="H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Noemie BLANCHANDIN</cp:lastModifiedBy>
  <dcterms:created xsi:type="dcterms:W3CDTF">2019-06-03T13:49:49Z</dcterms:created>
  <dcterms:modified xsi:type="dcterms:W3CDTF">2019-06-04T06:53:39Z</dcterms:modified>
</cp:coreProperties>
</file>