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2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drawings/drawing4.xml" ContentType="application/vnd.openxmlformats-officedocument.drawing+xml"/>
  <Override PartName="/xl/ctrlProps/ctrlProp217.xml" ContentType="application/vnd.ms-excel.controlproperties+xml"/>
  <Override PartName="/xl/drawings/drawing5.xml" ContentType="application/vnd.openxmlformats-officedocument.drawing+xml"/>
  <Override PartName="/xl/ctrlProps/ctrlProp218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230" yWindow="-15" windowWidth="10260" windowHeight="8145" tabRatio="450" firstSheet="1" activeTab="2"/>
  </bookViews>
  <sheets>
    <sheet name="Sommaire" sheetId="1" state="hidden" r:id="rId1"/>
    <sheet name="Données" sheetId="2" r:id="rId2"/>
    <sheet name="Détail des charges" sheetId="7" r:id="rId3"/>
    <sheet name="Détail des produits" sheetId="16" r:id="rId4"/>
    <sheet name="Immobilisation" sheetId="14" state="hidden" r:id="rId5"/>
    <sheet name="Plan d'amortissement" sheetId="15" r:id="rId6"/>
    <sheet name="Plan d'amortissement emprunt" sheetId="18" r:id="rId7"/>
    <sheet name="Paie" sheetId="3" state="hidden" r:id="rId8"/>
    <sheet name="Plan de financement" sheetId="8" state="hidden" r:id="rId9"/>
    <sheet name="TVA" sheetId="4" state="hidden" r:id="rId10"/>
    <sheet name="Prévisions de trésorerie1" sheetId="9" state="hidden" r:id="rId11"/>
    <sheet name="Financement des investissements" sheetId="10" state="hidden" r:id="rId12"/>
    <sheet name="Compte de résultat" sheetId="5" state="hidden" r:id="rId13"/>
    <sheet name="Bilan" sheetId="6" state="hidden" r:id="rId14"/>
    <sheet name="Ratios" sheetId="11" state="hidden" r:id="rId15"/>
    <sheet name="Amortissement" sheetId="12" state="hidden" r:id="rId16"/>
    <sheet name="Prévisions de trésorerie" sheetId="13" state="hidden" r:id="rId17"/>
  </sheets>
  <externalReferences>
    <externalReference r:id="rId18"/>
    <externalReference r:id="rId19"/>
    <externalReference r:id="rId20"/>
    <externalReference r:id="rId21"/>
  </externalReferences>
  <definedNames>
    <definedName name="_xlnm._FilterDatabase" localSheetId="2" hidden="1">'Détail des charges'!$A$7:$D$151</definedName>
    <definedName name="_xlnm._FilterDatabase" localSheetId="3" hidden="1">'Détail des produits'!$A$7:$D$7</definedName>
    <definedName name="_xlnm._FilterDatabase" localSheetId="1" hidden="1">Données!$C$38:$C$1082</definedName>
    <definedName name="_xlnm._FilterDatabase" localSheetId="4" hidden="1">Immobilisation!$A$6:$C$47</definedName>
    <definedName name="agence">[1]paramètres!$I$2</definedName>
    <definedName name="bal">'[1]base donnees'!$F$2:$I$698</definedName>
    <definedName name="CWXC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CWXC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CWXC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Datesit">[2]SOMMAIRE!$D$3</definedName>
    <definedName name="debut" localSheetId="3">#REF!</definedName>
    <definedName name="debut" localSheetId="6">#REF!</definedName>
    <definedName name="debut">#REF!</definedName>
    <definedName name="Début_Prêt">'[2]A - Tableau emprunt'!$D$13</definedName>
    <definedName name="Dernière_Ligne" localSheetId="3">IF(Valeurs_Entrées,Ligne_EnTête+'Détail des produits'!Nbre_de_Paiements,Ligne_EnTête)</definedName>
    <definedName name="Dernière_Ligne" localSheetId="6">IF(Valeurs_Entrées,Ligne_EnTête+'Plan d''amortissement emprunt'!Nbre_de_Paiements,Ligne_EnTête)</definedName>
    <definedName name="Dernière_Ligne">IF(Valeurs_Entrées,Ligne_EnTête+Nbre_de_Paiements,Ligne_EnTête)</definedName>
    <definedName name="Durée_Prêt">'[2]A - Tableau emprunt'!$D$11</definedName>
    <definedName name="Ent">'[2]A - Tableau emprunt'!$H$22:$H$501</definedName>
    <definedName name="EXERCICE">[2]SOMMAIRE!$E$2</definedName>
    <definedName name="Exercice_1">[2]SOMMAIRE!$G$3</definedName>
    <definedName name="fff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f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f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ffff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fin">#REF!</definedName>
    <definedName name="imm">'[3]Bases TVA collectee'!$Q$33</definedName>
    <definedName name="Impression_Entière">'[2]A - Tableau emprunt'!$A$5:$J$501</definedName>
    <definedName name="is">[1]paramètres!$I$43:$N$46</definedName>
    <definedName name="Ligne_EnTête">ROW('[2]A - Tableau emprunt'!$21:$21)</definedName>
    <definedName name="Listemotifdtx">'[2]C - Clients douteux'!$D$31:$D$35</definedName>
    <definedName name="Listesommaire">'[2]N - Param sommaire'!$B$15:$B$23</definedName>
    <definedName name="mois">[3]paramètres!$A$14:$L$15</definedName>
    <definedName name="Montant_Prêt">'[2]A - Tableau emprunt'!$D$9</definedName>
    <definedName name="MTBIENCB">'[2]B - Crédit bail'!$G$22</definedName>
    <definedName name="MTDADS">'[2]F - DADSU'!$D$8</definedName>
    <definedName name="MTEMPRUNTMOINS5ANS">'[2]A - Emprunts'!$J$24</definedName>
    <definedName name="MTEMPRUNTREMB">'[2]A - Emprunts'!$G$24</definedName>
    <definedName name="MTEMRPUNTPLUS5ANS">'[2]A - Emprunts'!$K$24</definedName>
    <definedName name="MTTVACOLLECTEE">'[2]G - Coherence tva coll'!$K$73</definedName>
    <definedName name="MTTVADED">'[2]N - Matrice TVA DED'!$D$27</definedName>
    <definedName name="nbexer" localSheetId="3">#REF!</definedName>
    <definedName name="nbexer" localSheetId="6">#REF!</definedName>
    <definedName name="nbexer">#REF!</definedName>
    <definedName name="Nbre_de_Paiements" localSheetId="3">MATCH(0.01,Solde_Final,-1)+1</definedName>
    <definedName name="Nbre_de_Paiements" localSheetId="6">MATCH(0.01,Solde_Final,-1)+1</definedName>
    <definedName name="Nbre_de_Paiements">MATCH(0.01,Solde_Final,-1)+1</definedName>
    <definedName name="Nbre_Pmt">'[2]A - Tableau emprunt'!$A$22:$A$501</definedName>
    <definedName name="Nbre_Pmt_Par_An">'[2]A - Tableau emprunt'!$D$12</definedName>
    <definedName name="Particularités" localSheetId="3">#REF!</definedName>
    <definedName name="Particularités" localSheetId="6">#REF!</definedName>
    <definedName name="Particularités">#REF!</definedName>
    <definedName name="Périodes">'[2]G - Recap CA3'!$B$59:$C$82</definedName>
    <definedName name="PlagePC">'[2]M - Balance'!$B$3:$B$68</definedName>
    <definedName name="Plagesommaire2">'[2]N - Param sommaire'!$B$3:$C$11</definedName>
    <definedName name="Plancomptable">'[2]M - Balance'!$B$3:$I$534</definedName>
    <definedName name="Pmt_Mensuel_Programmé">'[2]A - Tableau emprunt'!$J$9</definedName>
    <definedName name="Pmt_Programmé">'[2]A - Tableau emprunt'!$D$22:$D$501</definedName>
    <definedName name="Pmt_Supplémentaire">'[2]A - Tableau emprunt'!$E$22:$E$501</definedName>
    <definedName name="Pmt_Total">'[2]A - Tableau emprunt'!$F$22:$F$501</definedName>
    <definedName name="Pmts_Supplémentaires_Programmés">'[2]A - Tableau emprunt'!$D$14</definedName>
    <definedName name="Pracine1">'[2]M - Balance'!$M$3:$M$68</definedName>
    <definedName name="Pracine2">'[2]M - Balance'!$L$3:$L$68</definedName>
    <definedName name="Pracine3">'[2]M - Balance'!$K$3:$K$68</definedName>
    <definedName name="Pracine4">'[2]M - Balance'!$J$3:$J$68</definedName>
    <definedName name="ps">'[1]Résultat fiscal - Société IRPP'!$J$11</definedName>
    <definedName name="racine1">'[1]base donnees'!$J$2:$J$698</definedName>
    <definedName name="racine3">'[1]base donnees'!$L$2:$L$698</definedName>
    <definedName name="racine4">'[1]base donnees'!$M$2:$M$698</definedName>
    <definedName name="racine5">'[1]base donnees'!$N$2:$N$698</definedName>
    <definedName name="rrr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rrr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rrr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soldeN">'[1]base donnees'!$G$2:$G$698</definedName>
    <definedName name="soldeN1">'[1]base donnees'!$H$2:$H$698</definedName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Sommaire!$C$26</definedName>
    <definedName name="solver_typ" localSheetId="0" hidden="1">1</definedName>
    <definedName name="solver_val" localSheetId="0" hidden="1">0</definedName>
    <definedName name="solver_ver" localSheetId="0" hidden="1">3</definedName>
    <definedName name="tauxcice">[1]paramètres!$E$43:$G$49</definedName>
    <definedName name="wrn.REVISION." localSheetId="3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wrn.REVISION." localSheetId="6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  <definedName name="wrn.REVISION." hidden="1">{#N/A,#N/A,TRUE,"PRESENTATION";#N/A,#N/A,TRUE,"0-CALCUL RESULTAT FISCAL";#N/A,#N/A,TRUE,"12-AFFECTATION DES RESULTATS";#N/A,#N/A,TRUE,"16-EMPRUNTS";#N/A,#N/A,TRUE,"275-DEPOTS ET CAUTIONNEMENTS";#N/A,#N/A,TRUE,"408-FNP";#N/A,#N/A,TRUE,"444-IS";#N/A,#N/A,TRUE,"445-TVA";#N/A,#N/A,TRUE,"448-CAP";#N/A,#N/A,TRUE,"486-CCA";#N/A,#N/A,TRUE,"503-OPCVM";#N/A,#N/A,TRUE,"512-BQ"}</definedName>
  </definedNames>
  <calcPr calcId="145621"/>
</workbook>
</file>

<file path=xl/calcChain.xml><?xml version="1.0" encoding="utf-8"?>
<calcChain xmlns="http://schemas.openxmlformats.org/spreadsheetml/2006/main">
  <c r="E15" i="15" l="1"/>
  <c r="B11" i="15"/>
  <c r="B12" i="15" s="1"/>
  <c r="K15" i="15"/>
  <c r="J12" i="15"/>
  <c r="H12" i="15"/>
  <c r="B20" i="15"/>
  <c r="B215" i="15" l="1"/>
  <c r="C215" i="15"/>
  <c r="D215" i="15"/>
  <c r="E215" i="15"/>
  <c r="A215" i="15"/>
  <c r="D211" i="15"/>
  <c r="E211" i="15"/>
  <c r="C12" i="15"/>
  <c r="D12" i="15" s="1"/>
  <c r="D13" i="18" l="1"/>
  <c r="A23" i="15"/>
  <c r="B22" i="15"/>
  <c r="C22" i="15"/>
  <c r="D22" i="15"/>
  <c r="E22" i="15"/>
  <c r="A22" i="15"/>
  <c r="A24" i="15" l="1"/>
  <c r="A216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E104" i="15"/>
  <c r="E105" i="15"/>
  <c r="E106" i="15"/>
  <c r="E107" i="15"/>
  <c r="E108" i="15"/>
  <c r="E109" i="15"/>
  <c r="E110" i="15"/>
  <c r="E111" i="15"/>
  <c r="E112" i="15"/>
  <c r="E113" i="15"/>
  <c r="E114" i="15"/>
  <c r="E115" i="15"/>
  <c r="E116" i="15"/>
  <c r="E117" i="15"/>
  <c r="E118" i="15"/>
  <c r="E119" i="15"/>
  <c r="E120" i="15"/>
  <c r="E121" i="15"/>
  <c r="E122" i="15"/>
  <c r="E123" i="15"/>
  <c r="E124" i="15"/>
  <c r="E125" i="15"/>
  <c r="E126" i="15"/>
  <c r="E127" i="15"/>
  <c r="E128" i="15"/>
  <c r="E129" i="15"/>
  <c r="E130" i="15"/>
  <c r="E131" i="15"/>
  <c r="E132" i="15"/>
  <c r="E133" i="15"/>
  <c r="E134" i="15"/>
  <c r="E135" i="15"/>
  <c r="E136" i="15"/>
  <c r="E137" i="15"/>
  <c r="E138" i="15"/>
  <c r="E139" i="15"/>
  <c r="E140" i="15"/>
  <c r="E141" i="15"/>
  <c r="E142" i="15"/>
  <c r="E143" i="15"/>
  <c r="E144" i="15"/>
  <c r="E145" i="15"/>
  <c r="E146" i="15"/>
  <c r="E147" i="15"/>
  <c r="E148" i="15"/>
  <c r="E149" i="15"/>
  <c r="E150" i="15"/>
  <c r="E151" i="15"/>
  <c r="E152" i="15"/>
  <c r="E153" i="15"/>
  <c r="E154" i="15"/>
  <c r="E155" i="15"/>
  <c r="E156" i="15"/>
  <c r="E157" i="15"/>
  <c r="E158" i="15"/>
  <c r="E159" i="15"/>
  <c r="E160" i="15"/>
  <c r="E161" i="15"/>
  <c r="E162" i="15"/>
  <c r="E163" i="15"/>
  <c r="E164" i="15"/>
  <c r="E165" i="15"/>
  <c r="E166" i="15"/>
  <c r="E167" i="15"/>
  <c r="E168" i="15"/>
  <c r="E169" i="15"/>
  <c r="E170" i="15"/>
  <c r="E171" i="15"/>
  <c r="E172" i="15"/>
  <c r="E173" i="15"/>
  <c r="E174" i="15"/>
  <c r="E175" i="15"/>
  <c r="E176" i="15"/>
  <c r="E177" i="15"/>
  <c r="E178" i="15"/>
  <c r="E179" i="15"/>
  <c r="E180" i="15"/>
  <c r="E181" i="15"/>
  <c r="E182" i="15"/>
  <c r="E183" i="15"/>
  <c r="E184" i="15"/>
  <c r="E185" i="15"/>
  <c r="E186" i="15"/>
  <c r="E187" i="15"/>
  <c r="E188" i="15"/>
  <c r="E189" i="15"/>
  <c r="E190" i="15"/>
  <c r="E191" i="15"/>
  <c r="E192" i="15"/>
  <c r="E193" i="15"/>
  <c r="E194" i="15"/>
  <c r="E19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D36" i="15"/>
  <c r="D37" i="15"/>
  <c r="D38" i="15"/>
  <c r="D39" i="15"/>
  <c r="D40" i="15"/>
  <c r="D41" i="15"/>
  <c r="D42" i="15"/>
  <c r="D43" i="15"/>
  <c r="D44" i="15"/>
  <c r="D45" i="15"/>
  <c r="D46" i="15"/>
  <c r="D47" i="15"/>
  <c r="D48" i="15"/>
  <c r="D49" i="15"/>
  <c r="D50" i="15"/>
  <c r="D51" i="15"/>
  <c r="D52" i="15"/>
  <c r="D53" i="15"/>
  <c r="D54" i="15"/>
  <c r="D55" i="15"/>
  <c r="D56" i="15"/>
  <c r="D57" i="15"/>
  <c r="D58" i="15"/>
  <c r="D59" i="15"/>
  <c r="D60" i="15"/>
  <c r="D61" i="15"/>
  <c r="D62" i="15"/>
  <c r="D63" i="15"/>
  <c r="D64" i="15"/>
  <c r="D65" i="15"/>
  <c r="D66" i="15"/>
  <c r="D67" i="15"/>
  <c r="D68" i="15"/>
  <c r="D69" i="15"/>
  <c r="D70" i="15"/>
  <c r="D71" i="15"/>
  <c r="D72" i="15"/>
  <c r="D73" i="15"/>
  <c r="D74" i="15"/>
  <c r="D75" i="15"/>
  <c r="D76" i="15"/>
  <c r="D77" i="15"/>
  <c r="D78" i="15"/>
  <c r="D79" i="15"/>
  <c r="D80" i="15"/>
  <c r="D81" i="15"/>
  <c r="D82" i="15"/>
  <c r="D83" i="15"/>
  <c r="D84" i="15"/>
  <c r="D85" i="15"/>
  <c r="D86" i="15"/>
  <c r="D87" i="15"/>
  <c r="D88" i="15"/>
  <c r="D89" i="15"/>
  <c r="D90" i="15"/>
  <c r="D91" i="15"/>
  <c r="D92" i="15"/>
  <c r="D93" i="15"/>
  <c r="D94" i="15"/>
  <c r="D95" i="15"/>
  <c r="D96" i="15"/>
  <c r="D97" i="15"/>
  <c r="D98" i="15"/>
  <c r="D99" i="15"/>
  <c r="D100" i="15"/>
  <c r="D101" i="15"/>
  <c r="D102" i="15"/>
  <c r="D103" i="15"/>
  <c r="D104" i="15"/>
  <c r="D105" i="15"/>
  <c r="D106" i="15"/>
  <c r="D107" i="15"/>
  <c r="D108" i="15"/>
  <c r="D109" i="15"/>
  <c r="D110" i="15"/>
  <c r="D111" i="15"/>
  <c r="D112" i="15"/>
  <c r="D113" i="15"/>
  <c r="D114" i="15"/>
  <c r="D115" i="15"/>
  <c r="D116" i="15"/>
  <c r="D117" i="15"/>
  <c r="D118" i="15"/>
  <c r="D119" i="15"/>
  <c r="D120" i="15"/>
  <c r="D121" i="15"/>
  <c r="D122" i="15"/>
  <c r="D123" i="15"/>
  <c r="D124" i="15"/>
  <c r="D125" i="15"/>
  <c r="D126" i="15"/>
  <c r="D127" i="15"/>
  <c r="D128" i="15"/>
  <c r="D129" i="15"/>
  <c r="D130" i="15"/>
  <c r="D131" i="15"/>
  <c r="D132" i="15"/>
  <c r="D133" i="15"/>
  <c r="D134" i="15"/>
  <c r="D135" i="15"/>
  <c r="D136" i="15"/>
  <c r="D137" i="15"/>
  <c r="D138" i="15"/>
  <c r="D139" i="15"/>
  <c r="D140" i="15"/>
  <c r="D141" i="15"/>
  <c r="D142" i="15"/>
  <c r="D143" i="15"/>
  <c r="D144" i="15"/>
  <c r="D145" i="15"/>
  <c r="D146" i="15"/>
  <c r="D147" i="15"/>
  <c r="D148" i="15"/>
  <c r="D149" i="15"/>
  <c r="D150" i="15"/>
  <c r="D151" i="15"/>
  <c r="D152" i="15"/>
  <c r="D153" i="15"/>
  <c r="D154" i="15"/>
  <c r="D155" i="15"/>
  <c r="D156" i="15"/>
  <c r="D157" i="15"/>
  <c r="D158" i="15"/>
  <c r="D159" i="15"/>
  <c r="D160" i="15"/>
  <c r="D161" i="15"/>
  <c r="D162" i="15"/>
  <c r="D163" i="15"/>
  <c r="D164" i="15"/>
  <c r="D165" i="15"/>
  <c r="D166" i="15"/>
  <c r="D167" i="15"/>
  <c r="D168" i="15"/>
  <c r="D169" i="15"/>
  <c r="D170" i="15"/>
  <c r="D171" i="15"/>
  <c r="D172" i="15"/>
  <c r="D173" i="15"/>
  <c r="D174" i="15"/>
  <c r="D175" i="15"/>
  <c r="D176" i="15"/>
  <c r="D177" i="15"/>
  <c r="D178" i="15"/>
  <c r="D179" i="15"/>
  <c r="D180" i="15"/>
  <c r="D181" i="15"/>
  <c r="D182" i="15"/>
  <c r="D183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97" i="15"/>
  <c r="D198" i="15"/>
  <c r="D199" i="15"/>
  <c r="D200" i="15"/>
  <c r="D201" i="15"/>
  <c r="D202" i="15"/>
  <c r="D203" i="15"/>
  <c r="D204" i="15"/>
  <c r="D205" i="15"/>
  <c r="D206" i="15"/>
  <c r="D207" i="15"/>
  <c r="D208" i="15"/>
  <c r="D209" i="15"/>
  <c r="D210" i="15"/>
  <c r="D23" i="15"/>
  <c r="H18" i="15"/>
  <c r="A25" i="15" l="1"/>
  <c r="A217" i="15"/>
  <c r="D24" i="15"/>
  <c r="E24" i="15" s="1"/>
  <c r="D11" i="18"/>
  <c r="B32" i="18" s="1"/>
  <c r="D10" i="18"/>
  <c r="D9" i="18"/>
  <c r="D8" i="18"/>
  <c r="D7" i="18"/>
  <c r="D6" i="18"/>
  <c r="C13" i="18"/>
  <c r="C12" i="18"/>
  <c r="C11" i="18"/>
  <c r="C10" i="18"/>
  <c r="C9" i="18"/>
  <c r="C8" i="18"/>
  <c r="C6" i="18"/>
  <c r="C7" i="18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74" i="16"/>
  <c r="C75" i="16"/>
  <c r="C76" i="16"/>
  <c r="C77" i="16"/>
  <c r="C78" i="16"/>
  <c r="C79" i="16"/>
  <c r="C80" i="16"/>
  <c r="C81" i="16"/>
  <c r="C82" i="16"/>
  <c r="C83" i="16"/>
  <c r="C84" i="16"/>
  <c r="C85" i="16"/>
  <c r="C86" i="16"/>
  <c r="C87" i="16"/>
  <c r="C88" i="16"/>
  <c r="C89" i="16"/>
  <c r="C90" i="16"/>
  <c r="C91" i="16"/>
  <c r="C92" i="16"/>
  <c r="C93" i="16"/>
  <c r="C94" i="16"/>
  <c r="C95" i="16"/>
  <c r="C96" i="16"/>
  <c r="C97" i="16"/>
  <c r="C98" i="16"/>
  <c r="C99" i="16"/>
  <c r="C100" i="16"/>
  <c r="C101" i="16"/>
  <c r="C102" i="16"/>
  <c r="C103" i="16"/>
  <c r="C104" i="16"/>
  <c r="C105" i="16"/>
  <c r="C106" i="16"/>
  <c r="C107" i="16"/>
  <c r="C108" i="16"/>
  <c r="C109" i="16"/>
  <c r="C110" i="16"/>
  <c r="C111" i="16"/>
  <c r="C112" i="16"/>
  <c r="C113" i="16"/>
  <c r="C114" i="16"/>
  <c r="C115" i="16"/>
  <c r="C116" i="16"/>
  <c r="C117" i="16"/>
  <c r="C118" i="16"/>
  <c r="C119" i="16"/>
  <c r="C120" i="16"/>
  <c r="C121" i="16"/>
  <c r="C122" i="16"/>
  <c r="C123" i="16"/>
  <c r="C124" i="16"/>
  <c r="C125" i="16"/>
  <c r="C126" i="16"/>
  <c r="C127" i="16"/>
  <c r="C128" i="16"/>
  <c r="C129" i="16"/>
  <c r="C130" i="16"/>
  <c r="C131" i="16"/>
  <c r="C132" i="16"/>
  <c r="C133" i="16"/>
  <c r="C134" i="16"/>
  <c r="C135" i="16"/>
  <c r="C136" i="16"/>
  <c r="C137" i="16"/>
  <c r="C138" i="16"/>
  <c r="C139" i="16"/>
  <c r="C140" i="16"/>
  <c r="C141" i="16"/>
  <c r="C142" i="16"/>
  <c r="C143" i="16"/>
  <c r="C144" i="16"/>
  <c r="C145" i="16"/>
  <c r="C146" i="16"/>
  <c r="C147" i="16"/>
  <c r="C148" i="16"/>
  <c r="C149" i="16"/>
  <c r="C150" i="16"/>
  <c r="C151" i="16"/>
  <c r="C152" i="16"/>
  <c r="C153" i="16"/>
  <c r="C154" i="16"/>
  <c r="C155" i="16"/>
  <c r="C156" i="16"/>
  <c r="C157" i="16"/>
  <c r="C158" i="16"/>
  <c r="C159" i="16"/>
  <c r="C160" i="16"/>
  <c r="C161" i="16"/>
  <c r="C162" i="16"/>
  <c r="C163" i="16"/>
  <c r="C164" i="16"/>
  <c r="C165" i="16"/>
  <c r="C166" i="16"/>
  <c r="C167" i="16"/>
  <c r="C168" i="16"/>
  <c r="C169" i="16"/>
  <c r="C170" i="16"/>
  <c r="C171" i="16"/>
  <c r="C172" i="16"/>
  <c r="C173" i="16"/>
  <c r="C174" i="16"/>
  <c r="C175" i="16"/>
  <c r="C176" i="16"/>
  <c r="C177" i="16"/>
  <c r="C178" i="16"/>
  <c r="C179" i="16"/>
  <c r="C180" i="16"/>
  <c r="C181" i="16"/>
  <c r="C182" i="16"/>
  <c r="C183" i="16"/>
  <c r="C184" i="16"/>
  <c r="C185" i="16"/>
  <c r="C186" i="16"/>
  <c r="C187" i="16"/>
  <c r="C188" i="16"/>
  <c r="C189" i="16"/>
  <c r="C190" i="16"/>
  <c r="C191" i="16"/>
  <c r="C192" i="16"/>
  <c r="C193" i="16"/>
  <c r="C194" i="16"/>
  <c r="C195" i="16"/>
  <c r="C196" i="16"/>
  <c r="C197" i="16"/>
  <c r="C198" i="16"/>
  <c r="C199" i="16"/>
  <c r="C200" i="16"/>
  <c r="C201" i="16"/>
  <c r="C202" i="16"/>
  <c r="C203" i="16"/>
  <c r="C204" i="16"/>
  <c r="C205" i="16"/>
  <c r="C206" i="16"/>
  <c r="C207" i="16"/>
  <c r="C208" i="16"/>
  <c r="C209" i="16"/>
  <c r="C210" i="16"/>
  <c r="C211" i="16"/>
  <c r="C212" i="16"/>
  <c r="C213" i="16"/>
  <c r="C214" i="16"/>
  <c r="C215" i="16"/>
  <c r="C216" i="16"/>
  <c r="C217" i="16"/>
  <c r="C218" i="16"/>
  <c r="C219" i="16"/>
  <c r="C220" i="16"/>
  <c r="C221" i="16"/>
  <c r="C222" i="16"/>
  <c r="C223" i="16"/>
  <c r="C224" i="16"/>
  <c r="C225" i="16"/>
  <c r="C226" i="16"/>
  <c r="C227" i="16"/>
  <c r="C228" i="16"/>
  <c r="C229" i="16"/>
  <c r="C230" i="16"/>
  <c r="C231" i="16"/>
  <c r="C232" i="16"/>
  <c r="C233" i="16"/>
  <c r="C234" i="16"/>
  <c r="C235" i="16"/>
  <c r="C236" i="16"/>
  <c r="C237" i="16"/>
  <c r="C238" i="16"/>
  <c r="C239" i="16"/>
  <c r="C240" i="16"/>
  <c r="C241" i="16"/>
  <c r="C242" i="16"/>
  <c r="C243" i="16"/>
  <c r="C244" i="16"/>
  <c r="C245" i="16"/>
  <c r="C246" i="16"/>
  <c r="C247" i="16"/>
  <c r="C248" i="16"/>
  <c r="C249" i="16"/>
  <c r="C250" i="16"/>
  <c r="C251" i="16"/>
  <c r="C9" i="16"/>
  <c r="J7" i="16"/>
  <c r="I7" i="16"/>
  <c r="H7" i="16"/>
  <c r="G7" i="16"/>
  <c r="F7" i="16"/>
  <c r="E7" i="16"/>
  <c r="D7" i="16"/>
  <c r="C7" i="16"/>
  <c r="B7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106" i="16"/>
  <c r="B107" i="16"/>
  <c r="B108" i="16"/>
  <c r="B109" i="16"/>
  <c r="B110" i="16"/>
  <c r="B111" i="16"/>
  <c r="B112" i="16"/>
  <c r="B113" i="16"/>
  <c r="B114" i="16"/>
  <c r="B115" i="16"/>
  <c r="B116" i="16"/>
  <c r="B117" i="16"/>
  <c r="B118" i="16"/>
  <c r="B119" i="16"/>
  <c r="B120" i="16"/>
  <c r="B121" i="16"/>
  <c r="B122" i="16"/>
  <c r="B123" i="16"/>
  <c r="B124" i="16"/>
  <c r="B125" i="16"/>
  <c r="B126" i="16"/>
  <c r="B127" i="16"/>
  <c r="B128" i="16"/>
  <c r="B129" i="16"/>
  <c r="B130" i="16"/>
  <c r="B131" i="16"/>
  <c r="B132" i="16"/>
  <c r="B133" i="16"/>
  <c r="B134" i="16"/>
  <c r="B135" i="16"/>
  <c r="B136" i="16"/>
  <c r="B137" i="16"/>
  <c r="B138" i="16"/>
  <c r="B139" i="16"/>
  <c r="B140" i="16"/>
  <c r="B141" i="16"/>
  <c r="B142" i="16"/>
  <c r="B143" i="16"/>
  <c r="B144" i="16"/>
  <c r="B145" i="16"/>
  <c r="B146" i="16"/>
  <c r="B147" i="16"/>
  <c r="B148" i="16"/>
  <c r="B149" i="16"/>
  <c r="B150" i="16"/>
  <c r="B151" i="16"/>
  <c r="B152" i="16"/>
  <c r="B153" i="16"/>
  <c r="B154" i="16"/>
  <c r="B155" i="16"/>
  <c r="B156" i="16"/>
  <c r="B157" i="16"/>
  <c r="B158" i="16"/>
  <c r="B159" i="16"/>
  <c r="B160" i="16"/>
  <c r="B161" i="16"/>
  <c r="B162" i="16"/>
  <c r="B163" i="16"/>
  <c r="B164" i="16"/>
  <c r="B165" i="16"/>
  <c r="B166" i="16"/>
  <c r="B167" i="16"/>
  <c r="B168" i="16"/>
  <c r="B169" i="16"/>
  <c r="B170" i="16"/>
  <c r="B171" i="16"/>
  <c r="B172" i="16"/>
  <c r="B173" i="16"/>
  <c r="B174" i="16"/>
  <c r="B175" i="16"/>
  <c r="B176" i="16"/>
  <c r="B177" i="16"/>
  <c r="B178" i="16"/>
  <c r="B179" i="16"/>
  <c r="B180" i="16"/>
  <c r="B181" i="16"/>
  <c r="B182" i="16"/>
  <c r="B183" i="16"/>
  <c r="B184" i="16"/>
  <c r="B185" i="16"/>
  <c r="B186" i="16"/>
  <c r="B187" i="16"/>
  <c r="B188" i="16"/>
  <c r="B189" i="16"/>
  <c r="B190" i="16"/>
  <c r="B191" i="16"/>
  <c r="B192" i="16"/>
  <c r="B193" i="16"/>
  <c r="B194" i="16"/>
  <c r="B195" i="16"/>
  <c r="B196" i="16"/>
  <c r="B197" i="16"/>
  <c r="B198" i="16"/>
  <c r="B199" i="16"/>
  <c r="B200" i="16"/>
  <c r="B201" i="16"/>
  <c r="B202" i="16"/>
  <c r="B203" i="16"/>
  <c r="B204" i="16"/>
  <c r="B205" i="16"/>
  <c r="B206" i="16"/>
  <c r="B207" i="16"/>
  <c r="B208" i="16"/>
  <c r="B209" i="16"/>
  <c r="B210" i="16"/>
  <c r="B211" i="16"/>
  <c r="B212" i="16"/>
  <c r="B213" i="16"/>
  <c r="B214" i="16"/>
  <c r="B215" i="16"/>
  <c r="B216" i="16"/>
  <c r="B217" i="16"/>
  <c r="B218" i="16"/>
  <c r="B219" i="16"/>
  <c r="B220" i="16"/>
  <c r="B221" i="16"/>
  <c r="B222" i="16"/>
  <c r="B223" i="16"/>
  <c r="B224" i="16"/>
  <c r="B225" i="16"/>
  <c r="B226" i="16"/>
  <c r="B227" i="16"/>
  <c r="B228" i="16"/>
  <c r="B229" i="16"/>
  <c r="B230" i="16"/>
  <c r="B231" i="16"/>
  <c r="B232" i="16"/>
  <c r="B233" i="16"/>
  <c r="B234" i="16"/>
  <c r="B235" i="16"/>
  <c r="B236" i="16"/>
  <c r="B237" i="16"/>
  <c r="B238" i="16"/>
  <c r="B239" i="16"/>
  <c r="B240" i="16"/>
  <c r="B241" i="16"/>
  <c r="B242" i="16"/>
  <c r="B243" i="16"/>
  <c r="B244" i="16"/>
  <c r="B245" i="16"/>
  <c r="B246" i="16"/>
  <c r="B247" i="16"/>
  <c r="B248" i="16"/>
  <c r="B249" i="16"/>
  <c r="B250" i="16"/>
  <c r="B251" i="16"/>
  <c r="B9" i="16"/>
  <c r="B10" i="16"/>
  <c r="B11" i="16"/>
  <c r="B12" i="16"/>
  <c r="B13" i="16"/>
  <c r="B14" i="16"/>
  <c r="B15" i="16"/>
  <c r="B16" i="16"/>
  <c r="B17" i="16"/>
  <c r="B18" i="16"/>
  <c r="B8" i="16"/>
  <c r="A7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146" i="16"/>
  <c r="A147" i="16"/>
  <c r="A148" i="16"/>
  <c r="A149" i="16"/>
  <c r="A150" i="16"/>
  <c r="A151" i="16"/>
  <c r="A152" i="16"/>
  <c r="A153" i="16"/>
  <c r="A154" i="16"/>
  <c r="A155" i="16"/>
  <c r="A156" i="16"/>
  <c r="A157" i="16"/>
  <c r="A158" i="16"/>
  <c r="A159" i="16"/>
  <c r="A160" i="16"/>
  <c r="A161" i="16"/>
  <c r="A162" i="16"/>
  <c r="A163" i="16"/>
  <c r="A164" i="16"/>
  <c r="A165" i="16"/>
  <c r="A166" i="16"/>
  <c r="A167" i="16"/>
  <c r="A168" i="16"/>
  <c r="A169" i="16"/>
  <c r="A170" i="16"/>
  <c r="A171" i="16"/>
  <c r="A172" i="16"/>
  <c r="A173" i="16"/>
  <c r="A174" i="16"/>
  <c r="A175" i="16"/>
  <c r="A176" i="16"/>
  <c r="A177" i="16"/>
  <c r="A178" i="16"/>
  <c r="A179" i="16"/>
  <c r="A180" i="16"/>
  <c r="A181" i="16"/>
  <c r="A182" i="16"/>
  <c r="A183" i="16"/>
  <c r="A184" i="16"/>
  <c r="A185" i="16"/>
  <c r="A186" i="16"/>
  <c r="A187" i="16"/>
  <c r="A188" i="16"/>
  <c r="A189" i="16"/>
  <c r="A190" i="16"/>
  <c r="A191" i="16"/>
  <c r="A192" i="16"/>
  <c r="A193" i="16"/>
  <c r="A194" i="16"/>
  <c r="A195" i="16"/>
  <c r="A196" i="16"/>
  <c r="A197" i="16"/>
  <c r="A198" i="16"/>
  <c r="A199" i="16"/>
  <c r="A200" i="16"/>
  <c r="A201" i="16"/>
  <c r="A202" i="16"/>
  <c r="A203" i="16"/>
  <c r="A204" i="16"/>
  <c r="A205" i="16"/>
  <c r="A206" i="16"/>
  <c r="A207" i="16"/>
  <c r="A208" i="16"/>
  <c r="A209" i="16"/>
  <c r="A210" i="16"/>
  <c r="A211" i="16"/>
  <c r="A212" i="16"/>
  <c r="A213" i="16"/>
  <c r="A214" i="16"/>
  <c r="A215" i="16"/>
  <c r="A216" i="16"/>
  <c r="A217" i="16"/>
  <c r="A218" i="16"/>
  <c r="A219" i="16"/>
  <c r="A220" i="16"/>
  <c r="A221" i="16"/>
  <c r="A222" i="16"/>
  <c r="A223" i="16"/>
  <c r="A224" i="16"/>
  <c r="A225" i="16"/>
  <c r="A226" i="16"/>
  <c r="A227" i="16"/>
  <c r="A228" i="16"/>
  <c r="A229" i="16"/>
  <c r="A230" i="16"/>
  <c r="A231" i="16"/>
  <c r="A232" i="16"/>
  <c r="A233" i="16"/>
  <c r="A234" i="16"/>
  <c r="A235" i="16"/>
  <c r="A236" i="16"/>
  <c r="A237" i="16"/>
  <c r="A238" i="16"/>
  <c r="A239" i="16"/>
  <c r="A240" i="16"/>
  <c r="A241" i="16"/>
  <c r="A242" i="16"/>
  <c r="A243" i="16"/>
  <c r="A244" i="16"/>
  <c r="A245" i="16"/>
  <c r="A246" i="16"/>
  <c r="A247" i="16"/>
  <c r="A248" i="16"/>
  <c r="A249" i="16"/>
  <c r="A250" i="16"/>
  <c r="A251" i="16"/>
  <c r="A8" i="16"/>
  <c r="B252" i="16"/>
  <c r="A252" i="16"/>
  <c r="J251" i="16"/>
  <c r="I251" i="16"/>
  <c r="H251" i="16"/>
  <c r="G251" i="16"/>
  <c r="F251" i="16"/>
  <c r="E251" i="16"/>
  <c r="J250" i="16"/>
  <c r="I250" i="16"/>
  <c r="H250" i="16"/>
  <c r="G250" i="16"/>
  <c r="F250" i="16"/>
  <c r="E250" i="16"/>
  <c r="J249" i="16"/>
  <c r="I249" i="16"/>
  <c r="H249" i="16"/>
  <c r="G249" i="16"/>
  <c r="F249" i="16"/>
  <c r="E249" i="16"/>
  <c r="J248" i="16"/>
  <c r="I248" i="16"/>
  <c r="H248" i="16"/>
  <c r="G248" i="16"/>
  <c r="F248" i="16"/>
  <c r="E248" i="16"/>
  <c r="J247" i="16"/>
  <c r="I247" i="16"/>
  <c r="H247" i="16"/>
  <c r="G247" i="16"/>
  <c r="F247" i="16"/>
  <c r="E247" i="16"/>
  <c r="J246" i="16"/>
  <c r="I246" i="16"/>
  <c r="H246" i="16"/>
  <c r="G246" i="16"/>
  <c r="F246" i="16"/>
  <c r="E246" i="16"/>
  <c r="J245" i="16"/>
  <c r="I245" i="16"/>
  <c r="H245" i="16"/>
  <c r="G245" i="16"/>
  <c r="F245" i="16"/>
  <c r="E245" i="16"/>
  <c r="J244" i="16"/>
  <c r="I244" i="16"/>
  <c r="H244" i="16"/>
  <c r="G244" i="16"/>
  <c r="F244" i="16"/>
  <c r="E244" i="16"/>
  <c r="J243" i="16"/>
  <c r="I243" i="16"/>
  <c r="H243" i="16"/>
  <c r="G243" i="16"/>
  <c r="F243" i="16"/>
  <c r="E243" i="16"/>
  <c r="J242" i="16"/>
  <c r="I242" i="16"/>
  <c r="H242" i="16"/>
  <c r="G242" i="16"/>
  <c r="F242" i="16"/>
  <c r="E242" i="16"/>
  <c r="J241" i="16"/>
  <c r="I241" i="16"/>
  <c r="H241" i="16"/>
  <c r="G241" i="16"/>
  <c r="F241" i="16"/>
  <c r="E241" i="16"/>
  <c r="J240" i="16"/>
  <c r="I240" i="16"/>
  <c r="H240" i="16"/>
  <c r="G240" i="16"/>
  <c r="F240" i="16"/>
  <c r="E240" i="16"/>
  <c r="J239" i="16"/>
  <c r="I239" i="16"/>
  <c r="H239" i="16"/>
  <c r="G239" i="16"/>
  <c r="F239" i="16"/>
  <c r="E239" i="16"/>
  <c r="J238" i="16"/>
  <c r="I238" i="16"/>
  <c r="H238" i="16"/>
  <c r="G238" i="16"/>
  <c r="F238" i="16"/>
  <c r="E238" i="16"/>
  <c r="J237" i="16"/>
  <c r="I237" i="16"/>
  <c r="H237" i="16"/>
  <c r="G237" i="16"/>
  <c r="F237" i="16"/>
  <c r="E237" i="16"/>
  <c r="J236" i="16"/>
  <c r="I236" i="16"/>
  <c r="H236" i="16"/>
  <c r="G236" i="16"/>
  <c r="F236" i="16"/>
  <c r="E236" i="16"/>
  <c r="J235" i="16"/>
  <c r="I235" i="16"/>
  <c r="H235" i="16"/>
  <c r="G235" i="16"/>
  <c r="F235" i="16"/>
  <c r="E235" i="16"/>
  <c r="J234" i="16"/>
  <c r="I234" i="16"/>
  <c r="H234" i="16"/>
  <c r="G234" i="16"/>
  <c r="F234" i="16"/>
  <c r="E234" i="16"/>
  <c r="J233" i="16"/>
  <c r="I233" i="16"/>
  <c r="H233" i="16"/>
  <c r="G233" i="16"/>
  <c r="F233" i="16"/>
  <c r="E233" i="16"/>
  <c r="J232" i="16"/>
  <c r="I232" i="16"/>
  <c r="H232" i="16"/>
  <c r="G232" i="16"/>
  <c r="F232" i="16"/>
  <c r="E232" i="16"/>
  <c r="J231" i="16"/>
  <c r="I231" i="16"/>
  <c r="H231" i="16"/>
  <c r="G231" i="16"/>
  <c r="F231" i="16"/>
  <c r="E231" i="16"/>
  <c r="J230" i="16"/>
  <c r="I230" i="16"/>
  <c r="H230" i="16"/>
  <c r="G230" i="16"/>
  <c r="F230" i="16"/>
  <c r="E230" i="16"/>
  <c r="J229" i="16"/>
  <c r="I229" i="16"/>
  <c r="H229" i="16"/>
  <c r="G229" i="16"/>
  <c r="F229" i="16"/>
  <c r="E229" i="16"/>
  <c r="J228" i="16"/>
  <c r="I228" i="16"/>
  <c r="H228" i="16"/>
  <c r="G228" i="16"/>
  <c r="F228" i="16"/>
  <c r="E228" i="16"/>
  <c r="J227" i="16"/>
  <c r="I227" i="16"/>
  <c r="H227" i="16"/>
  <c r="G227" i="16"/>
  <c r="F227" i="16"/>
  <c r="E227" i="16"/>
  <c r="J226" i="16"/>
  <c r="I226" i="16"/>
  <c r="H226" i="16"/>
  <c r="G226" i="16"/>
  <c r="F226" i="16"/>
  <c r="E226" i="16"/>
  <c r="J225" i="16"/>
  <c r="I225" i="16"/>
  <c r="H225" i="16"/>
  <c r="G225" i="16"/>
  <c r="F225" i="16"/>
  <c r="E225" i="16"/>
  <c r="J224" i="16"/>
  <c r="I224" i="16"/>
  <c r="H224" i="16"/>
  <c r="G224" i="16"/>
  <c r="F224" i="16"/>
  <c r="E224" i="16"/>
  <c r="J223" i="16"/>
  <c r="I223" i="16"/>
  <c r="H223" i="16"/>
  <c r="G223" i="16"/>
  <c r="F223" i="16"/>
  <c r="E223" i="16"/>
  <c r="J222" i="16"/>
  <c r="I222" i="16"/>
  <c r="H222" i="16"/>
  <c r="G222" i="16"/>
  <c r="F222" i="16"/>
  <c r="E222" i="16"/>
  <c r="J221" i="16"/>
  <c r="I221" i="16"/>
  <c r="H221" i="16"/>
  <c r="G221" i="16"/>
  <c r="F221" i="16"/>
  <c r="E221" i="16"/>
  <c r="J220" i="16"/>
  <c r="I220" i="16"/>
  <c r="H220" i="16"/>
  <c r="G220" i="16"/>
  <c r="F220" i="16"/>
  <c r="E220" i="16"/>
  <c r="J219" i="16"/>
  <c r="I219" i="16"/>
  <c r="H219" i="16"/>
  <c r="G219" i="16"/>
  <c r="F219" i="16"/>
  <c r="E219" i="16"/>
  <c r="J218" i="16"/>
  <c r="I218" i="16"/>
  <c r="H218" i="16"/>
  <c r="G218" i="16"/>
  <c r="F218" i="16"/>
  <c r="E218" i="16"/>
  <c r="J217" i="16"/>
  <c r="I217" i="16"/>
  <c r="H217" i="16"/>
  <c r="G217" i="16"/>
  <c r="F217" i="16"/>
  <c r="E217" i="16"/>
  <c r="J216" i="16"/>
  <c r="I216" i="16"/>
  <c r="H216" i="16"/>
  <c r="G216" i="16"/>
  <c r="F216" i="16"/>
  <c r="E216" i="16"/>
  <c r="J215" i="16"/>
  <c r="I215" i="16"/>
  <c r="H215" i="16"/>
  <c r="G215" i="16"/>
  <c r="F215" i="16"/>
  <c r="E215" i="16"/>
  <c r="J214" i="16"/>
  <c r="I214" i="16"/>
  <c r="H214" i="16"/>
  <c r="G214" i="16"/>
  <c r="F214" i="16"/>
  <c r="E214" i="16"/>
  <c r="J213" i="16"/>
  <c r="I213" i="16"/>
  <c r="H213" i="16"/>
  <c r="G213" i="16"/>
  <c r="F213" i="16"/>
  <c r="E213" i="16"/>
  <c r="J212" i="16"/>
  <c r="I212" i="16"/>
  <c r="H212" i="16"/>
  <c r="G212" i="16"/>
  <c r="F212" i="16"/>
  <c r="E212" i="16"/>
  <c r="J211" i="16"/>
  <c r="I211" i="16"/>
  <c r="H211" i="16"/>
  <c r="G211" i="16"/>
  <c r="F211" i="16"/>
  <c r="E211" i="16"/>
  <c r="J210" i="16"/>
  <c r="I210" i="16"/>
  <c r="H210" i="16"/>
  <c r="G210" i="16"/>
  <c r="F210" i="16"/>
  <c r="E210" i="16"/>
  <c r="J209" i="16"/>
  <c r="I209" i="16"/>
  <c r="H209" i="16"/>
  <c r="G209" i="16"/>
  <c r="F209" i="16"/>
  <c r="E209" i="16"/>
  <c r="J208" i="16"/>
  <c r="I208" i="16"/>
  <c r="H208" i="16"/>
  <c r="G208" i="16"/>
  <c r="F208" i="16"/>
  <c r="E208" i="16"/>
  <c r="J207" i="16"/>
  <c r="I207" i="16"/>
  <c r="H207" i="16"/>
  <c r="G207" i="16"/>
  <c r="F207" i="16"/>
  <c r="E207" i="16"/>
  <c r="J206" i="16"/>
  <c r="I206" i="16"/>
  <c r="H206" i="16"/>
  <c r="G206" i="16"/>
  <c r="F206" i="16"/>
  <c r="E206" i="16"/>
  <c r="J205" i="16"/>
  <c r="I205" i="16"/>
  <c r="H205" i="16"/>
  <c r="G205" i="16"/>
  <c r="F205" i="16"/>
  <c r="E205" i="16"/>
  <c r="J204" i="16"/>
  <c r="I204" i="16"/>
  <c r="H204" i="16"/>
  <c r="G204" i="16"/>
  <c r="F204" i="16"/>
  <c r="E204" i="16"/>
  <c r="J203" i="16"/>
  <c r="I203" i="16"/>
  <c r="H203" i="16"/>
  <c r="G203" i="16"/>
  <c r="F203" i="16"/>
  <c r="E203" i="16"/>
  <c r="J202" i="16"/>
  <c r="I202" i="16"/>
  <c r="H202" i="16"/>
  <c r="G202" i="16"/>
  <c r="F202" i="16"/>
  <c r="E202" i="16"/>
  <c r="J201" i="16"/>
  <c r="I201" i="16"/>
  <c r="H201" i="16"/>
  <c r="G201" i="16"/>
  <c r="F201" i="16"/>
  <c r="E201" i="16"/>
  <c r="J200" i="16"/>
  <c r="I200" i="16"/>
  <c r="H200" i="16"/>
  <c r="G200" i="16"/>
  <c r="F200" i="16"/>
  <c r="E200" i="16"/>
  <c r="J199" i="16"/>
  <c r="I199" i="16"/>
  <c r="H199" i="16"/>
  <c r="G199" i="16"/>
  <c r="F199" i="16"/>
  <c r="E199" i="16"/>
  <c r="J198" i="16"/>
  <c r="I198" i="16"/>
  <c r="H198" i="16"/>
  <c r="G198" i="16"/>
  <c r="F198" i="16"/>
  <c r="E198" i="16"/>
  <c r="J197" i="16"/>
  <c r="I197" i="16"/>
  <c r="H197" i="16"/>
  <c r="G197" i="16"/>
  <c r="F197" i="16"/>
  <c r="E197" i="16"/>
  <c r="J196" i="16"/>
  <c r="I196" i="16"/>
  <c r="H196" i="16"/>
  <c r="G196" i="16"/>
  <c r="F196" i="16"/>
  <c r="E196" i="16"/>
  <c r="J195" i="16"/>
  <c r="I195" i="16"/>
  <c r="H195" i="16"/>
  <c r="G195" i="16"/>
  <c r="F195" i="16"/>
  <c r="E195" i="16"/>
  <c r="J194" i="16"/>
  <c r="I194" i="16"/>
  <c r="H194" i="16"/>
  <c r="G194" i="16"/>
  <c r="F194" i="16"/>
  <c r="E194" i="16"/>
  <c r="J193" i="16"/>
  <c r="I193" i="16"/>
  <c r="H193" i="16"/>
  <c r="G193" i="16"/>
  <c r="F193" i="16"/>
  <c r="E193" i="16"/>
  <c r="J192" i="16"/>
  <c r="I192" i="16"/>
  <c r="H192" i="16"/>
  <c r="G192" i="16"/>
  <c r="F192" i="16"/>
  <c r="E192" i="16"/>
  <c r="J191" i="16"/>
  <c r="I191" i="16"/>
  <c r="H191" i="16"/>
  <c r="G191" i="16"/>
  <c r="F191" i="16"/>
  <c r="E191" i="16"/>
  <c r="J190" i="16"/>
  <c r="I190" i="16"/>
  <c r="H190" i="16"/>
  <c r="G190" i="16"/>
  <c r="F190" i="16"/>
  <c r="E190" i="16"/>
  <c r="J189" i="16"/>
  <c r="I189" i="16"/>
  <c r="H189" i="16"/>
  <c r="G189" i="16"/>
  <c r="F189" i="16"/>
  <c r="E189" i="16"/>
  <c r="J188" i="16"/>
  <c r="I188" i="16"/>
  <c r="H188" i="16"/>
  <c r="G188" i="16"/>
  <c r="F188" i="16"/>
  <c r="E188" i="16"/>
  <c r="J187" i="16"/>
  <c r="I187" i="16"/>
  <c r="H187" i="16"/>
  <c r="G187" i="16"/>
  <c r="F187" i="16"/>
  <c r="E187" i="16"/>
  <c r="J186" i="16"/>
  <c r="I186" i="16"/>
  <c r="H186" i="16"/>
  <c r="G186" i="16"/>
  <c r="F186" i="16"/>
  <c r="E186" i="16"/>
  <c r="J185" i="16"/>
  <c r="I185" i="16"/>
  <c r="H185" i="16"/>
  <c r="G185" i="16"/>
  <c r="F185" i="16"/>
  <c r="E185" i="16"/>
  <c r="J184" i="16"/>
  <c r="I184" i="16"/>
  <c r="H184" i="16"/>
  <c r="G184" i="16"/>
  <c r="F184" i="16"/>
  <c r="E184" i="16"/>
  <c r="J183" i="16"/>
  <c r="I183" i="16"/>
  <c r="H183" i="16"/>
  <c r="G183" i="16"/>
  <c r="F183" i="16"/>
  <c r="E183" i="16"/>
  <c r="J182" i="16"/>
  <c r="I182" i="16"/>
  <c r="H182" i="16"/>
  <c r="G182" i="16"/>
  <c r="F182" i="16"/>
  <c r="E182" i="16"/>
  <c r="J181" i="16"/>
  <c r="I181" i="16"/>
  <c r="H181" i="16"/>
  <c r="G181" i="16"/>
  <c r="F181" i="16"/>
  <c r="E181" i="16"/>
  <c r="J180" i="16"/>
  <c r="I180" i="16"/>
  <c r="H180" i="16"/>
  <c r="G180" i="16"/>
  <c r="F180" i="16"/>
  <c r="E180" i="16"/>
  <c r="J179" i="16"/>
  <c r="I179" i="16"/>
  <c r="H179" i="16"/>
  <c r="G179" i="16"/>
  <c r="F179" i="16"/>
  <c r="E179" i="16"/>
  <c r="J178" i="16"/>
  <c r="I178" i="16"/>
  <c r="H178" i="16"/>
  <c r="G178" i="16"/>
  <c r="F178" i="16"/>
  <c r="E178" i="16"/>
  <c r="J177" i="16"/>
  <c r="I177" i="16"/>
  <c r="H177" i="16"/>
  <c r="G177" i="16"/>
  <c r="F177" i="16"/>
  <c r="E177" i="16"/>
  <c r="J176" i="16"/>
  <c r="I176" i="16"/>
  <c r="H176" i="16"/>
  <c r="G176" i="16"/>
  <c r="F176" i="16"/>
  <c r="E176" i="16"/>
  <c r="J175" i="16"/>
  <c r="I175" i="16"/>
  <c r="H175" i="16"/>
  <c r="G175" i="16"/>
  <c r="F175" i="16"/>
  <c r="E175" i="16"/>
  <c r="J174" i="16"/>
  <c r="I174" i="16"/>
  <c r="H174" i="16"/>
  <c r="G174" i="16"/>
  <c r="F174" i="16"/>
  <c r="E174" i="16"/>
  <c r="J173" i="16"/>
  <c r="I173" i="16"/>
  <c r="H173" i="16"/>
  <c r="G173" i="16"/>
  <c r="F173" i="16"/>
  <c r="E173" i="16"/>
  <c r="J172" i="16"/>
  <c r="I172" i="16"/>
  <c r="H172" i="16"/>
  <c r="G172" i="16"/>
  <c r="F172" i="16"/>
  <c r="E172" i="16"/>
  <c r="J171" i="16"/>
  <c r="I171" i="16"/>
  <c r="H171" i="16"/>
  <c r="G171" i="16"/>
  <c r="F171" i="16"/>
  <c r="E171" i="16"/>
  <c r="J170" i="16"/>
  <c r="I170" i="16"/>
  <c r="H170" i="16"/>
  <c r="G170" i="16"/>
  <c r="F170" i="16"/>
  <c r="E170" i="16"/>
  <c r="J169" i="16"/>
  <c r="I169" i="16"/>
  <c r="H169" i="16"/>
  <c r="G169" i="16"/>
  <c r="F169" i="16"/>
  <c r="E169" i="16"/>
  <c r="J168" i="16"/>
  <c r="I168" i="16"/>
  <c r="H168" i="16"/>
  <c r="G168" i="16"/>
  <c r="F168" i="16"/>
  <c r="E168" i="16"/>
  <c r="J167" i="16"/>
  <c r="I167" i="16"/>
  <c r="H167" i="16"/>
  <c r="G167" i="16"/>
  <c r="F167" i="16"/>
  <c r="E167" i="16"/>
  <c r="J166" i="16"/>
  <c r="I166" i="16"/>
  <c r="H166" i="16"/>
  <c r="G166" i="16"/>
  <c r="F166" i="16"/>
  <c r="E166" i="16"/>
  <c r="J165" i="16"/>
  <c r="I165" i="16"/>
  <c r="H165" i="16"/>
  <c r="G165" i="16"/>
  <c r="F165" i="16"/>
  <c r="E165" i="16"/>
  <c r="J164" i="16"/>
  <c r="I164" i="16"/>
  <c r="H164" i="16"/>
  <c r="G164" i="16"/>
  <c r="F164" i="16"/>
  <c r="E164" i="16"/>
  <c r="J163" i="16"/>
  <c r="I163" i="16"/>
  <c r="H163" i="16"/>
  <c r="G163" i="16"/>
  <c r="F163" i="16"/>
  <c r="E163" i="16"/>
  <c r="J162" i="16"/>
  <c r="I162" i="16"/>
  <c r="H162" i="16"/>
  <c r="G162" i="16"/>
  <c r="F162" i="16"/>
  <c r="E162" i="16"/>
  <c r="J161" i="16"/>
  <c r="I161" i="16"/>
  <c r="H161" i="16"/>
  <c r="G161" i="16"/>
  <c r="F161" i="16"/>
  <c r="E161" i="16"/>
  <c r="J160" i="16"/>
  <c r="I160" i="16"/>
  <c r="H160" i="16"/>
  <c r="G160" i="16"/>
  <c r="F160" i="16"/>
  <c r="E160" i="16"/>
  <c r="J159" i="16"/>
  <c r="I159" i="16"/>
  <c r="H159" i="16"/>
  <c r="G159" i="16"/>
  <c r="F159" i="16"/>
  <c r="E159" i="16"/>
  <c r="J158" i="16"/>
  <c r="I158" i="16"/>
  <c r="H158" i="16"/>
  <c r="G158" i="16"/>
  <c r="F158" i="16"/>
  <c r="E158" i="16"/>
  <c r="J157" i="16"/>
  <c r="I157" i="16"/>
  <c r="H157" i="16"/>
  <c r="G157" i="16"/>
  <c r="F157" i="16"/>
  <c r="E157" i="16"/>
  <c r="J156" i="16"/>
  <c r="I156" i="16"/>
  <c r="H156" i="16"/>
  <c r="G156" i="16"/>
  <c r="F156" i="16"/>
  <c r="E156" i="16"/>
  <c r="J155" i="16"/>
  <c r="I155" i="16"/>
  <c r="H155" i="16"/>
  <c r="G155" i="16"/>
  <c r="F155" i="16"/>
  <c r="E155" i="16"/>
  <c r="J154" i="16"/>
  <c r="I154" i="16"/>
  <c r="H154" i="16"/>
  <c r="G154" i="16"/>
  <c r="F154" i="16"/>
  <c r="E154" i="16"/>
  <c r="J153" i="16"/>
  <c r="I153" i="16"/>
  <c r="H153" i="16"/>
  <c r="G153" i="16"/>
  <c r="F153" i="16"/>
  <c r="E153" i="16"/>
  <c r="J152" i="16"/>
  <c r="I152" i="16"/>
  <c r="H152" i="16"/>
  <c r="G152" i="16"/>
  <c r="F152" i="16"/>
  <c r="E152" i="16"/>
  <c r="J151" i="16"/>
  <c r="I151" i="16"/>
  <c r="H151" i="16"/>
  <c r="G151" i="16"/>
  <c r="F151" i="16"/>
  <c r="E151" i="16"/>
  <c r="J150" i="16"/>
  <c r="I150" i="16"/>
  <c r="H150" i="16"/>
  <c r="G150" i="16"/>
  <c r="F150" i="16"/>
  <c r="E150" i="16"/>
  <c r="J149" i="16"/>
  <c r="I149" i="16"/>
  <c r="H149" i="16"/>
  <c r="G149" i="16"/>
  <c r="F149" i="16"/>
  <c r="E149" i="16"/>
  <c r="J148" i="16"/>
  <c r="I148" i="16"/>
  <c r="H148" i="16"/>
  <c r="G148" i="16"/>
  <c r="F148" i="16"/>
  <c r="E148" i="16"/>
  <c r="J147" i="16"/>
  <c r="I147" i="16"/>
  <c r="H147" i="16"/>
  <c r="G147" i="16"/>
  <c r="F147" i="16"/>
  <c r="E147" i="16"/>
  <c r="J146" i="16"/>
  <c r="I146" i="16"/>
  <c r="H146" i="16"/>
  <c r="G146" i="16"/>
  <c r="F146" i="16"/>
  <c r="E146" i="16"/>
  <c r="J145" i="16"/>
  <c r="I145" i="16"/>
  <c r="H145" i="16"/>
  <c r="G145" i="16"/>
  <c r="F145" i="16"/>
  <c r="E145" i="16"/>
  <c r="J144" i="16"/>
  <c r="I144" i="16"/>
  <c r="H144" i="16"/>
  <c r="G144" i="16"/>
  <c r="F144" i="16"/>
  <c r="E144" i="16"/>
  <c r="J143" i="16"/>
  <c r="I143" i="16"/>
  <c r="H143" i="16"/>
  <c r="G143" i="16"/>
  <c r="F143" i="16"/>
  <c r="E143" i="16"/>
  <c r="J142" i="16"/>
  <c r="I142" i="16"/>
  <c r="H142" i="16"/>
  <c r="G142" i="16"/>
  <c r="F142" i="16"/>
  <c r="E142" i="16"/>
  <c r="J141" i="16"/>
  <c r="I141" i="16"/>
  <c r="H141" i="16"/>
  <c r="G141" i="16"/>
  <c r="F141" i="16"/>
  <c r="E141" i="16"/>
  <c r="J140" i="16"/>
  <c r="I140" i="16"/>
  <c r="H140" i="16"/>
  <c r="G140" i="16"/>
  <c r="F140" i="16"/>
  <c r="E140" i="16"/>
  <c r="J139" i="16"/>
  <c r="I139" i="16"/>
  <c r="H139" i="16"/>
  <c r="G139" i="16"/>
  <c r="F139" i="16"/>
  <c r="E139" i="16"/>
  <c r="J138" i="16"/>
  <c r="I138" i="16"/>
  <c r="H138" i="16"/>
  <c r="G138" i="16"/>
  <c r="F138" i="16"/>
  <c r="E138" i="16"/>
  <c r="J137" i="16"/>
  <c r="I137" i="16"/>
  <c r="H137" i="16"/>
  <c r="G137" i="16"/>
  <c r="F137" i="16"/>
  <c r="E137" i="16"/>
  <c r="J136" i="16"/>
  <c r="I136" i="16"/>
  <c r="H136" i="16"/>
  <c r="G136" i="16"/>
  <c r="F136" i="16"/>
  <c r="E136" i="16"/>
  <c r="J135" i="16"/>
  <c r="I135" i="16"/>
  <c r="H135" i="16"/>
  <c r="G135" i="16"/>
  <c r="F135" i="16"/>
  <c r="E135" i="16"/>
  <c r="J134" i="16"/>
  <c r="I134" i="16"/>
  <c r="H134" i="16"/>
  <c r="G134" i="16"/>
  <c r="F134" i="16"/>
  <c r="E134" i="16"/>
  <c r="J133" i="16"/>
  <c r="I133" i="16"/>
  <c r="H133" i="16"/>
  <c r="G133" i="16"/>
  <c r="F133" i="16"/>
  <c r="E133" i="16"/>
  <c r="J132" i="16"/>
  <c r="I132" i="16"/>
  <c r="H132" i="16"/>
  <c r="G132" i="16"/>
  <c r="F132" i="16"/>
  <c r="E132" i="16"/>
  <c r="J131" i="16"/>
  <c r="I131" i="16"/>
  <c r="H131" i="16"/>
  <c r="G131" i="16"/>
  <c r="F131" i="16"/>
  <c r="E131" i="16"/>
  <c r="J130" i="16"/>
  <c r="I130" i="16"/>
  <c r="H130" i="16"/>
  <c r="G130" i="16"/>
  <c r="F130" i="16"/>
  <c r="E130" i="16"/>
  <c r="J129" i="16"/>
  <c r="I129" i="16"/>
  <c r="H129" i="16"/>
  <c r="G129" i="16"/>
  <c r="F129" i="16"/>
  <c r="E129" i="16"/>
  <c r="J128" i="16"/>
  <c r="I128" i="16"/>
  <c r="H128" i="16"/>
  <c r="G128" i="16"/>
  <c r="F128" i="16"/>
  <c r="E128" i="16"/>
  <c r="J127" i="16"/>
  <c r="I127" i="16"/>
  <c r="H127" i="16"/>
  <c r="G127" i="16"/>
  <c r="F127" i="16"/>
  <c r="E127" i="16"/>
  <c r="J126" i="16"/>
  <c r="I126" i="16"/>
  <c r="H126" i="16"/>
  <c r="G126" i="16"/>
  <c r="F126" i="16"/>
  <c r="E126" i="16"/>
  <c r="J125" i="16"/>
  <c r="I125" i="16"/>
  <c r="H125" i="16"/>
  <c r="G125" i="16"/>
  <c r="F125" i="16"/>
  <c r="E125" i="16"/>
  <c r="J124" i="16"/>
  <c r="I124" i="16"/>
  <c r="H124" i="16"/>
  <c r="G124" i="16"/>
  <c r="F124" i="16"/>
  <c r="E124" i="16"/>
  <c r="J123" i="16"/>
  <c r="I123" i="16"/>
  <c r="H123" i="16"/>
  <c r="G123" i="16"/>
  <c r="F123" i="16"/>
  <c r="E123" i="16"/>
  <c r="J122" i="16"/>
  <c r="I122" i="16"/>
  <c r="H122" i="16"/>
  <c r="G122" i="16"/>
  <c r="F122" i="16"/>
  <c r="E122" i="16"/>
  <c r="J121" i="16"/>
  <c r="I121" i="16"/>
  <c r="H121" i="16"/>
  <c r="G121" i="16"/>
  <c r="F121" i="16"/>
  <c r="E121" i="16"/>
  <c r="J120" i="16"/>
  <c r="I120" i="16"/>
  <c r="H120" i="16"/>
  <c r="G120" i="16"/>
  <c r="F120" i="16"/>
  <c r="E120" i="16"/>
  <c r="J119" i="16"/>
  <c r="I119" i="16"/>
  <c r="H119" i="16"/>
  <c r="G119" i="16"/>
  <c r="F119" i="16"/>
  <c r="E119" i="16"/>
  <c r="J118" i="16"/>
  <c r="I118" i="16"/>
  <c r="H118" i="16"/>
  <c r="G118" i="16"/>
  <c r="F118" i="16"/>
  <c r="E118" i="16"/>
  <c r="J117" i="16"/>
  <c r="I117" i="16"/>
  <c r="H117" i="16"/>
  <c r="G117" i="16"/>
  <c r="F117" i="16"/>
  <c r="E117" i="16"/>
  <c r="J116" i="16"/>
  <c r="I116" i="16"/>
  <c r="H116" i="16"/>
  <c r="G116" i="16"/>
  <c r="F116" i="16"/>
  <c r="E116" i="16"/>
  <c r="J115" i="16"/>
  <c r="I115" i="16"/>
  <c r="H115" i="16"/>
  <c r="G115" i="16"/>
  <c r="F115" i="16"/>
  <c r="E115" i="16"/>
  <c r="J114" i="16"/>
  <c r="I114" i="16"/>
  <c r="H114" i="16"/>
  <c r="G114" i="16"/>
  <c r="F114" i="16"/>
  <c r="E114" i="16"/>
  <c r="J113" i="16"/>
  <c r="I113" i="16"/>
  <c r="H113" i="16"/>
  <c r="G113" i="16"/>
  <c r="F113" i="16"/>
  <c r="E113" i="16"/>
  <c r="J112" i="16"/>
  <c r="I112" i="16"/>
  <c r="H112" i="16"/>
  <c r="G112" i="16"/>
  <c r="F112" i="16"/>
  <c r="E112" i="16"/>
  <c r="J111" i="16"/>
  <c r="I111" i="16"/>
  <c r="H111" i="16"/>
  <c r="G111" i="16"/>
  <c r="F111" i="16"/>
  <c r="E111" i="16"/>
  <c r="J110" i="16"/>
  <c r="I110" i="16"/>
  <c r="H110" i="16"/>
  <c r="G110" i="16"/>
  <c r="F110" i="16"/>
  <c r="E110" i="16"/>
  <c r="J109" i="16"/>
  <c r="I109" i="16"/>
  <c r="H109" i="16"/>
  <c r="G109" i="16"/>
  <c r="F109" i="16"/>
  <c r="E109" i="16"/>
  <c r="J108" i="16"/>
  <c r="I108" i="16"/>
  <c r="H108" i="16"/>
  <c r="G108" i="16"/>
  <c r="F108" i="16"/>
  <c r="E108" i="16"/>
  <c r="J107" i="16"/>
  <c r="I107" i="16"/>
  <c r="H107" i="16"/>
  <c r="G107" i="16"/>
  <c r="F107" i="16"/>
  <c r="E107" i="16"/>
  <c r="J106" i="16"/>
  <c r="I106" i="16"/>
  <c r="H106" i="16"/>
  <c r="G106" i="16"/>
  <c r="F106" i="16"/>
  <c r="E106" i="16"/>
  <c r="J105" i="16"/>
  <c r="I105" i="16"/>
  <c r="H105" i="16"/>
  <c r="G105" i="16"/>
  <c r="F105" i="16"/>
  <c r="E105" i="16"/>
  <c r="J104" i="16"/>
  <c r="I104" i="16"/>
  <c r="H104" i="16"/>
  <c r="G104" i="16"/>
  <c r="F104" i="16"/>
  <c r="E104" i="16"/>
  <c r="J103" i="16"/>
  <c r="I103" i="16"/>
  <c r="H103" i="16"/>
  <c r="G103" i="16"/>
  <c r="F103" i="16"/>
  <c r="E103" i="16"/>
  <c r="J102" i="16"/>
  <c r="I102" i="16"/>
  <c r="H102" i="16"/>
  <c r="G102" i="16"/>
  <c r="F102" i="16"/>
  <c r="E102" i="16"/>
  <c r="J101" i="16"/>
  <c r="I101" i="16"/>
  <c r="H101" i="16"/>
  <c r="G101" i="16"/>
  <c r="F101" i="16"/>
  <c r="E101" i="16"/>
  <c r="J100" i="16"/>
  <c r="I100" i="16"/>
  <c r="H100" i="16"/>
  <c r="G100" i="16"/>
  <c r="F100" i="16"/>
  <c r="E100" i="16"/>
  <c r="J99" i="16"/>
  <c r="I99" i="16"/>
  <c r="H99" i="16"/>
  <c r="G99" i="16"/>
  <c r="F99" i="16"/>
  <c r="E99" i="16"/>
  <c r="J98" i="16"/>
  <c r="I98" i="16"/>
  <c r="H98" i="16"/>
  <c r="G98" i="16"/>
  <c r="F98" i="16"/>
  <c r="E98" i="16"/>
  <c r="J97" i="16"/>
  <c r="I97" i="16"/>
  <c r="H97" i="16"/>
  <c r="G97" i="16"/>
  <c r="F97" i="16"/>
  <c r="E97" i="16"/>
  <c r="J96" i="16"/>
  <c r="I96" i="16"/>
  <c r="H96" i="16"/>
  <c r="G96" i="16"/>
  <c r="F96" i="16"/>
  <c r="E96" i="16"/>
  <c r="J95" i="16"/>
  <c r="I95" i="16"/>
  <c r="H95" i="16"/>
  <c r="G95" i="16"/>
  <c r="F95" i="16"/>
  <c r="E95" i="16"/>
  <c r="J94" i="16"/>
  <c r="I94" i="16"/>
  <c r="H94" i="16"/>
  <c r="G94" i="16"/>
  <c r="F94" i="16"/>
  <c r="E94" i="16"/>
  <c r="J93" i="16"/>
  <c r="I93" i="16"/>
  <c r="H93" i="16"/>
  <c r="G93" i="16"/>
  <c r="F93" i="16"/>
  <c r="E93" i="16"/>
  <c r="J92" i="16"/>
  <c r="I92" i="16"/>
  <c r="H92" i="16"/>
  <c r="G92" i="16"/>
  <c r="F92" i="16"/>
  <c r="E92" i="16"/>
  <c r="J91" i="16"/>
  <c r="I91" i="16"/>
  <c r="H91" i="16"/>
  <c r="G91" i="16"/>
  <c r="F91" i="16"/>
  <c r="E91" i="16"/>
  <c r="J90" i="16"/>
  <c r="I90" i="16"/>
  <c r="H90" i="16"/>
  <c r="G90" i="16"/>
  <c r="F90" i="16"/>
  <c r="E90" i="16"/>
  <c r="J89" i="16"/>
  <c r="I89" i="16"/>
  <c r="H89" i="16"/>
  <c r="G89" i="16"/>
  <c r="F89" i="16"/>
  <c r="E89" i="16"/>
  <c r="J88" i="16"/>
  <c r="I88" i="16"/>
  <c r="H88" i="16"/>
  <c r="G88" i="16"/>
  <c r="F88" i="16"/>
  <c r="E88" i="16"/>
  <c r="J87" i="16"/>
  <c r="I87" i="16"/>
  <c r="H87" i="16"/>
  <c r="G87" i="16"/>
  <c r="F87" i="16"/>
  <c r="E87" i="16"/>
  <c r="J86" i="16"/>
  <c r="I86" i="16"/>
  <c r="H86" i="16"/>
  <c r="G86" i="16"/>
  <c r="F86" i="16"/>
  <c r="E86" i="16"/>
  <c r="J85" i="16"/>
  <c r="I85" i="16"/>
  <c r="H85" i="16"/>
  <c r="G85" i="16"/>
  <c r="F85" i="16"/>
  <c r="E85" i="16"/>
  <c r="J84" i="16"/>
  <c r="I84" i="16"/>
  <c r="H84" i="16"/>
  <c r="G84" i="16"/>
  <c r="F84" i="16"/>
  <c r="E84" i="16"/>
  <c r="J83" i="16"/>
  <c r="I83" i="16"/>
  <c r="H83" i="16"/>
  <c r="G83" i="16"/>
  <c r="F83" i="16"/>
  <c r="E83" i="16"/>
  <c r="J82" i="16"/>
  <c r="I82" i="16"/>
  <c r="H82" i="16"/>
  <c r="G82" i="16"/>
  <c r="F82" i="16"/>
  <c r="E82" i="16"/>
  <c r="J81" i="16"/>
  <c r="I81" i="16"/>
  <c r="H81" i="16"/>
  <c r="G81" i="16"/>
  <c r="F81" i="16"/>
  <c r="E81" i="16"/>
  <c r="J80" i="16"/>
  <c r="I80" i="16"/>
  <c r="H80" i="16"/>
  <c r="G80" i="16"/>
  <c r="F80" i="16"/>
  <c r="E80" i="16"/>
  <c r="J79" i="16"/>
  <c r="I79" i="16"/>
  <c r="H79" i="16"/>
  <c r="G79" i="16"/>
  <c r="F79" i="16"/>
  <c r="E79" i="16"/>
  <c r="J78" i="16"/>
  <c r="I78" i="16"/>
  <c r="H78" i="16"/>
  <c r="G78" i="16"/>
  <c r="F78" i="16"/>
  <c r="E78" i="16"/>
  <c r="J77" i="16"/>
  <c r="I77" i="16"/>
  <c r="H77" i="16"/>
  <c r="G77" i="16"/>
  <c r="F77" i="16"/>
  <c r="E77" i="16"/>
  <c r="J76" i="16"/>
  <c r="I76" i="16"/>
  <c r="H76" i="16"/>
  <c r="G76" i="16"/>
  <c r="F76" i="16"/>
  <c r="E76" i="16"/>
  <c r="J75" i="16"/>
  <c r="I75" i="16"/>
  <c r="H75" i="16"/>
  <c r="G75" i="16"/>
  <c r="F75" i="16"/>
  <c r="E75" i="16"/>
  <c r="J74" i="16"/>
  <c r="I74" i="16"/>
  <c r="H74" i="16"/>
  <c r="G74" i="16"/>
  <c r="F74" i="16"/>
  <c r="E74" i="16"/>
  <c r="J73" i="16"/>
  <c r="I73" i="16"/>
  <c r="H73" i="16"/>
  <c r="G73" i="16"/>
  <c r="F73" i="16"/>
  <c r="E73" i="16"/>
  <c r="J72" i="16"/>
  <c r="I72" i="16"/>
  <c r="H72" i="16"/>
  <c r="G72" i="16"/>
  <c r="F72" i="16"/>
  <c r="E72" i="16"/>
  <c r="J71" i="16"/>
  <c r="I71" i="16"/>
  <c r="H71" i="16"/>
  <c r="G71" i="16"/>
  <c r="F71" i="16"/>
  <c r="E71" i="16"/>
  <c r="J70" i="16"/>
  <c r="I70" i="16"/>
  <c r="H70" i="16"/>
  <c r="G70" i="16"/>
  <c r="F70" i="16"/>
  <c r="E70" i="16"/>
  <c r="J69" i="16"/>
  <c r="I69" i="16"/>
  <c r="H69" i="16"/>
  <c r="G69" i="16"/>
  <c r="F69" i="16"/>
  <c r="E69" i="16"/>
  <c r="J68" i="16"/>
  <c r="I68" i="16"/>
  <c r="H68" i="16"/>
  <c r="G68" i="16"/>
  <c r="F68" i="16"/>
  <c r="E68" i="16"/>
  <c r="J67" i="16"/>
  <c r="I67" i="16"/>
  <c r="H67" i="16"/>
  <c r="G67" i="16"/>
  <c r="F67" i="16"/>
  <c r="E67" i="16"/>
  <c r="J66" i="16"/>
  <c r="I66" i="16"/>
  <c r="H66" i="16"/>
  <c r="G66" i="16"/>
  <c r="F66" i="16"/>
  <c r="E66" i="16"/>
  <c r="J65" i="16"/>
  <c r="I65" i="16"/>
  <c r="H65" i="16"/>
  <c r="G65" i="16"/>
  <c r="F65" i="16"/>
  <c r="E65" i="16"/>
  <c r="J64" i="16"/>
  <c r="I64" i="16"/>
  <c r="H64" i="16"/>
  <c r="G64" i="16"/>
  <c r="F64" i="16"/>
  <c r="E64" i="16"/>
  <c r="J63" i="16"/>
  <c r="I63" i="16"/>
  <c r="H63" i="16"/>
  <c r="G63" i="16"/>
  <c r="F63" i="16"/>
  <c r="E63" i="16"/>
  <c r="J62" i="16"/>
  <c r="I62" i="16"/>
  <c r="H62" i="16"/>
  <c r="G62" i="16"/>
  <c r="F62" i="16"/>
  <c r="E62" i="16"/>
  <c r="J61" i="16"/>
  <c r="I61" i="16"/>
  <c r="H61" i="16"/>
  <c r="G61" i="16"/>
  <c r="F61" i="16"/>
  <c r="E61" i="16"/>
  <c r="J60" i="16"/>
  <c r="I60" i="16"/>
  <c r="H60" i="16"/>
  <c r="G60" i="16"/>
  <c r="F60" i="16"/>
  <c r="E60" i="16"/>
  <c r="J59" i="16"/>
  <c r="I59" i="16"/>
  <c r="H59" i="16"/>
  <c r="G59" i="16"/>
  <c r="F59" i="16"/>
  <c r="E59" i="16"/>
  <c r="J58" i="16"/>
  <c r="I58" i="16"/>
  <c r="H58" i="16"/>
  <c r="G58" i="16"/>
  <c r="F58" i="16"/>
  <c r="E58" i="16"/>
  <c r="J57" i="16"/>
  <c r="I57" i="16"/>
  <c r="H57" i="16"/>
  <c r="G57" i="16"/>
  <c r="F57" i="16"/>
  <c r="E57" i="16"/>
  <c r="J56" i="16"/>
  <c r="I56" i="16"/>
  <c r="H56" i="16"/>
  <c r="G56" i="16"/>
  <c r="F56" i="16"/>
  <c r="E56" i="16"/>
  <c r="J55" i="16"/>
  <c r="I55" i="16"/>
  <c r="H55" i="16"/>
  <c r="G55" i="16"/>
  <c r="F55" i="16"/>
  <c r="E55" i="16"/>
  <c r="J54" i="16"/>
  <c r="I54" i="16"/>
  <c r="H54" i="16"/>
  <c r="G54" i="16"/>
  <c r="F54" i="16"/>
  <c r="E54" i="16"/>
  <c r="J53" i="16"/>
  <c r="I53" i="16"/>
  <c r="H53" i="16"/>
  <c r="G53" i="16"/>
  <c r="F53" i="16"/>
  <c r="E53" i="16"/>
  <c r="J52" i="16"/>
  <c r="I52" i="16"/>
  <c r="H52" i="16"/>
  <c r="G52" i="16"/>
  <c r="F52" i="16"/>
  <c r="E52" i="16"/>
  <c r="J51" i="16"/>
  <c r="I51" i="16"/>
  <c r="H51" i="16"/>
  <c r="G51" i="16"/>
  <c r="F51" i="16"/>
  <c r="E51" i="16"/>
  <c r="J50" i="16"/>
  <c r="I50" i="16"/>
  <c r="H50" i="16"/>
  <c r="G50" i="16"/>
  <c r="F50" i="16"/>
  <c r="E50" i="16"/>
  <c r="J49" i="16"/>
  <c r="I49" i="16"/>
  <c r="H49" i="16"/>
  <c r="G49" i="16"/>
  <c r="F49" i="16"/>
  <c r="E49" i="16"/>
  <c r="J48" i="16"/>
  <c r="I48" i="16"/>
  <c r="H48" i="16"/>
  <c r="G48" i="16"/>
  <c r="F48" i="16"/>
  <c r="E48" i="16"/>
  <c r="J47" i="16"/>
  <c r="I47" i="16"/>
  <c r="H47" i="16"/>
  <c r="G47" i="16"/>
  <c r="F47" i="16"/>
  <c r="E47" i="16"/>
  <c r="J46" i="16"/>
  <c r="I46" i="16"/>
  <c r="H46" i="16"/>
  <c r="G46" i="16"/>
  <c r="F46" i="16"/>
  <c r="E46" i="16"/>
  <c r="J45" i="16"/>
  <c r="I45" i="16"/>
  <c r="H45" i="16"/>
  <c r="G45" i="16"/>
  <c r="F45" i="16"/>
  <c r="E45" i="16"/>
  <c r="J44" i="16"/>
  <c r="I44" i="16"/>
  <c r="H44" i="16"/>
  <c r="G44" i="16"/>
  <c r="F44" i="16"/>
  <c r="E44" i="16"/>
  <c r="J43" i="16"/>
  <c r="I43" i="16"/>
  <c r="H43" i="16"/>
  <c r="G43" i="16"/>
  <c r="F43" i="16"/>
  <c r="E43" i="16"/>
  <c r="J42" i="16"/>
  <c r="I42" i="16"/>
  <c r="H42" i="16"/>
  <c r="G42" i="16"/>
  <c r="F42" i="16"/>
  <c r="E42" i="16"/>
  <c r="J41" i="16"/>
  <c r="I41" i="16"/>
  <c r="H41" i="16"/>
  <c r="G41" i="16"/>
  <c r="F41" i="16"/>
  <c r="E41" i="16"/>
  <c r="J40" i="16"/>
  <c r="I40" i="16"/>
  <c r="H40" i="16"/>
  <c r="G40" i="16"/>
  <c r="F40" i="16"/>
  <c r="E40" i="16"/>
  <c r="J39" i="16"/>
  <c r="I39" i="16"/>
  <c r="H39" i="16"/>
  <c r="G39" i="16"/>
  <c r="F39" i="16"/>
  <c r="E39" i="16"/>
  <c r="J38" i="16"/>
  <c r="I38" i="16"/>
  <c r="H38" i="16"/>
  <c r="G38" i="16"/>
  <c r="F38" i="16"/>
  <c r="E38" i="16"/>
  <c r="J37" i="16"/>
  <c r="I37" i="16"/>
  <c r="H37" i="16"/>
  <c r="G37" i="16"/>
  <c r="F37" i="16"/>
  <c r="E37" i="16"/>
  <c r="J36" i="16"/>
  <c r="I36" i="16"/>
  <c r="H36" i="16"/>
  <c r="G36" i="16"/>
  <c r="F36" i="16"/>
  <c r="E36" i="16"/>
  <c r="J35" i="16"/>
  <c r="I35" i="16"/>
  <c r="H35" i="16"/>
  <c r="G35" i="16"/>
  <c r="F35" i="16"/>
  <c r="E35" i="16"/>
  <c r="J34" i="16"/>
  <c r="I34" i="16"/>
  <c r="H34" i="16"/>
  <c r="G34" i="16"/>
  <c r="F34" i="16"/>
  <c r="E34" i="16"/>
  <c r="J33" i="16"/>
  <c r="I33" i="16"/>
  <c r="H33" i="16"/>
  <c r="G33" i="16"/>
  <c r="F33" i="16"/>
  <c r="E33" i="16"/>
  <c r="J32" i="16"/>
  <c r="I32" i="16"/>
  <c r="H32" i="16"/>
  <c r="G32" i="16"/>
  <c r="F32" i="16"/>
  <c r="E32" i="16"/>
  <c r="J31" i="16"/>
  <c r="I31" i="16"/>
  <c r="H31" i="16"/>
  <c r="G31" i="16"/>
  <c r="F31" i="16"/>
  <c r="E31" i="16"/>
  <c r="J30" i="16"/>
  <c r="I30" i="16"/>
  <c r="H30" i="16"/>
  <c r="G30" i="16"/>
  <c r="F30" i="16"/>
  <c r="E30" i="16"/>
  <c r="J29" i="16"/>
  <c r="I29" i="16"/>
  <c r="H29" i="16"/>
  <c r="G29" i="16"/>
  <c r="F29" i="16"/>
  <c r="E29" i="16"/>
  <c r="J28" i="16"/>
  <c r="I28" i="16"/>
  <c r="H28" i="16"/>
  <c r="G28" i="16"/>
  <c r="F28" i="16"/>
  <c r="E28" i="16"/>
  <c r="J27" i="16"/>
  <c r="I27" i="16"/>
  <c r="H27" i="16"/>
  <c r="G27" i="16"/>
  <c r="F27" i="16"/>
  <c r="E27" i="16"/>
  <c r="J26" i="16"/>
  <c r="I26" i="16"/>
  <c r="H26" i="16"/>
  <c r="G26" i="16"/>
  <c r="F26" i="16"/>
  <c r="E26" i="16"/>
  <c r="J25" i="16"/>
  <c r="I25" i="16"/>
  <c r="H25" i="16"/>
  <c r="G25" i="16"/>
  <c r="F25" i="16"/>
  <c r="E25" i="16"/>
  <c r="J24" i="16"/>
  <c r="I24" i="16"/>
  <c r="H24" i="16"/>
  <c r="G24" i="16"/>
  <c r="F24" i="16"/>
  <c r="E24" i="16"/>
  <c r="J23" i="16"/>
  <c r="I23" i="16"/>
  <c r="H23" i="16"/>
  <c r="G23" i="16"/>
  <c r="F23" i="16"/>
  <c r="E23" i="16"/>
  <c r="J22" i="16"/>
  <c r="I22" i="16"/>
  <c r="H22" i="16"/>
  <c r="G22" i="16"/>
  <c r="F22" i="16"/>
  <c r="E22" i="16"/>
  <c r="J21" i="16"/>
  <c r="I21" i="16"/>
  <c r="H21" i="16"/>
  <c r="G21" i="16"/>
  <c r="F21" i="16"/>
  <c r="E21" i="16"/>
  <c r="J20" i="16"/>
  <c r="I20" i="16"/>
  <c r="H20" i="16"/>
  <c r="G20" i="16"/>
  <c r="F20" i="16"/>
  <c r="E20" i="16"/>
  <c r="J19" i="16"/>
  <c r="I19" i="16"/>
  <c r="H19" i="16"/>
  <c r="G19" i="16"/>
  <c r="F19" i="16"/>
  <c r="E19" i="16"/>
  <c r="J18" i="16"/>
  <c r="I18" i="16"/>
  <c r="H18" i="16"/>
  <c r="G18" i="16"/>
  <c r="F18" i="16"/>
  <c r="E18" i="16"/>
  <c r="J17" i="16"/>
  <c r="I17" i="16"/>
  <c r="H17" i="16"/>
  <c r="G17" i="16"/>
  <c r="F17" i="16"/>
  <c r="E17" i="16"/>
  <c r="J16" i="16"/>
  <c r="I16" i="16"/>
  <c r="H16" i="16"/>
  <c r="G16" i="16"/>
  <c r="F16" i="16"/>
  <c r="E16" i="16"/>
  <c r="J15" i="16"/>
  <c r="I15" i="16"/>
  <c r="H15" i="16"/>
  <c r="G15" i="16"/>
  <c r="F15" i="16"/>
  <c r="E15" i="16"/>
  <c r="J14" i="16"/>
  <c r="I14" i="16"/>
  <c r="H14" i="16"/>
  <c r="G14" i="16"/>
  <c r="F14" i="16"/>
  <c r="E14" i="16"/>
  <c r="J13" i="16"/>
  <c r="I13" i="16"/>
  <c r="H13" i="16"/>
  <c r="G13" i="16"/>
  <c r="F13" i="16"/>
  <c r="E13" i="16"/>
  <c r="J12" i="16"/>
  <c r="I12" i="16"/>
  <c r="H12" i="16"/>
  <c r="G12" i="16"/>
  <c r="F12" i="16"/>
  <c r="E12" i="16"/>
  <c r="J11" i="16"/>
  <c r="I11" i="16"/>
  <c r="H11" i="16"/>
  <c r="G11" i="16"/>
  <c r="F11" i="16"/>
  <c r="E11" i="16"/>
  <c r="J10" i="16"/>
  <c r="I10" i="16"/>
  <c r="H10" i="16"/>
  <c r="G10" i="16"/>
  <c r="F10" i="16"/>
  <c r="E10" i="16"/>
  <c r="J9" i="16"/>
  <c r="I9" i="16"/>
  <c r="H9" i="16"/>
  <c r="G9" i="16"/>
  <c r="F9" i="16"/>
  <c r="E9" i="16"/>
  <c r="B47" i="14"/>
  <c r="A47" i="14"/>
  <c r="F9" i="14"/>
  <c r="G9" i="14"/>
  <c r="H9" i="14"/>
  <c r="I9" i="14"/>
  <c r="J9" i="14"/>
  <c r="F10" i="14"/>
  <c r="G10" i="14"/>
  <c r="H10" i="14"/>
  <c r="I10" i="14"/>
  <c r="J10" i="14"/>
  <c r="F11" i="14"/>
  <c r="G11" i="14"/>
  <c r="H11" i="14"/>
  <c r="I11" i="14"/>
  <c r="J11" i="14"/>
  <c r="F12" i="14"/>
  <c r="G12" i="14"/>
  <c r="H12" i="14"/>
  <c r="I12" i="14"/>
  <c r="J12" i="14"/>
  <c r="F13" i="14"/>
  <c r="G13" i="14"/>
  <c r="H13" i="14"/>
  <c r="I13" i="14"/>
  <c r="J13" i="14"/>
  <c r="F14" i="14"/>
  <c r="G14" i="14"/>
  <c r="H14" i="14"/>
  <c r="I14" i="14"/>
  <c r="J14" i="14"/>
  <c r="F15" i="14"/>
  <c r="G15" i="14"/>
  <c r="H15" i="14"/>
  <c r="I15" i="14"/>
  <c r="J15" i="14"/>
  <c r="F16" i="14"/>
  <c r="G16" i="14"/>
  <c r="H16" i="14"/>
  <c r="I16" i="14"/>
  <c r="J16" i="14"/>
  <c r="F17" i="14"/>
  <c r="G17" i="14"/>
  <c r="H17" i="14"/>
  <c r="I17" i="14"/>
  <c r="J17" i="14"/>
  <c r="F18" i="14"/>
  <c r="G18" i="14"/>
  <c r="H18" i="14"/>
  <c r="I18" i="14"/>
  <c r="J18" i="14"/>
  <c r="F19" i="14"/>
  <c r="G19" i="14"/>
  <c r="H19" i="14"/>
  <c r="I19" i="14"/>
  <c r="J19" i="14"/>
  <c r="F20" i="14"/>
  <c r="G20" i="14"/>
  <c r="H20" i="14"/>
  <c r="I20" i="14"/>
  <c r="J20" i="14"/>
  <c r="F21" i="14"/>
  <c r="G21" i="14"/>
  <c r="H21" i="14"/>
  <c r="I21" i="14"/>
  <c r="J21" i="14"/>
  <c r="F22" i="14"/>
  <c r="G22" i="14"/>
  <c r="H22" i="14"/>
  <c r="I22" i="14"/>
  <c r="J22" i="14"/>
  <c r="F23" i="14"/>
  <c r="G23" i="14"/>
  <c r="H23" i="14"/>
  <c r="I23" i="14"/>
  <c r="J23" i="14"/>
  <c r="F24" i="14"/>
  <c r="G24" i="14"/>
  <c r="H24" i="14"/>
  <c r="I24" i="14"/>
  <c r="J24" i="14"/>
  <c r="F25" i="14"/>
  <c r="G25" i="14"/>
  <c r="H25" i="14"/>
  <c r="I25" i="14"/>
  <c r="J25" i="14"/>
  <c r="F26" i="14"/>
  <c r="G26" i="14"/>
  <c r="H26" i="14"/>
  <c r="I26" i="14"/>
  <c r="J26" i="14"/>
  <c r="F27" i="14"/>
  <c r="G27" i="14"/>
  <c r="H27" i="14"/>
  <c r="I27" i="14"/>
  <c r="J27" i="14"/>
  <c r="F28" i="14"/>
  <c r="G28" i="14"/>
  <c r="H28" i="14"/>
  <c r="I28" i="14"/>
  <c r="J28" i="14"/>
  <c r="F29" i="14"/>
  <c r="G29" i="14"/>
  <c r="H29" i="14"/>
  <c r="I29" i="14"/>
  <c r="J29" i="14"/>
  <c r="F30" i="14"/>
  <c r="G30" i="14"/>
  <c r="H30" i="14"/>
  <c r="I30" i="14"/>
  <c r="J30" i="14"/>
  <c r="F31" i="14"/>
  <c r="G31" i="14"/>
  <c r="H31" i="14"/>
  <c r="I31" i="14"/>
  <c r="J31" i="14"/>
  <c r="F32" i="14"/>
  <c r="G32" i="14"/>
  <c r="H32" i="14"/>
  <c r="I32" i="14"/>
  <c r="J32" i="14"/>
  <c r="F33" i="14"/>
  <c r="G33" i="14"/>
  <c r="H33" i="14"/>
  <c r="I33" i="14"/>
  <c r="J33" i="14"/>
  <c r="F34" i="14"/>
  <c r="G34" i="14"/>
  <c r="H34" i="14"/>
  <c r="I34" i="14"/>
  <c r="J34" i="14"/>
  <c r="F35" i="14"/>
  <c r="G35" i="14"/>
  <c r="H35" i="14"/>
  <c r="I35" i="14"/>
  <c r="J35" i="14"/>
  <c r="F36" i="14"/>
  <c r="G36" i="14"/>
  <c r="H36" i="14"/>
  <c r="I36" i="14"/>
  <c r="J36" i="14"/>
  <c r="F37" i="14"/>
  <c r="G37" i="14"/>
  <c r="H37" i="14"/>
  <c r="I37" i="14"/>
  <c r="J37" i="14"/>
  <c r="F38" i="14"/>
  <c r="G38" i="14"/>
  <c r="H38" i="14"/>
  <c r="I38" i="14"/>
  <c r="J38" i="14"/>
  <c r="F39" i="14"/>
  <c r="G39" i="14"/>
  <c r="H39" i="14"/>
  <c r="I39" i="14"/>
  <c r="J39" i="14"/>
  <c r="F40" i="14"/>
  <c r="G40" i="14"/>
  <c r="H40" i="14"/>
  <c r="I40" i="14"/>
  <c r="J40" i="14"/>
  <c r="F41" i="14"/>
  <c r="G41" i="14"/>
  <c r="H41" i="14"/>
  <c r="I41" i="14"/>
  <c r="J41" i="14"/>
  <c r="F42" i="14"/>
  <c r="G42" i="14"/>
  <c r="H42" i="14"/>
  <c r="I42" i="14"/>
  <c r="J42" i="14"/>
  <c r="F43" i="14"/>
  <c r="G43" i="14"/>
  <c r="H43" i="14"/>
  <c r="I43" i="14"/>
  <c r="J43" i="14"/>
  <c r="F44" i="14"/>
  <c r="G44" i="14"/>
  <c r="H44" i="14"/>
  <c r="I44" i="14"/>
  <c r="J44" i="14"/>
  <c r="F45" i="14"/>
  <c r="G45" i="14"/>
  <c r="H45" i="14"/>
  <c r="I45" i="14"/>
  <c r="J45" i="14"/>
  <c r="F46" i="14"/>
  <c r="G46" i="14"/>
  <c r="H46" i="14"/>
  <c r="I46" i="14"/>
  <c r="J46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J8" i="14"/>
  <c r="I8" i="14"/>
  <c r="H8" i="14"/>
  <c r="G8" i="14"/>
  <c r="F8" i="14"/>
  <c r="E8" i="14"/>
  <c r="D6" i="14"/>
  <c r="B151" i="7"/>
  <c r="A151" i="7"/>
  <c r="C9" i="7"/>
  <c r="D7" i="7"/>
  <c r="A26" i="15" l="1"/>
  <c r="A218" i="15"/>
  <c r="G47" i="14"/>
  <c r="J47" i="14"/>
  <c r="F47" i="14"/>
  <c r="H47" i="14"/>
  <c r="E47" i="14"/>
  <c r="I47" i="14"/>
  <c r="E252" i="16"/>
  <c r="I252" i="16"/>
  <c r="C252" i="16"/>
  <c r="D25" i="15"/>
  <c r="E25" i="15" s="1"/>
  <c r="B29" i="18"/>
  <c r="B33" i="18"/>
  <c r="B21" i="18"/>
  <c r="B25" i="18"/>
  <c r="B18" i="18"/>
  <c r="B22" i="18"/>
  <c r="B26" i="18"/>
  <c r="B30" i="18"/>
  <c r="B34" i="18"/>
  <c r="B19" i="18"/>
  <c r="B23" i="18"/>
  <c r="B27" i="18"/>
  <c r="B31" i="18"/>
  <c r="B35" i="18"/>
  <c r="B20" i="18"/>
  <c r="B24" i="18"/>
  <c r="B28" i="18"/>
  <c r="F252" i="16"/>
  <c r="J252" i="16"/>
  <c r="G252" i="16"/>
  <c r="H252" i="16"/>
  <c r="R1173" i="2"/>
  <c r="N1173" i="2"/>
  <c r="S1173" i="2" s="1"/>
  <c r="A27" i="15" l="1"/>
  <c r="A219" i="15"/>
  <c r="D26" i="15"/>
  <c r="E26" i="15" s="1"/>
  <c r="O1173" i="2"/>
  <c r="A28" i="15" l="1"/>
  <c r="A220" i="15"/>
  <c r="D27" i="15"/>
  <c r="E27" i="15" s="1"/>
  <c r="I1090" i="2"/>
  <c r="I1091" i="2"/>
  <c r="I1092" i="2"/>
  <c r="I1093" i="2"/>
  <c r="I1094" i="2"/>
  <c r="I1095" i="2"/>
  <c r="I1096" i="2"/>
  <c r="I1097" i="2"/>
  <c r="I1098" i="2"/>
  <c r="I1099" i="2"/>
  <c r="I1100" i="2"/>
  <c r="I1101" i="2"/>
  <c r="I1102" i="2"/>
  <c r="I1103" i="2"/>
  <c r="I1104" i="2"/>
  <c r="I1105" i="2"/>
  <c r="I1106" i="2"/>
  <c r="I1107" i="2"/>
  <c r="I1108" i="2"/>
  <c r="I1109" i="2"/>
  <c r="I1110" i="2"/>
  <c r="I1111" i="2"/>
  <c r="I1112" i="2"/>
  <c r="I1113" i="2"/>
  <c r="I1114" i="2"/>
  <c r="I1115" i="2"/>
  <c r="I1116" i="2"/>
  <c r="I1117" i="2"/>
  <c r="I1118" i="2"/>
  <c r="I1119" i="2"/>
  <c r="I1120" i="2"/>
  <c r="I1121" i="2"/>
  <c r="I1122" i="2"/>
  <c r="I1123" i="2"/>
  <c r="I1124" i="2"/>
  <c r="I1089" i="2"/>
  <c r="H1090" i="2"/>
  <c r="H1091" i="2"/>
  <c r="H1092" i="2"/>
  <c r="H1093" i="2"/>
  <c r="H1094" i="2"/>
  <c r="H1095" i="2"/>
  <c r="H1096" i="2"/>
  <c r="H1097" i="2"/>
  <c r="H1098" i="2"/>
  <c r="H1099" i="2"/>
  <c r="H1100" i="2"/>
  <c r="H1101" i="2"/>
  <c r="H1102" i="2"/>
  <c r="H1103" i="2"/>
  <c r="H1104" i="2"/>
  <c r="H1105" i="2"/>
  <c r="H1106" i="2"/>
  <c r="H1107" i="2"/>
  <c r="H1108" i="2"/>
  <c r="H1109" i="2"/>
  <c r="H1110" i="2"/>
  <c r="H1111" i="2"/>
  <c r="H1112" i="2"/>
  <c r="H1113" i="2"/>
  <c r="H1114" i="2"/>
  <c r="H1115" i="2"/>
  <c r="H1116" i="2"/>
  <c r="H1117" i="2"/>
  <c r="H1118" i="2"/>
  <c r="H1119" i="2"/>
  <c r="H1120" i="2"/>
  <c r="H1121" i="2"/>
  <c r="H1122" i="2"/>
  <c r="H1123" i="2"/>
  <c r="H1124" i="2"/>
  <c r="H1089" i="2"/>
  <c r="D11" i="15"/>
  <c r="C11" i="15"/>
  <c r="C10" i="15"/>
  <c r="A29" i="15" l="1"/>
  <c r="A221" i="15"/>
  <c r="J1089" i="2"/>
  <c r="D28" i="15"/>
  <c r="A30" i="15" l="1"/>
  <c r="A222" i="15"/>
  <c r="D29" i="15"/>
  <c r="E28" i="15"/>
  <c r="A11" i="15"/>
  <c r="A12" i="15" s="1"/>
  <c r="A14" i="15" s="1"/>
  <c r="A15" i="15" s="1"/>
  <c r="A8" i="15"/>
  <c r="B8" i="15" s="1"/>
  <c r="A9" i="15"/>
  <c r="A10" i="15"/>
  <c r="A31" i="15" l="1"/>
  <c r="A32" i="15" s="1"/>
  <c r="A33" i="15" s="1"/>
  <c r="A34" i="15" s="1"/>
  <c r="A35" i="15" s="1"/>
  <c r="A223" i="15"/>
  <c r="B9" i="15"/>
  <c r="B23" i="15" s="1"/>
  <c r="E23" i="15" s="1"/>
  <c r="D30" i="15"/>
  <c r="E29" i="15"/>
  <c r="A13" i="15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089" i="2"/>
  <c r="B216" i="15" l="1"/>
  <c r="H29" i="15"/>
  <c r="B10" i="15"/>
  <c r="D31" i="15"/>
  <c r="E31" i="15" s="1"/>
  <c r="E30" i="15"/>
  <c r="J6" i="14"/>
  <c r="I6" i="14"/>
  <c r="H6" i="14"/>
  <c r="G6" i="14"/>
  <c r="F6" i="14"/>
  <c r="E6" i="14"/>
  <c r="E7" i="7"/>
  <c r="D32" i="15" l="1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7" i="14"/>
  <c r="C7" i="14"/>
  <c r="C8" i="14"/>
  <c r="C9" i="14"/>
  <c r="C10" i="14"/>
  <c r="C11" i="14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A46" i="14"/>
  <c r="B6" i="14"/>
  <c r="A6" i="14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L12" i="7"/>
  <c r="D33" i="15" l="1"/>
  <c r="E32" i="15"/>
  <c r="C47" i="14"/>
  <c r="E9" i="4"/>
  <c r="D9" i="4"/>
  <c r="E33" i="15" l="1"/>
  <c r="D34" i="15"/>
  <c r="E10" i="7"/>
  <c r="J147" i="7"/>
  <c r="J142" i="7"/>
  <c r="J140" i="7"/>
  <c r="J137" i="7"/>
  <c r="J136" i="7"/>
  <c r="J116" i="7"/>
  <c r="J113" i="7"/>
  <c r="J109" i="7"/>
  <c r="J108" i="7"/>
  <c r="J92" i="7"/>
  <c r="J87" i="7"/>
  <c r="J85" i="7"/>
  <c r="J83" i="7"/>
  <c r="J76" i="7"/>
  <c r="J74" i="7"/>
  <c r="J73" i="7"/>
  <c r="J71" i="7"/>
  <c r="J69" i="7"/>
  <c r="J66" i="7"/>
  <c r="J65" i="7"/>
  <c r="J53" i="7"/>
  <c r="J45" i="7"/>
  <c r="J44" i="7"/>
  <c r="J41" i="7"/>
  <c r="J37" i="7"/>
  <c r="J35" i="7"/>
  <c r="J32" i="7"/>
  <c r="J31" i="7"/>
  <c r="J25" i="7"/>
  <c r="J23" i="7"/>
  <c r="J22" i="7"/>
  <c r="J18" i="7"/>
  <c r="J10" i="7"/>
  <c r="J9" i="7"/>
  <c r="I147" i="7"/>
  <c r="I142" i="7"/>
  <c r="I140" i="7"/>
  <c r="I137" i="7"/>
  <c r="I136" i="7"/>
  <c r="I116" i="7"/>
  <c r="I113" i="7"/>
  <c r="I109" i="7"/>
  <c r="I108" i="7"/>
  <c r="I92" i="7"/>
  <c r="I87" i="7"/>
  <c r="I85" i="7"/>
  <c r="I83" i="7"/>
  <c r="I76" i="7"/>
  <c r="I74" i="7"/>
  <c r="I73" i="7"/>
  <c r="I71" i="7"/>
  <c r="I69" i="7"/>
  <c r="I66" i="7"/>
  <c r="I65" i="7"/>
  <c r="I53" i="7"/>
  <c r="I45" i="7"/>
  <c r="I44" i="7"/>
  <c r="I41" i="7"/>
  <c r="I37" i="7"/>
  <c r="I35" i="7"/>
  <c r="I32" i="7"/>
  <c r="I31" i="7"/>
  <c r="I25" i="7"/>
  <c r="I23" i="7"/>
  <c r="I22" i="7"/>
  <c r="I18" i="7"/>
  <c r="I10" i="7"/>
  <c r="I9" i="7"/>
  <c r="H147" i="7"/>
  <c r="H142" i="7"/>
  <c r="H140" i="7"/>
  <c r="H137" i="7"/>
  <c r="H136" i="7"/>
  <c r="H116" i="7"/>
  <c r="H113" i="7"/>
  <c r="H109" i="7"/>
  <c r="H108" i="7"/>
  <c r="H92" i="7"/>
  <c r="H87" i="7"/>
  <c r="H85" i="7"/>
  <c r="H83" i="7"/>
  <c r="H76" i="7"/>
  <c r="H74" i="7"/>
  <c r="H73" i="7"/>
  <c r="H71" i="7"/>
  <c r="H69" i="7"/>
  <c r="H66" i="7"/>
  <c r="H65" i="7"/>
  <c r="H53" i="7"/>
  <c r="H45" i="7"/>
  <c r="H44" i="7"/>
  <c r="H41" i="7"/>
  <c r="H37" i="7"/>
  <c r="H35" i="7"/>
  <c r="H32" i="7"/>
  <c r="H31" i="7"/>
  <c r="H25" i="7"/>
  <c r="H23" i="7"/>
  <c r="H22" i="7"/>
  <c r="H18" i="7"/>
  <c r="H10" i="7"/>
  <c r="G147" i="7"/>
  <c r="G142" i="7"/>
  <c r="G140" i="7"/>
  <c r="G137" i="7"/>
  <c r="G136" i="7"/>
  <c r="G116" i="7"/>
  <c r="G113" i="7"/>
  <c r="G109" i="7"/>
  <c r="G108" i="7"/>
  <c r="G92" i="7"/>
  <c r="G87" i="7"/>
  <c r="G85" i="7"/>
  <c r="G83" i="7"/>
  <c r="G76" i="7"/>
  <c r="G74" i="7"/>
  <c r="G73" i="7"/>
  <c r="G71" i="7"/>
  <c r="G69" i="7"/>
  <c r="G66" i="7"/>
  <c r="G65" i="7"/>
  <c r="G53" i="7"/>
  <c r="G45" i="7"/>
  <c r="G44" i="7"/>
  <c r="G41" i="7"/>
  <c r="G37" i="7"/>
  <c r="G35" i="7"/>
  <c r="G32" i="7"/>
  <c r="G31" i="7"/>
  <c r="G25" i="7"/>
  <c r="G23" i="7"/>
  <c r="G22" i="7"/>
  <c r="G18" i="7"/>
  <c r="G10" i="7"/>
  <c r="G9" i="7"/>
  <c r="F147" i="7"/>
  <c r="F142" i="7"/>
  <c r="F140" i="7"/>
  <c r="F137" i="7"/>
  <c r="F136" i="7"/>
  <c r="F116" i="7"/>
  <c r="F113" i="7"/>
  <c r="F109" i="7"/>
  <c r="F108" i="7"/>
  <c r="F92" i="7"/>
  <c r="F87" i="7"/>
  <c r="F85" i="7"/>
  <c r="F83" i="7"/>
  <c r="F76" i="7"/>
  <c r="F74" i="7"/>
  <c r="F73" i="7"/>
  <c r="F71" i="7"/>
  <c r="F69" i="7"/>
  <c r="F66" i="7"/>
  <c r="F65" i="7"/>
  <c r="F53" i="7"/>
  <c r="F45" i="7"/>
  <c r="F44" i="7"/>
  <c r="F41" i="7"/>
  <c r="F37" i="7"/>
  <c r="F35" i="7"/>
  <c r="F32" i="7"/>
  <c r="F31" i="7"/>
  <c r="F25" i="7"/>
  <c r="F23" i="7"/>
  <c r="F22" i="7"/>
  <c r="F18" i="7"/>
  <c r="F10" i="7"/>
  <c r="F9" i="7"/>
  <c r="E147" i="7"/>
  <c r="E142" i="7"/>
  <c r="E140" i="7"/>
  <c r="E137" i="7"/>
  <c r="E136" i="7"/>
  <c r="E116" i="7"/>
  <c r="E113" i="7"/>
  <c r="E109" i="7"/>
  <c r="E108" i="7"/>
  <c r="E92" i="7"/>
  <c r="E87" i="7"/>
  <c r="E85" i="7"/>
  <c r="E83" i="7"/>
  <c r="E76" i="7"/>
  <c r="E74" i="7"/>
  <c r="E73" i="7"/>
  <c r="E71" i="7"/>
  <c r="E69" i="7"/>
  <c r="E66" i="7"/>
  <c r="E65" i="7"/>
  <c r="E53" i="7"/>
  <c r="E45" i="7"/>
  <c r="E44" i="7"/>
  <c r="E41" i="7"/>
  <c r="E37" i="7"/>
  <c r="E35" i="7"/>
  <c r="E32" i="7"/>
  <c r="E31" i="7"/>
  <c r="E25" i="7"/>
  <c r="E23" i="7"/>
  <c r="E22" i="7"/>
  <c r="E18" i="7"/>
  <c r="E9" i="7"/>
  <c r="A9" i="7"/>
  <c r="J7" i="7"/>
  <c r="I7" i="7"/>
  <c r="H7" i="7"/>
  <c r="I8" i="4" s="1"/>
  <c r="G7" i="7"/>
  <c r="H8" i="4" s="1"/>
  <c r="F7" i="7"/>
  <c r="G8" i="4" s="1"/>
  <c r="F8" i="4"/>
  <c r="G151" i="7" l="1"/>
  <c r="E151" i="7"/>
  <c r="E34" i="15"/>
  <c r="D35" i="15"/>
  <c r="E35" i="15" s="1"/>
  <c r="H9" i="4"/>
  <c r="J151" i="7"/>
  <c r="F151" i="7"/>
  <c r="G9" i="4" s="1"/>
  <c r="I151" i="7"/>
  <c r="C151" i="7"/>
  <c r="H9" i="7"/>
  <c r="H151" i="7" s="1"/>
  <c r="I9" i="4" s="1"/>
  <c r="C7" i="7"/>
  <c r="C6" i="14" s="1"/>
  <c r="B147" i="7"/>
  <c r="B142" i="7"/>
  <c r="B140" i="7"/>
  <c r="B137" i="7"/>
  <c r="B136" i="7"/>
  <c r="B116" i="7"/>
  <c r="B113" i="7"/>
  <c r="B109" i="7"/>
  <c r="B108" i="7"/>
  <c r="B92" i="7"/>
  <c r="B87" i="7"/>
  <c r="B85" i="7"/>
  <c r="B83" i="7"/>
  <c r="B76" i="7"/>
  <c r="B74" i="7"/>
  <c r="B73" i="7"/>
  <c r="B71" i="7"/>
  <c r="B69" i="7"/>
  <c r="B66" i="7"/>
  <c r="B65" i="7"/>
  <c r="B53" i="7"/>
  <c r="B45" i="7"/>
  <c r="B44" i="7"/>
  <c r="B41" i="7"/>
  <c r="B37" i="7"/>
  <c r="B35" i="7"/>
  <c r="B32" i="7"/>
  <c r="B31" i="7"/>
  <c r="B25" i="7"/>
  <c r="B23" i="7"/>
  <c r="B22" i="7"/>
  <c r="B18" i="7"/>
  <c r="B10" i="7"/>
  <c r="B9" i="7"/>
  <c r="B8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B11" i="7"/>
  <c r="B12" i="7"/>
  <c r="B13" i="7"/>
  <c r="B14" i="7"/>
  <c r="B15" i="7"/>
  <c r="B16" i="7"/>
  <c r="B17" i="7"/>
  <c r="B19" i="7"/>
  <c r="B20" i="7"/>
  <c r="B21" i="7"/>
  <c r="B24" i="7"/>
  <c r="B26" i="7"/>
  <c r="B27" i="7"/>
  <c r="B28" i="7"/>
  <c r="B29" i="7"/>
  <c r="B30" i="7"/>
  <c r="B33" i="7"/>
  <c r="B34" i="7"/>
  <c r="B36" i="7"/>
  <c r="B38" i="7"/>
  <c r="B39" i="7"/>
  <c r="B40" i="7"/>
  <c r="B42" i="7"/>
  <c r="B43" i="7"/>
  <c r="B46" i="7"/>
  <c r="B47" i="7"/>
  <c r="B48" i="7"/>
  <c r="B49" i="7"/>
  <c r="B50" i="7"/>
  <c r="B51" i="7"/>
  <c r="B52" i="7"/>
  <c r="B54" i="7"/>
  <c r="B55" i="7"/>
  <c r="B56" i="7"/>
  <c r="B57" i="7"/>
  <c r="B58" i="7"/>
  <c r="B59" i="7"/>
  <c r="B60" i="7"/>
  <c r="B61" i="7"/>
  <c r="B62" i="7"/>
  <c r="B63" i="7"/>
  <c r="B64" i="7"/>
  <c r="B67" i="7"/>
  <c r="B68" i="7"/>
  <c r="B70" i="7"/>
  <c r="B72" i="7"/>
  <c r="B75" i="7"/>
  <c r="B77" i="7"/>
  <c r="B78" i="7"/>
  <c r="B79" i="7"/>
  <c r="B80" i="7"/>
  <c r="B81" i="7"/>
  <c r="B82" i="7"/>
  <c r="B84" i="7"/>
  <c r="B86" i="7"/>
  <c r="B88" i="7"/>
  <c r="B89" i="7"/>
  <c r="B90" i="7"/>
  <c r="B91" i="7"/>
  <c r="B93" i="7"/>
  <c r="B94" i="7"/>
  <c r="B95" i="7"/>
  <c r="B96" i="7"/>
  <c r="B97" i="7"/>
  <c r="B98" i="7"/>
  <c r="B99" i="7"/>
  <c r="B100" i="7"/>
  <c r="B101" i="7"/>
  <c r="B102" i="7"/>
  <c r="B103" i="7"/>
  <c r="B104" i="7"/>
  <c r="B105" i="7"/>
  <c r="B106" i="7"/>
  <c r="B107" i="7"/>
  <c r="B110" i="7"/>
  <c r="B111" i="7"/>
  <c r="B112" i="7"/>
  <c r="B114" i="7"/>
  <c r="B115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8" i="7"/>
  <c r="B139" i="7"/>
  <c r="B141" i="7"/>
  <c r="B143" i="7"/>
  <c r="B144" i="7"/>
  <c r="B145" i="7"/>
  <c r="B146" i="7"/>
  <c r="B148" i="7"/>
  <c r="B149" i="7"/>
  <c r="K151" i="7" l="1"/>
  <c r="F9" i="4"/>
  <c r="J9" i="4" s="1"/>
  <c r="C11" i="3" l="1"/>
  <c r="C10" i="3"/>
  <c r="C9" i="3"/>
  <c r="C8" i="3"/>
  <c r="C7" i="3"/>
  <c r="B7" i="7"/>
  <c r="A7" i="7"/>
  <c r="C36" i="2"/>
  <c r="D36" i="2" s="1"/>
  <c r="E36" i="2" s="1"/>
  <c r="F36" i="2" s="1"/>
</calcChain>
</file>

<file path=xl/comments1.xml><?xml version="1.0" encoding="utf-8"?>
<comments xmlns="http://schemas.openxmlformats.org/spreadsheetml/2006/main">
  <authors>
    <author>pauline quinton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pauline quinton:</t>
        </r>
        <r>
          <rPr>
            <sz val="9"/>
            <color indexed="81"/>
            <rFont val="Tahoma"/>
            <family val="2"/>
          </rPr>
          <t xml:space="preserve">
=si(b8=1;"is";"ir")
pr reprendre ce qu'il y a en b7</t>
        </r>
      </text>
    </comment>
  </commentList>
</comments>
</file>

<file path=xl/sharedStrings.xml><?xml version="1.0" encoding="utf-8"?>
<sst xmlns="http://schemas.openxmlformats.org/spreadsheetml/2006/main" count="1149" uniqueCount="1127">
  <si>
    <t>bfr</t>
  </si>
  <si>
    <t>Sommaire</t>
  </si>
  <si>
    <t>Votre statut juridique :</t>
  </si>
  <si>
    <t>Votre ville ou commune d'activité :</t>
  </si>
  <si>
    <t>Régime d'imposition</t>
  </si>
  <si>
    <t>IR</t>
  </si>
  <si>
    <t>IS</t>
  </si>
  <si>
    <t>Fiche d'identité de l'entreprise:</t>
  </si>
  <si>
    <t>Charges variable fix</t>
  </si>
  <si>
    <t>Numéro SIRET</t>
  </si>
  <si>
    <t>Numéro TVA</t>
  </si>
  <si>
    <t>Secteur d'actvivé</t>
  </si>
  <si>
    <t>Taux TVA</t>
  </si>
  <si>
    <t>éxonéré</t>
  </si>
  <si>
    <t>Effectif</t>
  </si>
  <si>
    <t>Dénomination Sociale :</t>
  </si>
  <si>
    <t>"C'est ma mie"</t>
  </si>
  <si>
    <t>Boulangerie - pâtisserie</t>
  </si>
  <si>
    <t>283242098-00258</t>
  </si>
  <si>
    <t>FR 28 123248624 </t>
  </si>
  <si>
    <t>Gérant</t>
  </si>
  <si>
    <t>Monsieur Jacque MARTIN</t>
  </si>
  <si>
    <t>Statut Juridique</t>
  </si>
  <si>
    <t>SARL</t>
  </si>
  <si>
    <t>Association</t>
  </si>
  <si>
    <t>SAS</t>
  </si>
  <si>
    <t>SASU</t>
  </si>
  <si>
    <t>EARL</t>
  </si>
  <si>
    <t>EURL</t>
  </si>
  <si>
    <t>SCI</t>
  </si>
  <si>
    <t>SA</t>
  </si>
  <si>
    <t>EIRL</t>
  </si>
  <si>
    <t xml:space="preserve">EI </t>
  </si>
  <si>
    <t>Nous sommes dans une boulangerie "C'est ma mie" elle compte à son actif cinqu salariés elle a demarré son activité le 01/01/2016</t>
  </si>
  <si>
    <t xml:space="preserve">Elle est implanté à ,,, </t>
  </si>
  <si>
    <t xml:space="preserve">Contexte : </t>
  </si>
  <si>
    <t>charges variables et charges fixes et charges indirectes répartition</t>
  </si>
  <si>
    <t>Convention collective</t>
  </si>
  <si>
    <t>Adresse</t>
  </si>
  <si>
    <t>50400 Granville</t>
  </si>
  <si>
    <t>Date début exercice</t>
  </si>
  <si>
    <t>Prévisionnel sur</t>
  </si>
  <si>
    <t xml:space="preserve">Année </t>
  </si>
  <si>
    <t>Avenue des Irondelles</t>
  </si>
  <si>
    <t>Electricité</t>
  </si>
  <si>
    <t>Eau</t>
  </si>
  <si>
    <t>Gaz</t>
  </si>
  <si>
    <t>( n° immatriculation, code APE, code urssaf</t>
  </si>
  <si>
    <t>NOM PRENOM ADRESSE SALARIE EMPLOI OCCUPE ET OU QUALIFICATION, n° securité soc</t>
  </si>
  <si>
    <t>periode bulletion</t>
  </si>
  <si>
    <t>https://www.comptavoo.com/Simulation-bulletin-de-paie,466.html</t>
  </si>
  <si>
    <t>https://app.movinmotion.com/wagessimulator</t>
  </si>
  <si>
    <t>Balance de l'entreprise</t>
  </si>
  <si>
    <t>10- CAPITAL ET RESERVES</t>
  </si>
  <si>
    <t>Capital</t>
  </si>
  <si>
    <t>Capital souscrit-non appelé</t>
  </si>
  <si>
    <t>Capital souscrit-appelé, non versé</t>
  </si>
  <si>
    <t>Capital souscrit-appelé, versé</t>
  </si>
  <si>
    <t>Capital individuel</t>
  </si>
  <si>
    <t>Primes liées au capital social</t>
  </si>
  <si>
    <t>Primes d'émission</t>
  </si>
  <si>
    <t>Primes de fusion</t>
  </si>
  <si>
    <t>Primes d'apport</t>
  </si>
  <si>
    <t>Primes conversion obligat en action</t>
  </si>
  <si>
    <t>Ecarts de réevaluation</t>
  </si>
  <si>
    <t>Réserve spéciale de réevaluation</t>
  </si>
  <si>
    <t>Ecart de réevaluation libre</t>
  </si>
  <si>
    <t>Réserve de réevaluation</t>
  </si>
  <si>
    <t>Réserve légale</t>
  </si>
  <si>
    <t>Réserve légale plus value à long terme</t>
  </si>
  <si>
    <t>Réserves indisponibles</t>
  </si>
  <si>
    <t>Réserves statuaires /contractuelles</t>
  </si>
  <si>
    <t>Réserves réglementées</t>
  </si>
  <si>
    <t>Réserves plus values nettes à long terme</t>
  </si>
  <si>
    <t>Autres réserves réglementées</t>
  </si>
  <si>
    <t>Autres réserves</t>
  </si>
  <si>
    <t>Compte de l'exploitant</t>
  </si>
  <si>
    <t>Actionnaires: capital sous.non app.</t>
  </si>
  <si>
    <t>Report à nouveau créditeur</t>
  </si>
  <si>
    <t>Résultat à affecter</t>
  </si>
  <si>
    <t>Report à nouveau débiteur</t>
  </si>
  <si>
    <t>Résultat de l'exercice (bénéfice)</t>
  </si>
  <si>
    <t>Résultat de l'exercice (perte)</t>
  </si>
  <si>
    <t>Acompte sur dividendes</t>
  </si>
  <si>
    <t>13- SUBVENTIONS D'INVESTISSEMENT</t>
  </si>
  <si>
    <t>Subventions d'équipement</t>
  </si>
  <si>
    <t>Autres subventions d'investissement</t>
  </si>
  <si>
    <t>Subventions invest.incrit. résultat</t>
  </si>
  <si>
    <t>Subventions d'équipement inscrit. Résultat</t>
  </si>
  <si>
    <t>Autres subventions d'investis. inscrit. résultat</t>
  </si>
  <si>
    <t>14- PROVISIONS REGLEMENTEES</t>
  </si>
  <si>
    <t>Prov.réglementées/immobilisations</t>
  </si>
  <si>
    <t>Provision pour investissement</t>
  </si>
  <si>
    <t>Provisions réglementées/stocks</t>
  </si>
  <si>
    <t>Provision pour hausse des prix</t>
  </si>
  <si>
    <t>Provision pour fluctuation cours</t>
  </si>
  <si>
    <t>Prov.réglementées/éléments d'actif</t>
  </si>
  <si>
    <t>Amortissements dérogatoires</t>
  </si>
  <si>
    <t>Provision spéciale de réevaluation</t>
  </si>
  <si>
    <t>Plus-values réinvesties</t>
  </si>
  <si>
    <t>Autres provisions réglementées</t>
  </si>
  <si>
    <t>15- PROVISIONS POUR RISQUES ET CHARGES</t>
  </si>
  <si>
    <t>Provisions pour risques</t>
  </si>
  <si>
    <t>Provisions pour litiges</t>
  </si>
  <si>
    <t>Provisions pour garanties données aux clients</t>
  </si>
  <si>
    <t>Provisions pour pertes / marchés à terme</t>
  </si>
  <si>
    <t>Provisions pour amendes et pénalités</t>
  </si>
  <si>
    <t>Provisions pour pertes de change</t>
  </si>
  <si>
    <t>Provisions pour départ en retraite</t>
  </si>
  <si>
    <t>Autres provisions pour risques</t>
  </si>
  <si>
    <t>Provisions pour impôts</t>
  </si>
  <si>
    <t>Prov.renouvellement immobilisations</t>
  </si>
  <si>
    <t>Prov.charges à répartir/plus.exerc.</t>
  </si>
  <si>
    <t>Provisions pour grosses réparations</t>
  </si>
  <si>
    <t>Autres provisions pour charges</t>
  </si>
  <si>
    <t>Prov.pour charges sur congés payés</t>
  </si>
  <si>
    <t>16- EMPRUNTS ET DETTES ASSIMILES</t>
  </si>
  <si>
    <t>Emprunts obligataires convertibles</t>
  </si>
  <si>
    <t>Autres emprunts obligataires</t>
  </si>
  <si>
    <t>Dépôts et cautionnements reçus</t>
  </si>
  <si>
    <t>Participation sal. aux résultats</t>
  </si>
  <si>
    <t>Participation sal., comptes bloqués</t>
  </si>
  <si>
    <t>Participation sal., fonds de participation</t>
  </si>
  <si>
    <t>Emprunts participatifs</t>
  </si>
  <si>
    <t>Avances de l'Etat</t>
  </si>
  <si>
    <t>Autres emprunts</t>
  </si>
  <si>
    <t>Autres dettes</t>
  </si>
  <si>
    <t>Intérêts courus</t>
  </si>
  <si>
    <t>Intérêts courus emprunts obligat.</t>
  </si>
  <si>
    <t>Intérêts courus emprunts éts crédit</t>
  </si>
  <si>
    <t>Intérêts courus dépôts cautionnts</t>
  </si>
  <si>
    <t>Intérêts courus part. salariés aux résultats</t>
  </si>
  <si>
    <t>Intérêts courus autres emprunts</t>
  </si>
  <si>
    <t>Primes remboursement obligations</t>
  </si>
  <si>
    <t>17- DETTES RATTACHEES A DES PARTICIPATIONS</t>
  </si>
  <si>
    <t>Dettes rattachées particip.(groupe)</t>
  </si>
  <si>
    <t>Dettes rattachées partic.(hors groupe)</t>
  </si>
  <si>
    <t>18- COMPTES DE LIAISON ETS ET STES EN PARTICIPATION</t>
  </si>
  <si>
    <t>Compte liaison établissements</t>
  </si>
  <si>
    <t>20- IMMOBILISATIONS INCORPORELLES</t>
  </si>
  <si>
    <t>Frais d'établissement</t>
  </si>
  <si>
    <t>Frais de constitution</t>
  </si>
  <si>
    <t>Frais de premier établissement</t>
  </si>
  <si>
    <t>Frais augmentation capital</t>
  </si>
  <si>
    <t>Frais de recherche et développement</t>
  </si>
  <si>
    <t>Concessions et droits similaires</t>
  </si>
  <si>
    <t>Logiciels informatiques</t>
  </si>
  <si>
    <t>Droit au bail</t>
  </si>
  <si>
    <t>Fonds commercial</t>
  </si>
  <si>
    <t>Aut.immobilisations incorporelles</t>
  </si>
  <si>
    <t>21- IMMOBILISATIONS CORPORELLES</t>
  </si>
  <si>
    <t>Terrains</t>
  </si>
  <si>
    <t>Terrains nus</t>
  </si>
  <si>
    <t>Terrains aménagés</t>
  </si>
  <si>
    <t>Agencements, aménagements terrains</t>
  </si>
  <si>
    <t>Constructions</t>
  </si>
  <si>
    <t>Bâtiments</t>
  </si>
  <si>
    <t>Agencements, install.générales</t>
  </si>
  <si>
    <t>Constructions sur sol d'autrui</t>
  </si>
  <si>
    <t>Installations techniques, matériel et outillage industriels</t>
  </si>
  <si>
    <t>Installat. complexes spécialisées</t>
  </si>
  <si>
    <t>Installations caractère spécifique</t>
  </si>
  <si>
    <t>Matériel industriel</t>
  </si>
  <si>
    <t>Outillage industriel</t>
  </si>
  <si>
    <t>Agencements, aménagements matériel et outillage industriels</t>
  </si>
  <si>
    <t>Autres immobilisations corporelles</t>
  </si>
  <si>
    <t>Agencemts,instal.génér.diverses</t>
  </si>
  <si>
    <t>Matériel de transport</t>
  </si>
  <si>
    <t>Matériel de bureau et informatique</t>
  </si>
  <si>
    <t>Mobilier</t>
  </si>
  <si>
    <t>Emballages récupérables</t>
  </si>
  <si>
    <t>Immobilisations mises en concession</t>
  </si>
  <si>
    <t>23- IMMOBILISATIONS EN COURS</t>
  </si>
  <si>
    <t>Immobilisat. corporelles en cours</t>
  </si>
  <si>
    <t>Constructions en cours</t>
  </si>
  <si>
    <t>Installations techniques en cours</t>
  </si>
  <si>
    <t>Aut.immobilis.corporelles en cours</t>
  </si>
  <si>
    <t>Avances,acomptes versés/immo.incorp</t>
  </si>
  <si>
    <t>Avances,acomptes versés/immo.corp.</t>
  </si>
  <si>
    <t>25- ENTREPRISES LIEES</t>
  </si>
  <si>
    <t>Entreprises liées-Parts et Créances</t>
  </si>
  <si>
    <t>26- PARTICIPATIONS ET CREANCES RATTACHEES</t>
  </si>
  <si>
    <t>Titres de participation</t>
  </si>
  <si>
    <t>Autres formes de participation</t>
  </si>
  <si>
    <t>Créances rattachées participations</t>
  </si>
  <si>
    <t>Vers.à effectuer/titres participat.</t>
  </si>
  <si>
    <t>27- AUTRES IMMOBILISATIONS FINANCIERES</t>
  </si>
  <si>
    <t>Titres immobilisés (drt propriété)</t>
  </si>
  <si>
    <t>Titres immobilisés (droit créance)</t>
  </si>
  <si>
    <t>Prêts</t>
  </si>
  <si>
    <t>Prêts participatifs</t>
  </si>
  <si>
    <t>Prêts aux associés</t>
  </si>
  <si>
    <t>Prêts au personnel</t>
  </si>
  <si>
    <t>Autres prêts</t>
  </si>
  <si>
    <t>Dépôts et cautionnements versés</t>
  </si>
  <si>
    <t>Dépôts versés</t>
  </si>
  <si>
    <t>Cautionnements</t>
  </si>
  <si>
    <t>Autres créances immobilisées</t>
  </si>
  <si>
    <t>Créances diverses</t>
  </si>
  <si>
    <t>Actions ou parts propres</t>
  </si>
  <si>
    <t>Vers.à effectuer/titres immobilis.</t>
  </si>
  <si>
    <t>28- AMORTISSEMENT DES IMMOBILISATIONS</t>
  </si>
  <si>
    <t>Amort. frais d'établissement</t>
  </si>
  <si>
    <t>Amort. frais recherche et dévelop.</t>
  </si>
  <si>
    <t>Amort. concessions et droits simil., brevets, logiciels</t>
  </si>
  <si>
    <t>Amort. fonds commercial</t>
  </si>
  <si>
    <t>Amort. aut. immobilis.incorporelles</t>
  </si>
  <si>
    <t>Amort. agencements,aménag. terrains</t>
  </si>
  <si>
    <t>Amort. des constructions</t>
  </si>
  <si>
    <t>Amort. Instal. techniques, mat. outil. indust.</t>
  </si>
  <si>
    <t>Amort. agencts,instal.génér.diverses</t>
  </si>
  <si>
    <t>Amort. matériel de transport</t>
  </si>
  <si>
    <t>Amort. matériel de bureau et inform.</t>
  </si>
  <si>
    <t>Amort. mobilier de bureau</t>
  </si>
  <si>
    <t>Amort. emballages récupérables</t>
  </si>
  <si>
    <t>Amort. immob. en concession</t>
  </si>
  <si>
    <t>29- PROVISION POUR DEPRECIAT. IMMOBILISATIONS</t>
  </si>
  <si>
    <t>Provisions dépréciat. immob.incorp.</t>
  </si>
  <si>
    <t>Prov.dépréc.marques et procédés</t>
  </si>
  <si>
    <t>Prov.dépréciation droit au bail</t>
  </si>
  <si>
    <t>Prov.dépréc.fonds commercial</t>
  </si>
  <si>
    <t>Prov.dépréc.aut.immob.incorporelles</t>
  </si>
  <si>
    <t>Prov.dépréc.immobilis.corporelles</t>
  </si>
  <si>
    <t>Prov.dépréc.immobilis.en concession</t>
  </si>
  <si>
    <t>Prov.dépréc. immobilis. en cours</t>
  </si>
  <si>
    <t>Provisions dépréc. participations</t>
  </si>
  <si>
    <t>Prov.dépréc.titres participations</t>
  </si>
  <si>
    <t>Prov.dépréc.créances/participations</t>
  </si>
  <si>
    <t>Prov.dépréc.aut.immob.financières</t>
  </si>
  <si>
    <t>Prov.dépréc.titres immobilisés</t>
  </si>
  <si>
    <t>Provisions dépréciations prêts</t>
  </si>
  <si>
    <t>Prov.dépréc.dépôts,cautionnements</t>
  </si>
  <si>
    <t>CLASSE 3</t>
  </si>
  <si>
    <t>Stocks provenant d'immobilisations</t>
  </si>
  <si>
    <t>Stocks en voie d'acheminement</t>
  </si>
  <si>
    <t>Prov.dépréc. matières premières</t>
  </si>
  <si>
    <t>Prov.dépréc. fournitures</t>
  </si>
  <si>
    <t>Prov.dépréc. autres approvisionnemts</t>
  </si>
  <si>
    <t>Prov.dépréc. matières consommables</t>
  </si>
  <si>
    <t>Prov.dépréc. fournitures consommab.</t>
  </si>
  <si>
    <t>Prov.dépréc. emballages</t>
  </si>
  <si>
    <t>Prov.dépréc. en-cours product. biens</t>
  </si>
  <si>
    <t>Prov.dépréc. en-cours product. serv.</t>
  </si>
  <si>
    <t>Prov.dépréc. stocks de produits</t>
  </si>
  <si>
    <t>Prov.dépréc. stocks de marchandises</t>
  </si>
  <si>
    <t>CLASSE 4</t>
  </si>
  <si>
    <t>40- FOURNISSEURS ET COMPTES RATTACHES</t>
  </si>
  <si>
    <t>Fournisseurs</t>
  </si>
  <si>
    <t>Fournisseurs biens,prestat.services</t>
  </si>
  <si>
    <t>Fournisseurs - Retenues de garantie</t>
  </si>
  <si>
    <t>Fournisseurs - Effets à payer</t>
  </si>
  <si>
    <t>Fournisseurs d'immobilisations</t>
  </si>
  <si>
    <t>Fournisseurs-Achats immobilisations</t>
  </si>
  <si>
    <t>Fourniss.immo-Retenues de garantie</t>
  </si>
  <si>
    <t>Fournisseurs immo.-Effets à payer</t>
  </si>
  <si>
    <t>Fournisseurs-Factures non parvenues</t>
  </si>
  <si>
    <t>Fournisseurs-Immob.fact.non parven.</t>
  </si>
  <si>
    <t>Fournisseurs - intérêts courus</t>
  </si>
  <si>
    <t>Fourniss.-Avanc.acomptes/commandes</t>
  </si>
  <si>
    <t>Fourniss-emball. matériel à rendre</t>
  </si>
  <si>
    <t>Fournisseurs débiteurs-autres avoirs</t>
  </si>
  <si>
    <t>Fournisseurs débiteurs immobil.-autres avoirs</t>
  </si>
  <si>
    <t>Rabais,remises,ristournes à obtenir, avoirs à recevoir</t>
  </si>
  <si>
    <t>41- CLIENTS ET COMPTES RATTACHES</t>
  </si>
  <si>
    <t>Clients</t>
  </si>
  <si>
    <t>Clients-Biens, prestations services</t>
  </si>
  <si>
    <t>Clients, cession Dailly</t>
  </si>
  <si>
    <t>Clients - Retenues de garantie</t>
  </si>
  <si>
    <t>Clients - Effets à recevoir</t>
  </si>
  <si>
    <t>Clients douteux ou litigieux</t>
  </si>
  <si>
    <t>Créances /trav.non encore facturab.</t>
  </si>
  <si>
    <t>Créances-Produits non encore factu.</t>
  </si>
  <si>
    <t>Clients - Factures à établir</t>
  </si>
  <si>
    <t>Clients - Intérêts courus</t>
  </si>
  <si>
    <t>Clients,acomptes reçus/commandes</t>
  </si>
  <si>
    <t>Clients/Emball.&amp;matériels consignés</t>
  </si>
  <si>
    <t>Clients créditeurs-autres avoirs</t>
  </si>
  <si>
    <t>Rabais,remises,ristourn. à accorder, avoirs à établir</t>
  </si>
  <si>
    <t>42- PERSONNEL ET COMPTES RATTACHES</t>
  </si>
  <si>
    <t>Personnel - rémunérations dues</t>
  </si>
  <si>
    <t>Comités d'entreprise, établissement</t>
  </si>
  <si>
    <t>Particip.salariés fruits expansion</t>
  </si>
  <si>
    <t>Réserve spéciale de participation</t>
  </si>
  <si>
    <t>Comptes courants particip.salariés</t>
  </si>
  <si>
    <t>Personnel - Avances et acomptes</t>
  </si>
  <si>
    <t>Avances sur frais de déplacement</t>
  </si>
  <si>
    <t>Personnel - Dépôts</t>
  </si>
  <si>
    <t>Personnel - Oppositions</t>
  </si>
  <si>
    <t>Dettes provisionnées congés payés</t>
  </si>
  <si>
    <t>Dettes prov.participation salariés</t>
  </si>
  <si>
    <t>Autres charges à payer</t>
  </si>
  <si>
    <t>Produits à recevoir</t>
  </si>
  <si>
    <t>43- ORGANISMES SOCIAUX</t>
  </si>
  <si>
    <t>U.R.S.S.A.F.</t>
  </si>
  <si>
    <t>C.C.V.R.P.</t>
  </si>
  <si>
    <t>Caisse retraite complémentaire</t>
  </si>
  <si>
    <t>C.N.R.O.</t>
  </si>
  <si>
    <t>ETAM</t>
  </si>
  <si>
    <t>CNP</t>
  </si>
  <si>
    <t>Caisse retraite des cadres</t>
  </si>
  <si>
    <t>Caisse prévoyance</t>
  </si>
  <si>
    <t>I.R.P.V.R.P.</t>
  </si>
  <si>
    <t>I.R.R.E.P.</t>
  </si>
  <si>
    <t>A.S.S.E.D.I.C</t>
  </si>
  <si>
    <t>Médecine du travail</t>
  </si>
  <si>
    <t>Caisse des congés payés</t>
  </si>
  <si>
    <t>Organismes sociaux-Charges à payer</t>
  </si>
  <si>
    <t>Dettes soc. prov./congés payés</t>
  </si>
  <si>
    <t>Organismes soc.-Produits à recevoir</t>
  </si>
  <si>
    <t xml:space="preserve">44- ETAT </t>
  </si>
  <si>
    <t>Etat - Subventions à recevoir</t>
  </si>
  <si>
    <t>Etat-Impôts Taxes recouvrab./tiers</t>
  </si>
  <si>
    <t>Etat,impôts-taxes recouv./obligat.</t>
  </si>
  <si>
    <t>Etat,Impôts-taxes recouv./associés</t>
  </si>
  <si>
    <t>Opérations particulières avec Etat</t>
  </si>
  <si>
    <t>Etat - Impôts sur les bénéfices</t>
  </si>
  <si>
    <t>Taxe / chiffre affaires à décaisser</t>
  </si>
  <si>
    <t>Taxes assimilés à décaisser</t>
  </si>
  <si>
    <t>TVA déductible /immobilisations</t>
  </si>
  <si>
    <t>TVA déductible / biens &amp; services</t>
  </si>
  <si>
    <t>TVA, crédit à reporter</t>
  </si>
  <si>
    <t>Taxes déductibles assimil.à TVA</t>
  </si>
  <si>
    <t>TVA /chiffre affaires collectée</t>
  </si>
  <si>
    <t>Taxes collectées assimil.à TVA</t>
  </si>
  <si>
    <t>Taxe/chiffre affaires à régulariser</t>
  </si>
  <si>
    <t>TVA, acomptes régime simplifié</t>
  </si>
  <si>
    <t>TVA, remboursement demandé</t>
  </si>
  <si>
    <t>TVA collectée/fact.à établir</t>
  </si>
  <si>
    <t>Obligations cautionnées</t>
  </si>
  <si>
    <t>Aut.impôts,taxes,versements assim.</t>
  </si>
  <si>
    <t>Taxes sur les salaires</t>
  </si>
  <si>
    <t>Charges fiscales/congés à payer</t>
  </si>
  <si>
    <t>Etat - Charges à payer</t>
  </si>
  <si>
    <t>Taxe d'apprentissage à payer</t>
  </si>
  <si>
    <t>Taxe format.continue à payer</t>
  </si>
  <si>
    <t>Taxe partic.construct. à payer</t>
  </si>
  <si>
    <t>Etat- Divers à payer</t>
  </si>
  <si>
    <t>Etat - Produits à recevoir</t>
  </si>
  <si>
    <t>45- GROUPE ET ASSOCIES</t>
  </si>
  <si>
    <t>Groupe</t>
  </si>
  <si>
    <t>Intérêts courus s/groupe</t>
  </si>
  <si>
    <t>Associés c/courants bloqués</t>
  </si>
  <si>
    <t>Intérêts courus sur c/cts associés</t>
  </si>
  <si>
    <t>Associés - Opérations sur capital</t>
  </si>
  <si>
    <t>Associés - Comptes d'apport en sté</t>
  </si>
  <si>
    <t>Apporteurs-Capital appelé non versé</t>
  </si>
  <si>
    <t>Associés - Versements anticipés</t>
  </si>
  <si>
    <t>Actionnaires défaillants</t>
  </si>
  <si>
    <t>Associés - Capital à rembourser</t>
  </si>
  <si>
    <t>Associés - Dividendes à payer</t>
  </si>
  <si>
    <t>Associés - Opérat. faites en commun</t>
  </si>
  <si>
    <t>46- DEBITEURS ET CREDITEURS DIVERS</t>
  </si>
  <si>
    <t>Créances/cessions d'immobilisations</t>
  </si>
  <si>
    <t>Dettes /acquis.val.mobil.placement</t>
  </si>
  <si>
    <t>Créances/cessions val.mob.placement</t>
  </si>
  <si>
    <t>Débiteurs divers exploitation</t>
  </si>
  <si>
    <t>Créditeurs divers exploitation</t>
  </si>
  <si>
    <t>Débiteurs divers hors exploitation</t>
  </si>
  <si>
    <t>Créditeurs divers hors exploitation</t>
  </si>
  <si>
    <t>Divers - Charges à payer exploit.</t>
  </si>
  <si>
    <t>Divers-Charges à payer hors expl.</t>
  </si>
  <si>
    <t>Divers-Produits à recevoir expl.</t>
  </si>
  <si>
    <t>Divers-Prodts à recevoir hors expl.</t>
  </si>
  <si>
    <t>47- COMPTES TRANSITOIRES OU D'ATTENTE</t>
  </si>
  <si>
    <t>Compte d'attente</t>
  </si>
  <si>
    <t>Différences de conversion - Actif</t>
  </si>
  <si>
    <t>Différences de conversion - Passif</t>
  </si>
  <si>
    <t>48- COMPTES DE REGULARISATION</t>
  </si>
  <si>
    <t>Charges à répartir/plusieurs exercices</t>
  </si>
  <si>
    <t>Charges differées</t>
  </si>
  <si>
    <t>Frais acquisition immobilisations</t>
  </si>
  <si>
    <t>Frais émission des emprunts</t>
  </si>
  <si>
    <t>Charges à étaler</t>
  </si>
  <si>
    <t>Charges constatées d'avance</t>
  </si>
  <si>
    <t>Produits constatés d'avance</t>
  </si>
  <si>
    <t>Comptes répartition périodique</t>
  </si>
  <si>
    <t>Cptes répart.périod.-Charges</t>
  </si>
  <si>
    <t>Cptes répart.périod.-Produits</t>
  </si>
  <si>
    <t>49- PROVISIONS POUR DEPRECIATION DES TIERS</t>
  </si>
  <si>
    <t>Provision dépréc.comptes clients</t>
  </si>
  <si>
    <t>Prov.dépréc.comptes groupe/associés</t>
  </si>
  <si>
    <t>Prov.dépréc.comptes de groupe</t>
  </si>
  <si>
    <t>Prov.dépréc.cptes/cts associés</t>
  </si>
  <si>
    <t>Prov.dépréciation débiteurs divers</t>
  </si>
  <si>
    <t>Prov.dépréc./créances cess.immobil.</t>
  </si>
  <si>
    <t>Prov.dépréc./créances cess.V.M.P.</t>
  </si>
  <si>
    <t>Prov.dépréc./débit.divers exploit.</t>
  </si>
  <si>
    <t>Prov.dépréc./débit.div.hors exploi.</t>
  </si>
  <si>
    <t>CLASSE 5</t>
  </si>
  <si>
    <t>50- VALEURS DE PLACEMENT</t>
  </si>
  <si>
    <t>Actions</t>
  </si>
  <si>
    <t>Obligations</t>
  </si>
  <si>
    <t>Autres valeurs mobilières de placement</t>
  </si>
  <si>
    <t>Intérêts courus/obligations,bons</t>
  </si>
  <si>
    <t>Vers.à effect/val.mob.plac.non lib.</t>
  </si>
  <si>
    <t>51- BANQUES, ETABL. FINANCIERS</t>
  </si>
  <si>
    <t>Valeurs à l'encaissement</t>
  </si>
  <si>
    <t>Coupons échus à l'encaissement</t>
  </si>
  <si>
    <t>Chèques à encaisser</t>
  </si>
  <si>
    <t>Effets à l'encaissement</t>
  </si>
  <si>
    <t>Effets à l'escompte</t>
  </si>
  <si>
    <t>Banque</t>
  </si>
  <si>
    <t>Chèques postaux</t>
  </si>
  <si>
    <t>Agents de change.</t>
  </si>
  <si>
    <t>Autres organismes financiers</t>
  </si>
  <si>
    <t>Intérêts courus à payer</t>
  </si>
  <si>
    <t>Intérêts courus à recevoir</t>
  </si>
  <si>
    <t>CMCC(mobilisation créances commer.)</t>
  </si>
  <si>
    <t>Mobilisation créances nées étranger</t>
  </si>
  <si>
    <t>Intérêt courus/conc.banc.cour.</t>
  </si>
  <si>
    <t>53..59- AUTRES</t>
  </si>
  <si>
    <t>Caisse</t>
  </si>
  <si>
    <t>Caisse siège social</t>
  </si>
  <si>
    <t>Caisse en devises</t>
  </si>
  <si>
    <t>Virements internes</t>
  </si>
  <si>
    <t>Prov.déprec.valeurs mobil.placement</t>
  </si>
  <si>
    <t>Provisions dépréciation actions</t>
  </si>
  <si>
    <t>Provisions dépréciation obligations</t>
  </si>
  <si>
    <t>60 - ACHATS</t>
  </si>
  <si>
    <t>Achats de fournitures</t>
  </si>
  <si>
    <t>Achats de matières consommables</t>
  </si>
  <si>
    <t>Achats fournitures consommables</t>
  </si>
  <si>
    <t>Achats combustibles</t>
  </si>
  <si>
    <t>Achats produits d'entretien</t>
  </si>
  <si>
    <t>Achats fournitures d'atelier</t>
  </si>
  <si>
    <t>Achats fournitures de magasin</t>
  </si>
  <si>
    <t>Achats d'emballages perdus</t>
  </si>
  <si>
    <t>Achats d'emballages récupérables</t>
  </si>
  <si>
    <t>Variation stocks matières premières</t>
  </si>
  <si>
    <t>Variation stocks aut.approvisionnts</t>
  </si>
  <si>
    <t>Variation stocks de marchandises</t>
  </si>
  <si>
    <t>Achats études, prestations services</t>
  </si>
  <si>
    <t>Achats matériel,équipements,travaux</t>
  </si>
  <si>
    <t>Fournitures non stockables</t>
  </si>
  <si>
    <t>Carburants,lubrifiants</t>
  </si>
  <si>
    <t>Combustible</t>
  </si>
  <si>
    <t>Fournitures d'entretien</t>
  </si>
  <si>
    <t>Fournitures de petit équipement</t>
  </si>
  <si>
    <t>Fournitures administratives</t>
  </si>
  <si>
    <t>Autres matières et fournitures</t>
  </si>
  <si>
    <t>Frais accessoires d'achat</t>
  </si>
  <si>
    <t>Transports/achats mat.premières</t>
  </si>
  <si>
    <t>Transports/achats aut.approvision.</t>
  </si>
  <si>
    <t>Transports/achats matériels équipts</t>
  </si>
  <si>
    <t>Transports/achats marchandises</t>
  </si>
  <si>
    <t>RRR obtenus mat.premières &amp; fourn.</t>
  </si>
  <si>
    <t>RRR obtenus autres approvisionnts</t>
  </si>
  <si>
    <t>RRR obtenus/prestations services</t>
  </si>
  <si>
    <t>RRR obtenus/matériels,équipts,trav.</t>
  </si>
  <si>
    <t>RRR obtenus de marchandises</t>
  </si>
  <si>
    <t>61 - SERVICES EXTERIEURS</t>
  </si>
  <si>
    <t>Sous-traitance générale</t>
  </si>
  <si>
    <t>Redevances crédit-bail mobilier</t>
  </si>
  <si>
    <t>Redevances crédit-bail immobilier</t>
  </si>
  <si>
    <t>Locations immobilières</t>
  </si>
  <si>
    <t>Malis sur emballages</t>
  </si>
  <si>
    <t>Charges locatives et co-propriété</t>
  </si>
  <si>
    <t>Entretien matériel &amp; outillage</t>
  </si>
  <si>
    <t>Entretien matériel de transport</t>
  </si>
  <si>
    <t>Entretien agencements installations</t>
  </si>
  <si>
    <t>Entretien mobilier matériel bureau</t>
  </si>
  <si>
    <t>Maintenance</t>
  </si>
  <si>
    <t>Maintenance matériel outillage</t>
  </si>
  <si>
    <t>Maintenance matériel transport</t>
  </si>
  <si>
    <t>Maintenance agencts et installation</t>
  </si>
  <si>
    <t>Maintenance matériel de bureau</t>
  </si>
  <si>
    <t>Primes d'assurances</t>
  </si>
  <si>
    <t>Assurance Multirisques</t>
  </si>
  <si>
    <t>Assur. oblig. dommage-construction</t>
  </si>
  <si>
    <t>Assurance transport</t>
  </si>
  <si>
    <t>Assurance insolvabilité clients</t>
  </si>
  <si>
    <t>Etudes et recherches</t>
  </si>
  <si>
    <t>Documentation générale</t>
  </si>
  <si>
    <t>Documentation technique</t>
  </si>
  <si>
    <t>R.R.R. obtenus services extérieurs</t>
  </si>
  <si>
    <t>62 -AUTRES SERVICES EXTERIEURS</t>
  </si>
  <si>
    <t>Personnel intérimaire</t>
  </si>
  <si>
    <t>Personnel détaché ou prêté entrep.</t>
  </si>
  <si>
    <t>Rémunér.intermédiaires, honoraires</t>
  </si>
  <si>
    <t>Commissions et courtages sur achats</t>
  </si>
  <si>
    <t>Commissions et courtages sur ventes</t>
  </si>
  <si>
    <t>Rémunérations des transitaires</t>
  </si>
  <si>
    <t>Rémunérations d'affacturage</t>
  </si>
  <si>
    <t>Honoraires</t>
  </si>
  <si>
    <t>Frais d'actes et de contentieux</t>
  </si>
  <si>
    <t>Divers</t>
  </si>
  <si>
    <t>Publicité,publications,relat publiq</t>
  </si>
  <si>
    <t>Annonces et insertions</t>
  </si>
  <si>
    <t>Echantillons</t>
  </si>
  <si>
    <t>Foires et expositions</t>
  </si>
  <si>
    <t>Cadeaux à la clientèle</t>
  </si>
  <si>
    <t>Primes</t>
  </si>
  <si>
    <t>Catalogues et imprimés</t>
  </si>
  <si>
    <t>Publications</t>
  </si>
  <si>
    <t>Divers (pourboires,dons courants..)</t>
  </si>
  <si>
    <t>Transports biens et du personnel</t>
  </si>
  <si>
    <t>Transports sur achats</t>
  </si>
  <si>
    <t>Transports sur ventes</t>
  </si>
  <si>
    <t>Transports entre établ.ou chantiers</t>
  </si>
  <si>
    <t>Transports administratifs</t>
  </si>
  <si>
    <t>Transports collectifs du personnel</t>
  </si>
  <si>
    <t>Déplacements,missions et receptions</t>
  </si>
  <si>
    <t>Voyages et déplacements</t>
  </si>
  <si>
    <t>Frais de déménagements</t>
  </si>
  <si>
    <t>Missions</t>
  </si>
  <si>
    <t>Réceptions</t>
  </si>
  <si>
    <t>Frais postaux</t>
  </si>
  <si>
    <t>Frais de téléphone</t>
  </si>
  <si>
    <t>Frais de télécopie</t>
  </si>
  <si>
    <t>Services bancaires et assimilés</t>
  </si>
  <si>
    <t>Frais sur titres(achat,vente,garde)</t>
  </si>
  <si>
    <t>Frais sur effets</t>
  </si>
  <si>
    <t>Location de coffres</t>
  </si>
  <si>
    <t>Autres frais et commiss/prest serv</t>
  </si>
  <si>
    <t>Cotisations</t>
  </si>
  <si>
    <t>Frais de recrutement de personnel</t>
  </si>
  <si>
    <t>R.R.R.obtenus/aut.services extér.</t>
  </si>
  <si>
    <t>Impôts,taxes/rémunér.(verst.impôts)</t>
  </si>
  <si>
    <t>Taxes d'apprentissage</t>
  </si>
  <si>
    <t>Particip. formation professionnelle</t>
  </si>
  <si>
    <t>Participat.effort construction</t>
  </si>
  <si>
    <t>Autres</t>
  </si>
  <si>
    <t>63 - IMPOTS ET TAXES</t>
  </si>
  <si>
    <t>Impôts,Taxes,vers.assim.(aut.organ)</t>
  </si>
  <si>
    <t>Participation effort construction</t>
  </si>
  <si>
    <t>Versements libérat. taxe apprentis.</t>
  </si>
  <si>
    <t>Autres impôts,taxes,vers. assimilés</t>
  </si>
  <si>
    <t>Impôts directs (sauf impôt/bénéfices)</t>
  </si>
  <si>
    <t>Taxes foncières</t>
  </si>
  <si>
    <t>Autres impôts locaux</t>
  </si>
  <si>
    <t>Taxe sur véhicules de sociétés</t>
  </si>
  <si>
    <t>Taxes/chiffre affaires non récupér.</t>
  </si>
  <si>
    <t>Impôts indirects</t>
  </si>
  <si>
    <t>Droits enregistrements et timbres</t>
  </si>
  <si>
    <t>Vignettes</t>
  </si>
  <si>
    <t>Taxe à l'essieu</t>
  </si>
  <si>
    <t>Autres droits d'enregistrement</t>
  </si>
  <si>
    <t>Autres droits</t>
  </si>
  <si>
    <t>Aut.impôts,taxes,vers.ass.(aut.org)</t>
  </si>
  <si>
    <t>Contribution sociale solidarité</t>
  </si>
  <si>
    <t>Taxes diverses</t>
  </si>
  <si>
    <t>64- FRAIS DE PERSONNEL</t>
  </si>
  <si>
    <t>Salaires et appointements</t>
  </si>
  <si>
    <t>Congés payés</t>
  </si>
  <si>
    <t>Congés payés (provision)</t>
  </si>
  <si>
    <t>Primes et gratifications</t>
  </si>
  <si>
    <t>Primes et gratifications (provision)</t>
  </si>
  <si>
    <t>Indemnités et avantages divers</t>
  </si>
  <si>
    <t>Avantages en nature</t>
  </si>
  <si>
    <t>Rémunération du travail exploitant</t>
  </si>
  <si>
    <t>Cotisations à l'URSSAF</t>
  </si>
  <si>
    <t>Cotisations aux mutuelles</t>
  </si>
  <si>
    <t>Cotisations aux caisses de retraite</t>
  </si>
  <si>
    <t>Cotisations caisse retraite cadres</t>
  </si>
  <si>
    <t>Cotisations aux ASSEDIC</t>
  </si>
  <si>
    <t>Cotisations aux organismes sociaux</t>
  </si>
  <si>
    <t>Cotis.caisse de congés payés</t>
  </si>
  <si>
    <t>Charges soc./congés payés(provis.)</t>
  </si>
  <si>
    <t>Cotisations sociales exploitant</t>
  </si>
  <si>
    <t>Cotis.soc.exploit.maladie</t>
  </si>
  <si>
    <t>Cotis.soc.exploit.vieillesse</t>
  </si>
  <si>
    <t>Cotis.soc.allocat.familiales</t>
  </si>
  <si>
    <t>Autres charges sociales</t>
  </si>
  <si>
    <t>Prestations directes</t>
  </si>
  <si>
    <t>Versements aux comités d'entreprise</t>
  </si>
  <si>
    <t>Versements aux comités d'hygiène</t>
  </si>
  <si>
    <t>Versements aux aut.oeuvres sociales</t>
  </si>
  <si>
    <t>Médecine du travail, pharmacie</t>
  </si>
  <si>
    <t>65- AUTRES CHARGES DE GESTION COURANTE</t>
  </si>
  <si>
    <t>Redevances pour concessions,brevets</t>
  </si>
  <si>
    <t>Droits d'auteur et de reproduction</t>
  </si>
  <si>
    <t>Autres droits et valeurs similaires</t>
  </si>
  <si>
    <t>Jetons de présence</t>
  </si>
  <si>
    <t>Pertes sur créances irrécouvrables</t>
  </si>
  <si>
    <t>Pertes/créances irrécouv. exercice</t>
  </si>
  <si>
    <t>Pertes/créances irréc.exerc.antér.</t>
  </si>
  <si>
    <t>Quotes-parts résult/opérat. commun</t>
  </si>
  <si>
    <t>Quote-part de bénéfice transféréé</t>
  </si>
  <si>
    <t>Quote-part de perte supportée</t>
  </si>
  <si>
    <t>Charges diverses gestion courante</t>
  </si>
  <si>
    <t>66- CHARGES FINANCIERES</t>
  </si>
  <si>
    <t>Intérêts des emprunts et dettes</t>
  </si>
  <si>
    <t>Intérêts sur c/courants associés</t>
  </si>
  <si>
    <t>Intérêts bancaires /opérat financnt</t>
  </si>
  <si>
    <t>Intérêts obligations cautionnées</t>
  </si>
  <si>
    <t>Intérêts des autres dettes</t>
  </si>
  <si>
    <t>Pertes sur créances liées particip.</t>
  </si>
  <si>
    <t>Escomptes accordés</t>
  </si>
  <si>
    <t>Pertes de change</t>
  </si>
  <si>
    <t>Charg.nettes/cess.val.mob.placement</t>
  </si>
  <si>
    <t>Ecarts de conversion</t>
  </si>
  <si>
    <t>67- CHARGES EXCEPTIONNELLES</t>
  </si>
  <si>
    <t>Pénalités sur marché</t>
  </si>
  <si>
    <t>Pénalités,amendes fiscales pénales</t>
  </si>
  <si>
    <t>Dons, libéralités</t>
  </si>
  <si>
    <t>Créances irrécouvrables ds exercice</t>
  </si>
  <si>
    <t>Subventions accordées</t>
  </si>
  <si>
    <t>Rappel d'impôts</t>
  </si>
  <si>
    <t>Autres charg.except./opérat.gestion</t>
  </si>
  <si>
    <t>Charges except/exercices antérieurs</t>
  </si>
  <si>
    <t>Val.comptable éléments actif cédés</t>
  </si>
  <si>
    <t>Val.compta.immob.incorp.cédées</t>
  </si>
  <si>
    <t>Val.compta.immob.corporel.cédées</t>
  </si>
  <si>
    <t>Val.compta.immo.financ.cédées</t>
  </si>
  <si>
    <t>Val.compta.autres élém.actif.cédés</t>
  </si>
  <si>
    <t>Malis provenant clauses indexation</t>
  </si>
  <si>
    <t>Lots</t>
  </si>
  <si>
    <t>Charges exceptionnelles diverses</t>
  </si>
  <si>
    <t>68- DOTATION AUX AMORTISSEMENTS ET PROVISIONS</t>
  </si>
  <si>
    <t>Dotations amort.immobilisations</t>
  </si>
  <si>
    <t>Dotation amortiss.immo.incorp.</t>
  </si>
  <si>
    <t>Dotation amortiss.immo.corporel.</t>
  </si>
  <si>
    <t>Dotation amortis.charges à répartir</t>
  </si>
  <si>
    <t>Dot.prov.risques,charges exploitat.</t>
  </si>
  <si>
    <t>Dot.prov.dépréc.immobilisations</t>
  </si>
  <si>
    <t>Dot.prov.dépréc.immob.incorporel.</t>
  </si>
  <si>
    <t>Dot.prov.dépréc.immob.corporel.</t>
  </si>
  <si>
    <t>Dot.prov.dépréc.actifs circulants</t>
  </si>
  <si>
    <t>Dot.prov.dépréc. stocks, en-cours</t>
  </si>
  <si>
    <t>Dot.prov.dépréc.des créances</t>
  </si>
  <si>
    <t>Dot.amort.prov charges financières</t>
  </si>
  <si>
    <t>Dot.amort.primes rembours obligat.</t>
  </si>
  <si>
    <t>Dot.prov.risques,charges financiers</t>
  </si>
  <si>
    <t>Dot.prov.dépréc.éléments financiers</t>
  </si>
  <si>
    <t>Dot.prov.dépréc.immobil.financ.</t>
  </si>
  <si>
    <t>Dot.prov.dépréc.val.mobil.placement</t>
  </si>
  <si>
    <t>Autres dotations</t>
  </si>
  <si>
    <t>Dot.amort.exceptionnel immobilisat.</t>
  </si>
  <si>
    <t>Dot.provisions réglementées (immob)</t>
  </si>
  <si>
    <t>Dotation amortiss.dérogatoires</t>
  </si>
  <si>
    <t>Dot.provisions réglementées(stocks)</t>
  </si>
  <si>
    <t>Dot.autres provisions réglementées</t>
  </si>
  <si>
    <t>Dot.prov.risques,charges exception.</t>
  </si>
  <si>
    <t>Dot.prov.dépréciation exceptionnell</t>
  </si>
  <si>
    <t>69- PART. DES SALARIES - IMPOTS SUR LES BENEFICES</t>
  </si>
  <si>
    <t>Participation salariés aux résultats</t>
  </si>
  <si>
    <t>Impôts dus en FRANCE</t>
  </si>
  <si>
    <t>Contr. addit. impôts sur bénéfice</t>
  </si>
  <si>
    <t>Impôts dus à l'étranger</t>
  </si>
  <si>
    <t>Suppl. impôts bénéfice / distributions</t>
  </si>
  <si>
    <t>Imposition forfaitaire annuelle</t>
  </si>
  <si>
    <t>Intégration fiscale - charges</t>
  </si>
  <si>
    <t>Intégration fiscale - produits</t>
  </si>
  <si>
    <t>Produits-report en arrière déficit</t>
  </si>
  <si>
    <t>Produits-crédit impôt formation</t>
  </si>
  <si>
    <t>Produits-crédit impôt recherche</t>
  </si>
  <si>
    <t>Produits-crédit impôt divers</t>
  </si>
  <si>
    <t>70- VENTES PRODUITS, PRESTATIONS, MARCHANDISES</t>
  </si>
  <si>
    <t>Ventes de produits finis France</t>
  </si>
  <si>
    <t>701x2x</t>
  </si>
  <si>
    <t>Ventes de produits finis intracom</t>
  </si>
  <si>
    <t>701x8x</t>
  </si>
  <si>
    <t>Ventes de produits exo exportation</t>
  </si>
  <si>
    <t>701x9x</t>
  </si>
  <si>
    <t>Ventes de produits exportation</t>
  </si>
  <si>
    <t>702xxx</t>
  </si>
  <si>
    <t>Ventes de produits intermédiaires France</t>
  </si>
  <si>
    <t>702x2x</t>
  </si>
  <si>
    <t>Ventes de produits intermédiaires intracom</t>
  </si>
  <si>
    <t>702x8x</t>
  </si>
  <si>
    <t>Ventes de produits intermédiaires exo exportation</t>
  </si>
  <si>
    <t>702x9x</t>
  </si>
  <si>
    <t>Ventes de produits intermédiaires exportation</t>
  </si>
  <si>
    <t>703xxx</t>
  </si>
  <si>
    <t>Ventes de produits résiduels France</t>
  </si>
  <si>
    <t>703x2x</t>
  </si>
  <si>
    <t>Ventes de produits résiduels intracom</t>
  </si>
  <si>
    <t>703x8x</t>
  </si>
  <si>
    <t>Ventes de produits résiduels exo exportation</t>
  </si>
  <si>
    <t>703x9x</t>
  </si>
  <si>
    <t>Ventes de produits résiduels exportation</t>
  </si>
  <si>
    <t>704xxx</t>
  </si>
  <si>
    <t>Travaux France</t>
  </si>
  <si>
    <t>704x2x</t>
  </si>
  <si>
    <t>Travaux intracom</t>
  </si>
  <si>
    <t>704x8x</t>
  </si>
  <si>
    <t>Travaux exo exportation</t>
  </si>
  <si>
    <t>704x9x</t>
  </si>
  <si>
    <t>Travaux exportation</t>
  </si>
  <si>
    <t>705xxx</t>
  </si>
  <si>
    <t>Etudes France</t>
  </si>
  <si>
    <t>705x2x</t>
  </si>
  <si>
    <t>Etudes intracom</t>
  </si>
  <si>
    <t>705x8x</t>
  </si>
  <si>
    <t>Etudes exo export</t>
  </si>
  <si>
    <t>705x9x</t>
  </si>
  <si>
    <t>Etudes export</t>
  </si>
  <si>
    <t>706xxx</t>
  </si>
  <si>
    <t>Prestations de services France</t>
  </si>
  <si>
    <t>706x2x</t>
  </si>
  <si>
    <t>Prestations de services intracom</t>
  </si>
  <si>
    <t>706x8x</t>
  </si>
  <si>
    <t>Prestations de servicesexo  export</t>
  </si>
  <si>
    <t>706x9x</t>
  </si>
  <si>
    <t>Prestations de services export</t>
  </si>
  <si>
    <t>Ventes de marchandises France</t>
  </si>
  <si>
    <t>707x2x</t>
  </si>
  <si>
    <t>Ventes de marchandises intracom</t>
  </si>
  <si>
    <t>707x8x</t>
  </si>
  <si>
    <t>Ventes de marchandises exo export</t>
  </si>
  <si>
    <t>707x9x</t>
  </si>
  <si>
    <t>Ventes de marchandises export</t>
  </si>
  <si>
    <t>7080xx</t>
  </si>
  <si>
    <t>Produits activités annexes France</t>
  </si>
  <si>
    <t>70802x</t>
  </si>
  <si>
    <t>Produits activités annexes intracom</t>
  </si>
  <si>
    <t>70808x</t>
  </si>
  <si>
    <t>Produits activités annexes exo export.</t>
  </si>
  <si>
    <t>70809x</t>
  </si>
  <si>
    <t>Produits activités annexes export.</t>
  </si>
  <si>
    <t>7081xx</t>
  </si>
  <si>
    <t>Produits services intérêt personnel</t>
  </si>
  <si>
    <t>70812x</t>
  </si>
  <si>
    <t>Produits services intérêt pers. Intracom</t>
  </si>
  <si>
    <t>70818x</t>
  </si>
  <si>
    <t>Produits services int.pers.exo export</t>
  </si>
  <si>
    <t>70819x</t>
  </si>
  <si>
    <t>Produits services int.pers.export</t>
  </si>
  <si>
    <t>7082xx</t>
  </si>
  <si>
    <t>Commissions et courtages</t>
  </si>
  <si>
    <t>70822x</t>
  </si>
  <si>
    <t>Commissions et courtages intracom</t>
  </si>
  <si>
    <t>70828x</t>
  </si>
  <si>
    <t>Commissions et courtages exo export</t>
  </si>
  <si>
    <t>70829x</t>
  </si>
  <si>
    <t>Commissions et courtages export</t>
  </si>
  <si>
    <t>7083xx</t>
  </si>
  <si>
    <t>Locations diverses</t>
  </si>
  <si>
    <t>70832x</t>
  </si>
  <si>
    <t>Locations diverses intracom</t>
  </si>
  <si>
    <t>70838x</t>
  </si>
  <si>
    <t>Locations diverses exo export</t>
  </si>
  <si>
    <t>70839x</t>
  </si>
  <si>
    <t>Locations diverses export</t>
  </si>
  <si>
    <t>7084xx</t>
  </si>
  <si>
    <t>Mise disposition personnel facturée</t>
  </si>
  <si>
    <t>70842x</t>
  </si>
  <si>
    <t>Mise disposition personnel fact. Intracom</t>
  </si>
  <si>
    <t>70848x</t>
  </si>
  <si>
    <t>Mise à dispos.personnel fact.exo export</t>
  </si>
  <si>
    <t>70849x</t>
  </si>
  <si>
    <t>Mise à dispos.personnel fact.export</t>
  </si>
  <si>
    <t>7085xx</t>
  </si>
  <si>
    <t>Ports,frais accessoires facturés</t>
  </si>
  <si>
    <t>70852x</t>
  </si>
  <si>
    <t>Ports,frais accessoires fact.intracom</t>
  </si>
  <si>
    <t>70858x</t>
  </si>
  <si>
    <t>Ports,frais accessoires fact.exo export</t>
  </si>
  <si>
    <t>70859x</t>
  </si>
  <si>
    <t>Ports,frais accessoires fact.export</t>
  </si>
  <si>
    <t>7086xx</t>
  </si>
  <si>
    <t>Boni/reprise emballages consignés</t>
  </si>
  <si>
    <t>70862x</t>
  </si>
  <si>
    <t>Boni/reprise embal.consignés intracom</t>
  </si>
  <si>
    <t>70868x</t>
  </si>
  <si>
    <t>Boni/reprise embal.consignés exo export</t>
  </si>
  <si>
    <t>70869x</t>
  </si>
  <si>
    <t>Boni/reprise embal.consignés export</t>
  </si>
  <si>
    <t>7087xx</t>
  </si>
  <si>
    <t>Bonifications obtenues des clients</t>
  </si>
  <si>
    <t>70872x</t>
  </si>
  <si>
    <t>Bonificat.obtenues clients intracom</t>
  </si>
  <si>
    <t>70878x</t>
  </si>
  <si>
    <t>Bonificat.obtenues clients exo export</t>
  </si>
  <si>
    <t>70879x</t>
  </si>
  <si>
    <t>Bonificat.obtenues clients export</t>
  </si>
  <si>
    <t>7088xx</t>
  </si>
  <si>
    <t>Autres produits d'activités annexes</t>
  </si>
  <si>
    <t>70882x</t>
  </si>
  <si>
    <t>Autres prod.activ.annexes intracom</t>
  </si>
  <si>
    <t>70888x</t>
  </si>
  <si>
    <t>Autres prod.activ.annexes exo export</t>
  </si>
  <si>
    <t>70889x</t>
  </si>
  <si>
    <t>Autres prod.activ.annexes export</t>
  </si>
  <si>
    <t>7090xx</t>
  </si>
  <si>
    <t xml:space="preserve">R.R.R. accordés </t>
  </si>
  <si>
    <t>70902x</t>
  </si>
  <si>
    <t>R.R.R. accordés intracom</t>
  </si>
  <si>
    <t>70908x</t>
  </si>
  <si>
    <t>R.R.R. accordés exo export</t>
  </si>
  <si>
    <t>70909x</t>
  </si>
  <si>
    <t>R.R.R. accordés export</t>
  </si>
  <si>
    <t>7091xx</t>
  </si>
  <si>
    <t>RRR sur ventes de produits finis</t>
  </si>
  <si>
    <t>70912x</t>
  </si>
  <si>
    <t>RRR s/ventes prod.finis intracom</t>
  </si>
  <si>
    <t>70918x</t>
  </si>
  <si>
    <t>RRR s/ventes prod.finis exo export</t>
  </si>
  <si>
    <t>70919x</t>
  </si>
  <si>
    <t>RRR s/ventes prod.finis export</t>
  </si>
  <si>
    <t>7092xx</t>
  </si>
  <si>
    <t>RRR sur ventes prod.intermédiaires</t>
  </si>
  <si>
    <t>70922x</t>
  </si>
  <si>
    <t>RRR s/ventes prod.interm.intracom</t>
  </si>
  <si>
    <t>70928x</t>
  </si>
  <si>
    <t>RRR s/ventes prod.interm.exo export</t>
  </si>
  <si>
    <t>70929x</t>
  </si>
  <si>
    <t>RRR s/ventes prod.interm.export</t>
  </si>
  <si>
    <t>7093xx</t>
  </si>
  <si>
    <t>RRR s/ventes prod.résiduels</t>
  </si>
  <si>
    <t>70932x</t>
  </si>
  <si>
    <t>RRR s/ventes prod.résiduel intracom</t>
  </si>
  <si>
    <t>70938x</t>
  </si>
  <si>
    <t>RRR s/ventes prod.résiduel exo export</t>
  </si>
  <si>
    <t>70939x</t>
  </si>
  <si>
    <t>RRR s/ventes prod.résiduel export</t>
  </si>
  <si>
    <t>7094xx</t>
  </si>
  <si>
    <t>RRR sur travaux</t>
  </si>
  <si>
    <t>70942x</t>
  </si>
  <si>
    <t>RRR s/travaux intracom</t>
  </si>
  <si>
    <t>70948x</t>
  </si>
  <si>
    <t>RRR s/travaux exo export</t>
  </si>
  <si>
    <t>70949x</t>
  </si>
  <si>
    <t>RRR s/travaux export</t>
  </si>
  <si>
    <t>7095xx</t>
  </si>
  <si>
    <t>RRR sur études</t>
  </si>
  <si>
    <t>70952x</t>
  </si>
  <si>
    <t>RRR s/études intracom</t>
  </si>
  <si>
    <t>70958x</t>
  </si>
  <si>
    <t>RRR s/études exo export</t>
  </si>
  <si>
    <t>70959x</t>
  </si>
  <si>
    <t>RRR s/études export</t>
  </si>
  <si>
    <t>7096xx</t>
  </si>
  <si>
    <t>RRR sur prestations de services</t>
  </si>
  <si>
    <t>70962x</t>
  </si>
  <si>
    <t>RRR s/prestations services intracom</t>
  </si>
  <si>
    <t>70968x</t>
  </si>
  <si>
    <t>RRR s/prestations services exo export</t>
  </si>
  <si>
    <t>70969x</t>
  </si>
  <si>
    <t>RRR s/prestations services export</t>
  </si>
  <si>
    <t>7097xx</t>
  </si>
  <si>
    <t>RRR sur ventes de marchandises</t>
  </si>
  <si>
    <t>70972x</t>
  </si>
  <si>
    <t>RRR s/ventes marchandises intracom</t>
  </si>
  <si>
    <t>70978x</t>
  </si>
  <si>
    <t>RRR s/ventes marchandises exo export</t>
  </si>
  <si>
    <t>70979x</t>
  </si>
  <si>
    <t>RRR s/ventes marchandises export</t>
  </si>
  <si>
    <t>7098xx</t>
  </si>
  <si>
    <t>RRR sur produits activités annexes</t>
  </si>
  <si>
    <t>70982x</t>
  </si>
  <si>
    <t>RRR s/produits activ.annexes intracom</t>
  </si>
  <si>
    <t>70988x</t>
  </si>
  <si>
    <t>RRR s/produits activ.annexes exo export</t>
  </si>
  <si>
    <t>70989x</t>
  </si>
  <si>
    <t>RRR s/produits activ.annexes export</t>
  </si>
  <si>
    <t>71- PRODUCTION STOCKEE</t>
  </si>
  <si>
    <t>Variation stocks (en-cours produc.)</t>
  </si>
  <si>
    <t>Variation en-cours production biens</t>
  </si>
  <si>
    <t>Variation stock produits en-cours</t>
  </si>
  <si>
    <t>Variation stock travaux en-cours</t>
  </si>
  <si>
    <t>Variation en-cours production servc</t>
  </si>
  <si>
    <t>Variation stock études en-cours</t>
  </si>
  <si>
    <t>Variation stock prest.serv.en cours</t>
  </si>
  <si>
    <t>Variation des stocks de produits</t>
  </si>
  <si>
    <t>Variation stocks produits interméd.</t>
  </si>
  <si>
    <t>Variation stocks produits finis</t>
  </si>
  <si>
    <t>72/75- AUTRES</t>
  </si>
  <si>
    <t>Production immobilisée</t>
  </si>
  <si>
    <t>Product.immobil.immobil.incorporel.</t>
  </si>
  <si>
    <t>Production immob.immob.corporelles</t>
  </si>
  <si>
    <t>Prod.nets partiels/opérat.en-cours</t>
  </si>
  <si>
    <t>Prod.nets partiels/opérat terminées</t>
  </si>
  <si>
    <t>Subventions exploitation</t>
  </si>
  <si>
    <t>Autres produits</t>
  </si>
  <si>
    <t>Droits d'auteurs et de reproduction</t>
  </si>
  <si>
    <t>Revenus immeubles non professionn.</t>
  </si>
  <si>
    <t>Jetons présence,rémun.administrat.</t>
  </si>
  <si>
    <t>Quotes-part résult/opérat.en commun</t>
  </si>
  <si>
    <t>Produits de gestion courante</t>
  </si>
  <si>
    <t>76- PRODUITS FINANCIERS</t>
  </si>
  <si>
    <t>Produits de participations</t>
  </si>
  <si>
    <t>Revenus des titres de participation</t>
  </si>
  <si>
    <t>Revenus sur autre formes particip.</t>
  </si>
  <si>
    <t>Revenus créances rattach.à particip</t>
  </si>
  <si>
    <t>Produits autres immob. financières</t>
  </si>
  <si>
    <t>Revenus des titres immobilisés</t>
  </si>
  <si>
    <t>Revenus des prêts</t>
  </si>
  <si>
    <t>Revenus des créances immobilisées</t>
  </si>
  <si>
    <t>Revenus des autres créances</t>
  </si>
  <si>
    <t>Revenus des créances commerciales</t>
  </si>
  <si>
    <t>Revenus des créances diverses</t>
  </si>
  <si>
    <t>Revenus des valeurs mobil.placement</t>
  </si>
  <si>
    <t>Escomptes obtenus</t>
  </si>
  <si>
    <t>Gains de change</t>
  </si>
  <si>
    <t>Prod.net/cessions val.mob.placement</t>
  </si>
  <si>
    <t>77- PRODUITS EXCEPTIONNELS</t>
  </si>
  <si>
    <t>Dédits&amp;Pénalités perçus/achat vente</t>
  </si>
  <si>
    <t>Libéralités perçues.</t>
  </si>
  <si>
    <t>Rentrées sur créances amorties</t>
  </si>
  <si>
    <t>Subventions d'équilibre</t>
  </si>
  <si>
    <t>Dégrèvements d'impôts(sauf impôt/bénéfices)</t>
  </si>
  <si>
    <t>Autres prod.excep/opération gestion</t>
  </si>
  <si>
    <t>Prod.except./exercices antérieurs</t>
  </si>
  <si>
    <t>Produits cessions d'éléments actif</t>
  </si>
  <si>
    <t>Produits/cession immob.incorporel.</t>
  </si>
  <si>
    <t>Produits/cession immob.corporelles</t>
  </si>
  <si>
    <t>Produits/cession immob.financières</t>
  </si>
  <si>
    <t>Produits/cession aut.éléments actif</t>
  </si>
  <si>
    <t>Quote-part subv.invest.virée résult</t>
  </si>
  <si>
    <t>Autres produits exceptionnels</t>
  </si>
  <si>
    <t>Bonis provenant clauses indexation</t>
  </si>
  <si>
    <t>Produits exceptionels divers</t>
  </si>
  <si>
    <t>78- REPRISES/AMORTISSEMENTS ET PROVISIONS</t>
  </si>
  <si>
    <t>Reprises/amort.immobilisations</t>
  </si>
  <si>
    <t>Reprises/prov.risque&amp;charge exploit</t>
  </si>
  <si>
    <t>Reprises/prov.dépréc.immobilisat.</t>
  </si>
  <si>
    <t>Reprises/prov.dépréc.actif circulant</t>
  </si>
  <si>
    <t>Reprises/prov.dépréc.des stocks</t>
  </si>
  <si>
    <t>Reprises/prov.dépréc.des créances</t>
  </si>
  <si>
    <t>Reprises/prov.(produits financiers)</t>
  </si>
  <si>
    <t>Reprises/prov.risques &amp; charges financ</t>
  </si>
  <si>
    <t>Reprises/prov.dépréc.élémts financ.</t>
  </si>
  <si>
    <t>Reprises/prov.dépréc.immob.financ.</t>
  </si>
  <si>
    <t>Reprises/prov.dépréc.val.mob.plact.</t>
  </si>
  <si>
    <t>Reprises/prov.dépréc.financ.divers.</t>
  </si>
  <si>
    <t>Reprises/prov.(prod. exceptionnels)</t>
  </si>
  <si>
    <t>Reprises/prov.réglementées (immo)</t>
  </si>
  <si>
    <t>Reprises s/amortiss.dérogatoires</t>
  </si>
  <si>
    <t>Reprises/prov réglementées(stocks)</t>
  </si>
  <si>
    <t>Reprises/autres prov.réglementées</t>
  </si>
  <si>
    <t>Reprises/prov.risque &amp; charges excep.</t>
  </si>
  <si>
    <t>Reprises/prov.dépréciation except.</t>
  </si>
  <si>
    <t>79- TRANSFERTS DE CHARGES</t>
  </si>
  <si>
    <t>Transf. de charges-achats</t>
  </si>
  <si>
    <t>Transf.charges serv.extérieurs</t>
  </si>
  <si>
    <t>Transf.charges autres serv.extér.</t>
  </si>
  <si>
    <t>Transf.charges impôts et taxes</t>
  </si>
  <si>
    <t>Transf.charges frais de personnel</t>
  </si>
  <si>
    <t>Transf.charges autres charges</t>
  </si>
  <si>
    <t>Transfert de charges financières</t>
  </si>
  <si>
    <t>Transfert charges exceptionnelles</t>
  </si>
  <si>
    <t>Personnel extérieur à l'entreprise</t>
  </si>
  <si>
    <t>Stocks emballages</t>
  </si>
  <si>
    <t>Variation stocks emballages</t>
  </si>
  <si>
    <t>Assurance véhicule</t>
  </si>
  <si>
    <t>Charges sur primes</t>
  </si>
  <si>
    <t>Formations</t>
  </si>
  <si>
    <t>CICE</t>
  </si>
  <si>
    <t>Emprunts aup. établissements crédit n°4518623</t>
  </si>
  <si>
    <t>Emprunts aup. établissements crédit n°4482257</t>
  </si>
  <si>
    <t>Emprunts échus</t>
  </si>
  <si>
    <t>Emprunts aup. établissements crédit n°4182020</t>
  </si>
  <si>
    <t>Stocks matières premières et fournitures</t>
  </si>
  <si>
    <t>Stocks fournitures</t>
  </si>
  <si>
    <t>Stocks matières consommables</t>
  </si>
  <si>
    <t>Stocks fournitures consommables</t>
  </si>
  <si>
    <t>Stocks combustibles</t>
  </si>
  <si>
    <t>Stocks produits d'entretien</t>
  </si>
  <si>
    <t>Stocks fournitures d'atelier et d'usine</t>
  </si>
  <si>
    <t>Stocks fournitures de magasin</t>
  </si>
  <si>
    <t>Stocks fournitures de bureau</t>
  </si>
  <si>
    <t>Stocks emballages perdus</t>
  </si>
  <si>
    <t>Stocks emballages récup. non identifiables</t>
  </si>
  <si>
    <t>Stocks emballages à usage mixte</t>
  </si>
  <si>
    <t>Stocks produits en cours</t>
  </si>
  <si>
    <t>Stocks travaux en cours</t>
  </si>
  <si>
    <t>Stocks etudes en cours</t>
  </si>
  <si>
    <t>Stocks prestations de services en cours</t>
  </si>
  <si>
    <t>Stocks produits intermédiaires</t>
  </si>
  <si>
    <t>Stocks produits finis</t>
  </si>
  <si>
    <t>Stocks produits résiduels</t>
  </si>
  <si>
    <t>Stocks déchets</t>
  </si>
  <si>
    <t>Stocks rebuts</t>
  </si>
  <si>
    <t>Stocks matières de récupération</t>
  </si>
  <si>
    <t>Stocks marchandises</t>
  </si>
  <si>
    <t>TVA à décaisser</t>
  </si>
  <si>
    <t xml:space="preserve">TVA sur dû fournisseur </t>
  </si>
  <si>
    <t>TVA déductible/fact.non parvenues</t>
  </si>
  <si>
    <t>Associés - Comptes courants Monsieur</t>
  </si>
  <si>
    <t>Associés - Comptes courants Madame</t>
  </si>
  <si>
    <t>Achats de matières premières 20 %</t>
  </si>
  <si>
    <t>Achats de matières premières 5,5%</t>
  </si>
  <si>
    <t xml:space="preserve">Achats d'emballages </t>
  </si>
  <si>
    <t>Petits matériels et outillages</t>
  </si>
  <si>
    <t>Vêtement de travail</t>
  </si>
  <si>
    <t>Achats de marchandises 5,5%</t>
  </si>
  <si>
    <t>Achats de marchandises 20 %</t>
  </si>
  <si>
    <t>Locations mobilières (matériels)</t>
  </si>
  <si>
    <t>Entretien biens immobiliers , analyses</t>
  </si>
  <si>
    <t>Assurance risques d'exploitation (ADI)</t>
  </si>
  <si>
    <t>Frais de colloque,séminaires,conférence</t>
  </si>
  <si>
    <t>Commissions,frais/émission emprunts (commission carte bancaire)</t>
  </si>
  <si>
    <t>Particip. formation professionnelle, formation continue</t>
  </si>
  <si>
    <t>Taxe professionnelle / CFE</t>
  </si>
  <si>
    <t>Rémunérations Monsieur</t>
  </si>
  <si>
    <t>RSI Monsieur</t>
  </si>
  <si>
    <t>Cotisations facultatives Monsieur</t>
  </si>
  <si>
    <t>Rémunérations Madame</t>
  </si>
  <si>
    <t>RSI Madame</t>
  </si>
  <si>
    <t>Cotisations facultatives Madame</t>
  </si>
  <si>
    <t xml:space="preserve">Autres charges de personnel </t>
  </si>
  <si>
    <t>Impôts sur bénéfice (IS)</t>
  </si>
  <si>
    <t xml:space="preserve">Crédit d'impôt apprentissage </t>
  </si>
  <si>
    <t>Ventes boulangerie 5,5%</t>
  </si>
  <si>
    <t>Ventes  patisserie 5,5%</t>
  </si>
  <si>
    <t>Ventes  viennoiserie 5,5%</t>
  </si>
  <si>
    <t>Ventes biscuits 5,5 %</t>
  </si>
  <si>
    <t>Ventes chaud 10%</t>
  </si>
  <si>
    <t>Reventes 5,5%</t>
  </si>
  <si>
    <t xml:space="preserve">Reventes 20% </t>
  </si>
  <si>
    <t>Emprunts</t>
  </si>
  <si>
    <t>Fournisseurs - Achats</t>
  </si>
  <si>
    <t>Autres achats et charges</t>
  </si>
  <si>
    <t>Assurances</t>
  </si>
  <si>
    <t>Clients ventes</t>
  </si>
  <si>
    <t>Clients douteux</t>
  </si>
  <si>
    <t>Stock</t>
  </si>
  <si>
    <t>Stock &amp; Provisions</t>
  </si>
  <si>
    <t>Immobilisations</t>
  </si>
  <si>
    <t>Personnel</t>
  </si>
  <si>
    <t>Indice charges sociales</t>
  </si>
  <si>
    <t>Provision conges payes</t>
  </si>
  <si>
    <t>Impots et Taxes</t>
  </si>
  <si>
    <t>Résultat fiscal EI ou EURL</t>
  </si>
  <si>
    <t>Résultat fiscal - Société IRPP</t>
  </si>
  <si>
    <t>Tableau de passage (revenus fonciers)</t>
  </si>
  <si>
    <t>Revenus fonciers - 2072</t>
  </si>
  <si>
    <t>Résultat fiscal - IS</t>
  </si>
  <si>
    <t>Calcul IS</t>
  </si>
  <si>
    <t>Credits impot</t>
  </si>
  <si>
    <t>CA 12</t>
  </si>
  <si>
    <t>Centralisation CA3</t>
  </si>
  <si>
    <t>Bases TVA collectee</t>
  </si>
  <si>
    <t>Verification TVA collectee</t>
  </si>
  <si>
    <t>TVA déductible</t>
  </si>
  <si>
    <t>Capitaux Propres &amp; Provisions</t>
  </si>
  <si>
    <t>Frais mixtes</t>
  </si>
  <si>
    <t>K - Associes et groupe</t>
  </si>
  <si>
    <t>C.C.A</t>
  </si>
  <si>
    <t>P.A.R</t>
  </si>
  <si>
    <t>C.A.P</t>
  </si>
  <si>
    <t>P.C.A</t>
  </si>
  <si>
    <t>Dossier</t>
  </si>
  <si>
    <t>Feuilles de travail</t>
  </si>
  <si>
    <t>Avancement</t>
  </si>
  <si>
    <t>OUI</t>
  </si>
  <si>
    <t>NON</t>
  </si>
  <si>
    <t>Prévisions de tresorerie</t>
  </si>
  <si>
    <t>Select</t>
  </si>
  <si>
    <t xml:space="preserve">Montants Hors Taxes </t>
  </si>
  <si>
    <t>non déclarables</t>
  </si>
  <si>
    <t xml:space="preserve">Liste des immobilisations </t>
  </si>
  <si>
    <t xml:space="preserve">Mode d'amortissement </t>
  </si>
  <si>
    <t xml:space="preserve">Linéaire </t>
  </si>
  <si>
    <t>Dégréssif</t>
  </si>
  <si>
    <t>Linéaire OU Dégressif</t>
  </si>
  <si>
    <t>Non amortissable</t>
  </si>
  <si>
    <t xml:space="preserve">Nature de l'immobilisation </t>
  </si>
  <si>
    <t>Coût d'acquisition HT (sauf si véhicule de tourisme)</t>
  </si>
  <si>
    <t>Compte</t>
  </si>
  <si>
    <t xml:space="preserve">Date de mise en service </t>
  </si>
  <si>
    <t>Nombre d'années d'amortissement</t>
  </si>
  <si>
    <t>Mois de mise en service</t>
  </si>
  <si>
    <t>KJB</t>
  </si>
  <si>
    <t>Date fin exercice</t>
  </si>
  <si>
    <t>Date fin d'exercice</t>
  </si>
  <si>
    <t>Date début d'exercice</t>
  </si>
  <si>
    <t>Prorata de la première année</t>
  </si>
  <si>
    <t>Prorata de la dernière année</t>
  </si>
  <si>
    <t xml:space="preserve">Durée d'amortissement </t>
  </si>
  <si>
    <t>égale à 3 ou 4 ans</t>
  </si>
  <si>
    <t>égale à 5 ou 6 ans</t>
  </si>
  <si>
    <t>Supérieure à 6 ans</t>
  </si>
  <si>
    <t>Coefficient d'amortissement</t>
  </si>
  <si>
    <t>Oui</t>
  </si>
  <si>
    <t>Non</t>
  </si>
  <si>
    <t>Barème IR 2016/2017/2018</t>
  </si>
  <si>
    <t>FAIRE FORMULE POUR IR OU IS COMME car certaines sté ne peuvent opter</t>
  </si>
  <si>
    <t>ACHATS</t>
  </si>
  <si>
    <t>Liste des emprunts</t>
  </si>
  <si>
    <t>Raison de l'emprunt</t>
  </si>
  <si>
    <t>Périodicité (mensuelle,trimestrielle, annuelle)</t>
  </si>
  <si>
    <t>Nombre échéances exercice</t>
  </si>
  <si>
    <t>Nombre échéances restantes FIN</t>
  </si>
  <si>
    <t xml:space="preserve">Taux fixe ou variable </t>
  </si>
  <si>
    <t>Taux emprunt</t>
  </si>
  <si>
    <t>Montant emprunté</t>
  </si>
  <si>
    <t>Montant    échéance</t>
  </si>
  <si>
    <t>Capital dû au début d'exercice</t>
  </si>
  <si>
    <t>Montant emprunté dans l'exercice</t>
  </si>
  <si>
    <t>Montant remboursé dans l'exercice</t>
  </si>
  <si>
    <t>Capital dû en fin d'exercice</t>
  </si>
  <si>
    <t>Capital dû à         -1 an</t>
  </si>
  <si>
    <t>Capital dû de    1 à 5 ans</t>
  </si>
  <si>
    <t>Capital dû à         +5 ans</t>
  </si>
  <si>
    <t>Intérets de l'exercice</t>
  </si>
  <si>
    <t>Intérets restant à courir</t>
  </si>
  <si>
    <t>Garanties données</t>
  </si>
  <si>
    <t>Nombre d'années/Durée Amortissement</t>
  </si>
  <si>
    <t>date de départ</t>
  </si>
  <si>
    <t xml:space="preserve">Ne pas oublier assurance si yena </t>
  </si>
  <si>
    <t>CIC</t>
  </si>
  <si>
    <t>Mensuelle</t>
  </si>
  <si>
    <t>Trimestrielle</t>
  </si>
  <si>
    <t xml:space="preserve">Annuelle </t>
  </si>
  <si>
    <t xml:space="preserve">Fixe </t>
  </si>
  <si>
    <t>Variable</t>
  </si>
  <si>
    <t>annuité constante</t>
  </si>
  <si>
    <t>in fine</t>
  </si>
  <si>
    <t>amortissement constant</t>
  </si>
  <si>
    <t>Année</t>
  </si>
  <si>
    <t xml:space="preserve">Annuité </t>
  </si>
  <si>
    <t xml:space="preserve">Intérêts </t>
  </si>
  <si>
    <t>Amortissement</t>
  </si>
  <si>
    <t>Coeff à appliquer</t>
  </si>
  <si>
    <t>Classe 7</t>
  </si>
  <si>
    <t>Produits</t>
  </si>
  <si>
    <t>verifier formule laquelle marche puis harmoniser</t>
  </si>
  <si>
    <t>et pas tt d'un coup 0 tou d'un coup rien</t>
  </si>
  <si>
    <t xml:space="preserve">revoir formule idem que charges </t>
  </si>
  <si>
    <t>Classe 2</t>
  </si>
  <si>
    <t>Classe 6</t>
  </si>
  <si>
    <t>https://www.empruntis.com/financement/simulation-pret-immobilier/simulation-tableau-amortissement.php</t>
  </si>
  <si>
    <t>Base Amortissable</t>
  </si>
  <si>
    <t>Amortissement (annuel)</t>
  </si>
  <si>
    <t xml:space="preserve">Amortissement cumulés </t>
  </si>
  <si>
    <t xml:space="preserve">Valeur nette comptable </t>
  </si>
  <si>
    <t>revoir formule</t>
  </si>
  <si>
    <t>=SI(OU(Données!F1089=1;3);ARRONDI((Données!I1089-Données!D1089)/Données!J1089;2);SI(Données!L1089=2;ARRONDI((Données!I1089-(DATE(ANNEE(Données!D1089);4;1))/Données!J1089;2);SI(A13=Données!E1088;Données!E1089;""))))</t>
  </si>
  <si>
    <t xml:space="preserve">pbm resolu mais faire couleur qd ok </t>
  </si>
  <si>
    <t>=SI(Données!F1089=3;Données!E1089;SI(A13="";"";SI(Données!F1089=1;ARRONDI((Données!I1089-Données!D1089)/Données!J1089;2);SI(Données!F1089=2;ARRONDI((Données!I1089-(DATE(ANNEE(Données!D1089);4;1))/Données!J1089;2));""))))</t>
  </si>
  <si>
    <t>B13</t>
  </si>
  <si>
    <t>=SI(Données!F1089=1;"";SI(OU(Données!F1089=2;3);</t>
  </si>
  <si>
    <t>=SI(OU(Données!F1089=1;3);B23*C12;SI(Données!F1089=2;B23*D12);"")</t>
  </si>
  <si>
    <t>=SI(B20=Données!L1094;E23;</t>
  </si>
  <si>
    <t>=SI(B12=Données!L1096;(Données!I1089-Données!D1089)/Données!J1089;SI(B11=Données!L1094;(Données!I1089-Données!D1089)/Données!J1089;SI(B11=Données!L1095;(Données!I1089)-(DATE(ANNEE(Données!D1089);MOIS(Données!D1089);JOUR(1)))/Données!J1089);"")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</si>
</sst>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164" formatCode="[$-1040C]#,##0.00;\-#,##0.00;&quot;&quot;"/>
    <numFmt numFmtId="165" formatCode="_-* #,##0.00\ [$€-1]_-;\-* #,##0.00\ [$€-1]_-;_-* &quot;-&quot;??\ [$€-1]_-"/>
    <numFmt numFmtId="166" formatCode="_(* #,##0.00_);_(* \(#,##0.00\);_(* &quot;-&quot;??_);_(@_)"/>
    <numFmt numFmtId="167" formatCode="_-* #,##0.00\ _F_-;\-* #,##0.00\ _F_-;_-* &quot;-&quot;??\ _F_-;_-@_-"/>
    <numFmt numFmtId="168" formatCode="_(&quot;€&quot;* #,##0.00_);_(&quot;€&quot;* \(#,##0.00\);_(&quot;€&quot;* &quot;-&quot;??_);_(@_)"/>
    <numFmt numFmtId="169" formatCode="#,##0.00\ &quot;€&quot;"/>
  </numFmts>
  <fonts count="4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9"/>
      <name val="Tahoma"/>
      <family val="2"/>
    </font>
    <font>
      <b/>
      <sz val="9"/>
      <name val="Tahoma"/>
      <family val="2"/>
    </font>
    <font>
      <i/>
      <sz val="9"/>
      <name val="Tahoma"/>
      <family val="2"/>
    </font>
    <font>
      <b/>
      <u/>
      <sz val="12"/>
      <name val="Tahoma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gency FB"/>
      <family val="2"/>
    </font>
    <font>
      <b/>
      <sz val="11"/>
      <color rgb="FFFA7D00"/>
      <name val="Agency FB"/>
      <family val="2"/>
    </font>
    <font>
      <sz val="11"/>
      <color rgb="FF3F3F76"/>
      <name val="Agency FB"/>
      <family val="2"/>
    </font>
    <font>
      <u/>
      <sz val="10"/>
      <color indexed="12"/>
      <name val="Arial"/>
      <family val="2"/>
    </font>
    <font>
      <b/>
      <sz val="12"/>
      <name val="Tahoma"/>
      <family val="2"/>
    </font>
    <font>
      <sz val="10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1"/>
      <scheme val="minor"/>
    </font>
    <font>
      <sz val="10"/>
      <color rgb="FFFF0000"/>
      <name val="Arial"/>
      <family val="2"/>
    </font>
    <font>
      <b/>
      <sz val="11"/>
      <color rgb="FF008000"/>
      <name val="Arial"/>
      <family val="2"/>
    </font>
    <font>
      <b/>
      <u/>
      <sz val="24"/>
      <name val="Calibri"/>
      <family val="2"/>
      <scheme val="minor"/>
    </font>
    <font>
      <sz val="10"/>
      <color rgb="FF222222"/>
      <name val="Courier New"/>
      <family val="3"/>
    </font>
    <font>
      <b/>
      <sz val="11"/>
      <name val="Calibri"/>
      <family val="2"/>
      <scheme val="minor"/>
    </font>
    <font>
      <sz val="9"/>
      <color rgb="FF222222"/>
      <name val="Courier New"/>
      <family val="3"/>
    </font>
    <font>
      <sz val="11"/>
      <color rgb="FF9C0006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0"/>
      <color theme="10"/>
      <name val="Arial"/>
      <family val="2"/>
    </font>
    <font>
      <b/>
      <u/>
      <sz val="20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7CE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1">
    <xf numFmtId="0" fontId="0" fillId="0" borderId="0"/>
    <xf numFmtId="9" fontId="5" fillId="0" borderId="0" applyFont="0" applyFill="0" applyBorder="0" applyAlignment="0" applyProtection="0"/>
    <xf numFmtId="0" fontId="25" fillId="0" borderId="0"/>
    <xf numFmtId="166" fontId="24" fillId="0" borderId="0" applyFont="0" applyFill="0" applyBorder="0" applyAlignment="0" applyProtection="0"/>
    <xf numFmtId="0" fontId="26" fillId="8" borderId="0" applyNumberFormat="0" applyBorder="0" applyAlignment="0" applyProtection="0"/>
    <xf numFmtId="0" fontId="27" fillId="7" borderId="14" applyNumberFormat="0" applyAlignment="0" applyProtection="0"/>
    <xf numFmtId="0" fontId="28" fillId="6" borderId="14" applyNumberFormat="0" applyAlignment="0" applyProtection="0"/>
    <xf numFmtId="165" fontId="25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167" fontId="31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25" fillId="0" borderId="0" applyFont="0" applyFill="0" applyBorder="0" applyAlignment="0" applyProtection="0"/>
    <xf numFmtId="166" fontId="24" fillId="0" borderId="0" applyFont="0" applyFill="0" applyBorder="0" applyAlignment="0" applyProtection="0"/>
    <xf numFmtId="168" fontId="25" fillId="0" borderId="0" applyFont="0" applyFill="0" applyBorder="0" applyAlignment="0" applyProtection="0"/>
    <xf numFmtId="168" fontId="25" fillId="0" borderId="0" applyFont="0" applyFill="0" applyBorder="0" applyAlignment="0" applyProtection="0"/>
    <xf numFmtId="0" fontId="31" fillId="0" borderId="0"/>
    <xf numFmtId="0" fontId="25" fillId="0" borderId="0"/>
    <xf numFmtId="0" fontId="31" fillId="0" borderId="0"/>
    <xf numFmtId="0" fontId="31" fillId="0" borderId="0"/>
    <xf numFmtId="0" fontId="32" fillId="0" borderId="0"/>
    <xf numFmtId="0" fontId="33" fillId="0" borderId="0"/>
    <xf numFmtId="0" fontId="2" fillId="0" borderId="0"/>
    <xf numFmtId="0" fontId="25" fillId="0" borderId="0" applyNumberFormat="0" applyFont="0" applyBorder="0" applyProtection="0">
      <alignment horizontal="left" vertical="center"/>
    </xf>
    <xf numFmtId="0" fontId="25" fillId="0" borderId="0" applyNumberFormat="0" applyFont="0" applyBorder="0" applyProtection="0">
      <alignment horizontal="left" vertical="center"/>
    </xf>
    <xf numFmtId="9" fontId="25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4" fillId="0" borderId="0"/>
    <xf numFmtId="0" fontId="40" fillId="12" borderId="0" applyNumberFormat="0" applyBorder="0" applyAlignment="0" applyProtection="0"/>
    <xf numFmtId="0" fontId="42" fillId="0" borderId="0" applyNumberFormat="0" applyFill="0" applyBorder="0" applyAlignment="0" applyProtection="0"/>
  </cellStyleXfs>
  <cellXfs count="152">
    <xf numFmtId="0" fontId="0" fillId="0" borderId="0" xfId="0"/>
    <xf numFmtId="0" fontId="3" fillId="0" borderId="0" xfId="0" applyFont="1"/>
    <xf numFmtId="0" fontId="4" fillId="0" borderId="0" xfId="0" applyFont="1"/>
    <xf numFmtId="0" fontId="25" fillId="0" borderId="0" xfId="2"/>
    <xf numFmtId="0" fontId="0" fillId="0" borderId="0" xfId="2" applyFont="1"/>
    <xf numFmtId="0" fontId="6" fillId="2" borderId="0" xfId="0" applyFont="1" applyFill="1"/>
    <xf numFmtId="0" fontId="8" fillId="2" borderId="0" xfId="0" applyFont="1" applyFill="1"/>
    <xf numFmtId="0" fontId="9" fillId="0" borderId="0" xfId="0" applyFont="1"/>
    <xf numFmtId="0" fontId="0" fillId="0" borderId="0" xfId="0" applyAlignment="1">
      <alignment horizontal="left" indent="1"/>
    </xf>
    <xf numFmtId="0" fontId="0" fillId="0" borderId="0" xfId="0" applyFont="1" applyAlignment="1">
      <alignment horizontal="left" indent="1"/>
    </xf>
    <xf numFmtId="10" fontId="0" fillId="0" borderId="1" xfId="1" applyNumberFormat="1" applyFont="1" applyBorder="1" applyAlignment="1">
      <alignment horizontal="left" indent="1"/>
    </xf>
    <xf numFmtId="0" fontId="0" fillId="0" borderId="1" xfId="0" applyBorder="1" applyAlignment="1">
      <alignment horizontal="left" indent="1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5" fillId="0" borderId="1" xfId="2" applyBorder="1"/>
    <xf numFmtId="0" fontId="6" fillId="0" borderId="0" xfId="0" applyFont="1"/>
    <xf numFmtId="0" fontId="6" fillId="0" borderId="0" xfId="0" quotePrefix="1" applyFont="1"/>
    <xf numFmtId="0" fontId="6" fillId="0" borderId="0" xfId="2" applyFont="1"/>
    <xf numFmtId="0" fontId="14" fillId="2" borderId="0" xfId="0" applyFont="1" applyFill="1" applyBorder="1"/>
    <xf numFmtId="0" fontId="6" fillId="2" borderId="0" xfId="0" applyFont="1" applyFill="1" applyBorder="1"/>
    <xf numFmtId="0" fontId="14" fillId="3" borderId="0" xfId="0" applyFont="1" applyFill="1" applyBorder="1"/>
    <xf numFmtId="0" fontId="6" fillId="4" borderId="0" xfId="0" applyFont="1" applyFill="1" applyBorder="1" applyProtection="1">
      <protection hidden="1"/>
    </xf>
    <xf numFmtId="0" fontId="6" fillId="4" borderId="0" xfId="0" applyFont="1" applyFill="1" applyBorder="1" applyAlignment="1" applyProtection="1">
      <alignment horizontal="left"/>
      <protection hidden="1"/>
    </xf>
    <xf numFmtId="0" fontId="15" fillId="0" borderId="0" xfId="0" applyFont="1" applyBorder="1"/>
    <xf numFmtId="0" fontId="16" fillId="0" borderId="0" xfId="0" applyFont="1" applyBorder="1"/>
    <xf numFmtId="14" fontId="0" fillId="0" borderId="0" xfId="0" applyNumberFormat="1"/>
    <xf numFmtId="0" fontId="19" fillId="0" borderId="1" xfId="0" applyFont="1" applyBorder="1" applyAlignment="1">
      <alignment horizontal="center"/>
    </xf>
    <xf numFmtId="0" fontId="20" fillId="0" borderId="1" xfId="0" applyFont="1" applyBorder="1"/>
    <xf numFmtId="0" fontId="21" fillId="0" borderId="1" xfId="0" applyFont="1" applyBorder="1" applyAlignment="1">
      <alignment horizontal="center"/>
    </xf>
    <xf numFmtId="0" fontId="21" fillId="0" borderId="1" xfId="0" applyFont="1" applyBorder="1"/>
    <xf numFmtId="0" fontId="19" fillId="0" borderId="1" xfId="0" applyFont="1" applyBorder="1"/>
    <xf numFmtId="3" fontId="18" fillId="3" borderId="1" xfId="0" applyNumberFormat="1" applyFont="1" applyFill="1" applyBorder="1" applyAlignment="1" applyProtection="1">
      <alignment vertical="center"/>
      <protection locked="0"/>
    </xf>
    <xf numFmtId="0" fontId="22" fillId="0" borderId="1" xfId="0" applyFont="1" applyBorder="1"/>
    <xf numFmtId="0" fontId="22" fillId="0" borderId="1" xfId="0" applyFont="1" applyBorder="1" applyAlignment="1">
      <alignment horizontal="left"/>
    </xf>
    <xf numFmtId="0" fontId="4" fillId="0" borderId="1" xfId="0" applyFont="1" applyBorder="1"/>
    <xf numFmtId="0" fontId="0" fillId="0" borderId="1" xfId="2" applyFont="1" applyBorder="1"/>
    <xf numFmtId="0" fontId="11" fillId="0" borderId="1" xfId="0" applyFont="1" applyBorder="1"/>
    <xf numFmtId="0" fontId="0" fillId="3" borderId="1" xfId="0" applyFill="1" applyBorder="1"/>
    <xf numFmtId="3" fontId="0" fillId="3" borderId="1" xfId="0" applyNumberFormat="1" applyFont="1" applyFill="1" applyBorder="1" applyAlignment="1" applyProtection="1">
      <alignment horizontal="center" vertical="center"/>
    </xf>
    <xf numFmtId="3" fontId="17" fillId="3" borderId="1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0" xfId="0" applyFont="1" applyBorder="1" applyAlignment="1"/>
    <xf numFmtId="0" fontId="19" fillId="0" borderId="11" xfId="0" applyFont="1" applyBorder="1" applyAlignment="1"/>
    <xf numFmtId="0" fontId="19" fillId="0" borderId="12" xfId="0" applyFont="1" applyBorder="1" applyAlignment="1"/>
    <xf numFmtId="3" fontId="18" fillId="3" borderId="10" xfId="0" applyNumberFormat="1" applyFont="1" applyFill="1" applyBorder="1" applyAlignment="1" applyProtection="1">
      <alignment vertical="center"/>
      <protection locked="0"/>
    </xf>
    <xf numFmtId="3" fontId="18" fillId="3" borderId="11" xfId="0" applyNumberFormat="1" applyFont="1" applyFill="1" applyBorder="1" applyAlignment="1" applyProtection="1">
      <alignment vertical="center"/>
      <protection locked="0"/>
    </xf>
    <xf numFmtId="3" fontId="18" fillId="3" borderId="12" xfId="0" applyNumberFormat="1" applyFont="1" applyFill="1" applyBorder="1" applyAlignment="1" applyProtection="1">
      <alignment vertical="center"/>
      <protection locked="0"/>
    </xf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19" fillId="0" borderId="1" xfId="0" applyFont="1" applyBorder="1" applyAlignment="1"/>
    <xf numFmtId="0" fontId="19" fillId="5" borderId="1" xfId="0" applyFont="1" applyFill="1" applyBorder="1" applyAlignment="1">
      <alignment horizontal="center"/>
    </xf>
    <xf numFmtId="0" fontId="19" fillId="5" borderId="1" xfId="0" applyFont="1" applyFill="1" applyBorder="1"/>
    <xf numFmtId="0" fontId="23" fillId="0" borderId="0" xfId="0" applyNumberFormat="1" applyFont="1" applyFill="1" applyBorder="1" applyAlignment="1">
      <alignment vertical="center" wrapText="1" readingOrder="1"/>
    </xf>
    <xf numFmtId="164" fontId="23" fillId="0" borderId="0" xfId="0" applyNumberFormat="1" applyFont="1" applyFill="1" applyBorder="1" applyAlignment="1">
      <alignment horizontal="right" vertical="center" wrapText="1" readingOrder="1"/>
    </xf>
    <xf numFmtId="0" fontId="23" fillId="0" borderId="13" xfId="0" applyNumberFormat="1" applyFont="1" applyFill="1" applyBorder="1" applyAlignment="1">
      <alignment vertical="center" wrapText="1" readingOrder="1"/>
    </xf>
    <xf numFmtId="0" fontId="6" fillId="5" borderId="0" xfId="0" applyFont="1" applyFill="1"/>
    <xf numFmtId="0" fontId="0" fillId="0" borderId="0" xfId="0" applyAlignment="1">
      <alignment shrinkToFit="1"/>
    </xf>
    <xf numFmtId="0" fontId="25" fillId="0" borderId="0" xfId="2" applyAlignment="1">
      <alignment horizontal="left" shrinkToFit="1"/>
    </xf>
    <xf numFmtId="0" fontId="34" fillId="0" borderId="0" xfId="0" applyFont="1"/>
    <xf numFmtId="10" fontId="0" fillId="0" borderId="0" xfId="0" applyNumberFormat="1"/>
    <xf numFmtId="10" fontId="0" fillId="0" borderId="1" xfId="0" applyNumberFormat="1" applyBorder="1"/>
    <xf numFmtId="0" fontId="35" fillId="0" borderId="0" xfId="0" applyFont="1"/>
    <xf numFmtId="0" fontId="0" fillId="0" borderId="0" xfId="0" applyBorder="1" applyAlignment="1">
      <alignment horizontal="left" indent="1"/>
    </xf>
    <xf numFmtId="0" fontId="3" fillId="9" borderId="1" xfId="0" applyFont="1" applyFill="1" applyBorder="1"/>
    <xf numFmtId="0" fontId="0" fillId="9" borderId="1" xfId="0" applyFill="1" applyBorder="1"/>
    <xf numFmtId="0" fontId="0" fillId="10" borderId="1" xfId="0" applyFill="1" applyBorder="1"/>
    <xf numFmtId="0" fontId="0" fillId="0" borderId="1" xfId="0" applyFill="1" applyBorder="1" applyAlignment="1">
      <alignment horizontal="left" indent="1"/>
    </xf>
    <xf numFmtId="0" fontId="0" fillId="0" borderId="1" xfId="0" applyFont="1" applyFill="1" applyBorder="1" applyAlignment="1">
      <alignment horizontal="left" indent="1"/>
    </xf>
    <xf numFmtId="0" fontId="25" fillId="10" borderId="1" xfId="2" applyFill="1" applyBorder="1"/>
    <xf numFmtId="0" fontId="7" fillId="10" borderId="1" xfId="0" applyFont="1" applyFill="1" applyBorder="1"/>
    <xf numFmtId="0" fontId="0" fillId="10" borderId="1" xfId="2" applyFont="1" applyFill="1" applyBorder="1"/>
    <xf numFmtId="0" fontId="10" fillId="10" borderId="1" xfId="0" applyFont="1" applyFill="1" applyBorder="1"/>
    <xf numFmtId="0" fontId="20" fillId="9" borderId="1" xfId="0" applyFont="1" applyFill="1" applyBorder="1"/>
    <xf numFmtId="0" fontId="23" fillId="3" borderId="0" xfId="0" applyNumberFormat="1" applyFont="1" applyFill="1" applyBorder="1" applyAlignment="1">
      <alignment vertical="center" wrapText="1" readingOrder="1"/>
    </xf>
    <xf numFmtId="0" fontId="30" fillId="9" borderId="1" xfId="0" applyFont="1" applyFill="1" applyBorder="1"/>
    <xf numFmtId="0" fontId="36" fillId="9" borderId="1" xfId="0" applyFont="1" applyFill="1" applyBorder="1"/>
    <xf numFmtId="14" fontId="0" fillId="0" borderId="1" xfId="0" applyNumberFormat="1" applyBorder="1"/>
    <xf numFmtId="0" fontId="10" fillId="0" borderId="0" xfId="0" applyFont="1"/>
    <xf numFmtId="169" fontId="0" fillId="0" borderId="1" xfId="0" applyNumberFormat="1" applyBorder="1"/>
    <xf numFmtId="0" fontId="24" fillId="0" borderId="1" xfId="28" quotePrefix="1" applyBorder="1"/>
    <xf numFmtId="0" fontId="0" fillId="0" borderId="1" xfId="0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1" fontId="0" fillId="0" borderId="1" xfId="0" applyNumberFormat="1" applyBorder="1"/>
    <xf numFmtId="0" fontId="0" fillId="0" borderId="1" xfId="0" applyNumberFormat="1" applyBorder="1" applyAlignment="1">
      <alignment horizontal="center"/>
    </xf>
    <xf numFmtId="0" fontId="0" fillId="3" borderId="16" xfId="0" applyFont="1" applyFill="1" applyBorder="1"/>
    <xf numFmtId="2" fontId="0" fillId="11" borderId="17" xfId="0" applyNumberFormat="1" applyFont="1" applyFill="1" applyBorder="1" applyAlignment="1">
      <alignment horizontal="center"/>
    </xf>
    <xf numFmtId="0" fontId="0" fillId="3" borderId="18" xfId="0" applyFont="1" applyFill="1" applyBorder="1"/>
    <xf numFmtId="2" fontId="0" fillId="11" borderId="19" xfId="0" applyNumberFormat="1" applyFont="1" applyFill="1" applyBorder="1" applyAlignment="1">
      <alignment horizontal="center"/>
    </xf>
    <xf numFmtId="0" fontId="0" fillId="0" borderId="0" xfId="0" quotePrefix="1"/>
    <xf numFmtId="14" fontId="37" fillId="0" borderId="0" xfId="0" quotePrefix="1" applyNumberFormat="1" applyFont="1"/>
    <xf numFmtId="0" fontId="39" fillId="0" borderId="0" xfId="0" applyFont="1"/>
    <xf numFmtId="0" fontId="0" fillId="0" borderId="1" xfId="0" quotePrefix="1" applyBorder="1"/>
    <xf numFmtId="0" fontId="0" fillId="13" borderId="0" xfId="0" applyFill="1"/>
    <xf numFmtId="0" fontId="41" fillId="14" borderId="0" xfId="0" quotePrefix="1" applyFont="1" applyFill="1"/>
    <xf numFmtId="0" fontId="19" fillId="0" borderId="1" xfId="0" applyFont="1" applyFill="1" applyBorder="1" applyAlignment="1">
      <alignment horizontal="center"/>
    </xf>
    <xf numFmtId="0" fontId="22" fillId="0" borderId="1" xfId="0" applyFont="1" applyFill="1" applyBorder="1"/>
    <xf numFmtId="2" fontId="0" fillId="0" borderId="1" xfId="0" applyNumberFormat="1" applyBorder="1"/>
    <xf numFmtId="0" fontId="0" fillId="14" borderId="0" xfId="0" applyFill="1" applyAlignment="1">
      <alignment wrapText="1"/>
    </xf>
    <xf numFmtId="0" fontId="17" fillId="9" borderId="1" xfId="0" applyFont="1" applyFill="1" applyBorder="1"/>
    <xf numFmtId="0" fontId="38" fillId="3" borderId="15" xfId="0" applyFont="1" applyFill="1" applyBorder="1" applyAlignment="1">
      <alignment vertical="center" wrapText="1"/>
    </xf>
    <xf numFmtId="0" fontId="34" fillId="14" borderId="0" xfId="0" applyFont="1" applyFill="1"/>
    <xf numFmtId="0" fontId="0" fillId="14" borderId="0" xfId="0" applyFill="1"/>
    <xf numFmtId="0" fontId="34" fillId="0" borderId="1" xfId="0" applyFont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10" fontId="0" fillId="0" borderId="0" xfId="0" applyNumberFormat="1" applyFill="1"/>
    <xf numFmtId="0" fontId="34" fillId="0" borderId="0" xfId="0" applyFont="1" applyFill="1" applyAlignment="1">
      <alignment horizontal="left"/>
    </xf>
    <xf numFmtId="0" fontId="25" fillId="0" borderId="0" xfId="0" applyFont="1" applyFill="1" applyAlignment="1">
      <alignment horizontal="left"/>
    </xf>
    <xf numFmtId="0" fontId="42" fillId="0" borderId="0" xfId="30"/>
    <xf numFmtId="0" fontId="0" fillId="0" borderId="1" xfId="0" applyBorder="1" applyAlignment="1">
      <alignment wrapText="1"/>
    </xf>
    <xf numFmtId="0" fontId="24" fillId="0" borderId="1" xfId="28" quotePrefix="1" applyBorder="1" applyAlignment="1">
      <alignment wrapText="1"/>
    </xf>
    <xf numFmtId="169" fontId="0" fillId="0" borderId="0" xfId="0" applyNumberFormat="1"/>
    <xf numFmtId="14" fontId="0" fillId="0" borderId="0" xfId="0" quotePrefix="1" applyNumberFormat="1"/>
    <xf numFmtId="14" fontId="34" fillId="0" borderId="0" xfId="0" quotePrefix="1" applyNumberFormat="1" applyFont="1"/>
    <xf numFmtId="0" fontId="17" fillId="9" borderId="1" xfId="0" applyFont="1" applyFill="1" applyBorder="1" applyAlignment="1">
      <alignment horizontal="center" vertical="center" wrapText="1"/>
    </xf>
    <xf numFmtId="0" fontId="17" fillId="9" borderId="1" xfId="0" applyFont="1" applyFill="1" applyBorder="1" applyAlignment="1">
      <alignment horizontal="center" vertical="center"/>
    </xf>
    <xf numFmtId="0" fontId="40" fillId="12" borderId="1" xfId="29" applyBorder="1" applyAlignment="1">
      <alignment horizontal="center" vertical="center" wrapText="1"/>
    </xf>
    <xf numFmtId="0" fontId="25" fillId="0" borderId="0" xfId="0" applyFont="1"/>
    <xf numFmtId="0" fontId="0" fillId="5" borderId="0" xfId="0" applyFill="1"/>
    <xf numFmtId="16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10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34" fillId="0" borderId="0" xfId="0" quotePrefix="1" applyFont="1"/>
    <xf numFmtId="0" fontId="43" fillId="0" borderId="1" xfId="0" applyFont="1" applyBorder="1"/>
    <xf numFmtId="8" fontId="34" fillId="0" borderId="0" xfId="0" applyNumberFormat="1" applyFont="1"/>
    <xf numFmtId="0" fontId="36" fillId="9" borderId="6" xfId="0" applyFont="1" applyFill="1" applyBorder="1" applyAlignment="1">
      <alignment horizontal="center"/>
    </xf>
    <xf numFmtId="0" fontId="36" fillId="9" borderId="0" xfId="0" applyFont="1" applyFill="1" applyBorder="1" applyAlignment="1">
      <alignment horizontal="center"/>
    </xf>
    <xf numFmtId="0" fontId="24" fillId="0" borderId="1" xfId="28" quotePrefix="1" applyBorder="1" applyAlignment="1">
      <alignment horizontal="center"/>
    </xf>
    <xf numFmtId="0" fontId="34" fillId="0" borderId="1" xfId="0" quotePrefix="1" applyFont="1" applyBorder="1" applyAlignment="1">
      <alignment wrapText="1"/>
    </xf>
  </cellXfs>
  <cellStyles count="31">
    <cellStyle name="20 % - Accent3 2" xfId="4"/>
    <cellStyle name="Calcul 2" xfId="5"/>
    <cellStyle name="Entrée 2" xfId="6"/>
    <cellStyle name="Euro 2" xfId="7"/>
    <cellStyle name="Insatisfaisant" xfId="29" builtinId="27"/>
    <cellStyle name="Lien hypertexte" xfId="30" builtinId="8"/>
    <cellStyle name="Lien hypertexte 2" xfId="8"/>
    <cellStyle name="Lien hypertexte 3" xfId="9"/>
    <cellStyle name="Milliers" xfId="3" builtinId="3" customBuiltin="1"/>
    <cellStyle name="Milliers 2" xfId="10"/>
    <cellStyle name="Milliers 3" xfId="11"/>
    <cellStyle name="Milliers 3 2" xfId="12"/>
    <cellStyle name="Milliers 4" xfId="13"/>
    <cellStyle name="Monétaire 2" xfId="14"/>
    <cellStyle name="Monétaire 2 2" xfId="15"/>
    <cellStyle name="Normal" xfId="0" builtinId="0" customBuiltin="1"/>
    <cellStyle name="Normal 2" xfId="2"/>
    <cellStyle name="Normal 2 2" xfId="16"/>
    <cellStyle name="Normal 3" xfId="17"/>
    <cellStyle name="Normal 3 2" xfId="18"/>
    <cellStyle name="Normal 4" xfId="19"/>
    <cellStyle name="Normal 5" xfId="20"/>
    <cellStyle name="Normal 6" xfId="21"/>
    <cellStyle name="Normal 7" xfId="22"/>
    <cellStyle name="Normal 8" xfId="28"/>
    <cellStyle name="PCC texte de fond" xfId="23"/>
    <cellStyle name="PCC texte de fond 2" xfId="24"/>
    <cellStyle name="Pourcentage" xfId="1" builtinId="5"/>
    <cellStyle name="Pourcentage 2" xfId="25"/>
    <cellStyle name="Pourcentage 3" xfId="26"/>
    <cellStyle name="Pourcentage 4" xfId="27"/>
  </cellStyles>
  <dxfs count="3"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" dropStyle="combo" dx="16" fmlaLink="B26" fmlaRange="Sommaire!$G$26:$G$28" val="0"/>
</file>

<file path=xl/ctrlProps/ctrlProp2.xml><?xml version="1.0" encoding="utf-8"?>
<formControlPr xmlns="http://schemas.microsoft.com/office/spreadsheetml/2009/9/main" objectType="Drop" dropLines="2" dropStyle="combo" dx="16" fmlaLink="B28" fmlaRange="Sommaire!$G$26:$G$27" val="0"/>
</file>

<file path=xl/ctrlProps/ctrlProp3.xml><?xml version="1.0" encoding="utf-8"?>
<formControlPr xmlns="http://schemas.microsoft.com/office/spreadsheetml/2009/9/main" objectType="Drop" dropLines="2" dropStyle="combo" dx="16" fmlaLink="B29" fmlaRange="Sommaire!$G$26:$G$27" val="0"/>
</file>

<file path=xl/ctrlProps/ctrlProp4.xml><?xml version="1.0" encoding="utf-8"?>
<formControlPr xmlns="http://schemas.microsoft.com/office/spreadsheetml/2009/9/main" objectType="Drop" dropLines="2" dropStyle="combo" dx="16" fmlaLink="B30" fmlaRange="Sommaire!$G$26:$G$27" sel="2" val="0"/>
</file>

<file path=xl/ctrlProps/ctrlProp5.xml><?xml version="1.0" encoding="utf-8"?>
<formControlPr xmlns="http://schemas.microsoft.com/office/spreadsheetml/2009/9/main" objectType="Drop" dropLines="2" dropStyle="combo" dx="16" fmlaLink="B31" fmlaRange="Sommaire!$G$26:$G$27" sel="2" val="0"/>
</file>

<file path=xl/ctrlProps/ctrlProp6.xml><?xml version="1.0" encoding="utf-8"?>
<formControlPr xmlns="http://schemas.microsoft.com/office/spreadsheetml/2009/9/main" objectType="Drop" dropLines="2" dropStyle="combo" dx="16" fmlaLink="B32" fmlaRange="Sommaire!$G$26:$G$27" val="0"/>
</file>

<file path=xl/ctrlProps/ctrlProp7.xml><?xml version="1.0" encoding="utf-8"?>
<formControlPr xmlns="http://schemas.microsoft.com/office/spreadsheetml/2009/9/main" objectType="Drop" dropLines="2" dropStyle="combo" dx="16" fmlaLink="B33" fmlaRange="Sommaire!$G$26:$G$27" val="0"/>
</file>

<file path=xl/ctrlProps/ctrlProp8.xml><?xml version="1.0" encoding="utf-8"?>
<formControlPr xmlns="http://schemas.microsoft.com/office/spreadsheetml/2009/9/main" objectType="Drop" dropLines="2" dropStyle="combo" dx="16" fmlaLink="B34" fmlaRange="Sommaire!$G$26:$G$27" sel="2" val="0"/>
</file>

<file path=xl/ctrlProps/ctrlProp9.xml><?xml version="1.0" encoding="utf-8"?>
<formControlPr xmlns="http://schemas.microsoft.com/office/spreadsheetml/2009/9/main" objectType="Drop" dropLines="2" dropStyle="combo" dx="16" fmlaLink="B35" fmlaRange="Sommaire!$G$26:$G$27" val="0"/>
</file>

<file path=xl/ctrlProps/ctrlProp10.xml><?xml version="1.0" encoding="utf-8"?>
<formControlPr xmlns="http://schemas.microsoft.com/office/spreadsheetml/2009/9/main" objectType="Drop" dropLines="2" dropStyle="combo" dx="16" fmlaLink="B36" fmlaRange="Sommaire!$G$26:$G$27" val="0"/>
</file>

<file path=xl/ctrlProps/ctrlProp11.xml><?xml version="1.0" encoding="utf-8"?>
<formControlPr xmlns="http://schemas.microsoft.com/office/spreadsheetml/2009/9/main" objectType="Drop" dropLines="2" dropStyle="combo" dx="16" fmlaLink="B37" fmlaRange="Sommaire!$G$26:$G$27" val="0"/>
</file>

<file path=xl/ctrlProps/ctrlProp12.xml><?xml version="1.0" encoding="utf-8"?>
<formControlPr xmlns="http://schemas.microsoft.com/office/spreadsheetml/2009/9/main" objectType="Drop" dropLines="2" dropStyle="combo" dx="16" fmlaLink="B38" fmlaRange="Sommaire!$G$26:$G$27" val="0"/>
</file>

<file path=xl/ctrlProps/ctrlProp13.xml><?xml version="1.0" encoding="utf-8"?>
<formControlPr xmlns="http://schemas.microsoft.com/office/spreadsheetml/2009/9/main" objectType="Drop" dropLines="2" dropStyle="combo" dx="16" fmlaLink="B39" fmlaRange="Sommaire!$G$26:$G$27" val="0"/>
</file>

<file path=xl/ctrlProps/ctrlProp14.xml><?xml version="1.0" encoding="utf-8"?>
<formControlPr xmlns="http://schemas.microsoft.com/office/spreadsheetml/2009/9/main" objectType="Drop" dropLines="2" dropStyle="combo" dx="16" fmlaLink="B40" fmlaRange="Sommaire!$G$26:$G$27" val="0"/>
</file>

<file path=xl/ctrlProps/ctrlProp15.xml><?xml version="1.0" encoding="utf-8"?>
<formControlPr xmlns="http://schemas.microsoft.com/office/spreadsheetml/2009/9/main" objectType="Drop" dropLines="2" dropStyle="combo" dx="16" fmlaLink="B41" fmlaRange="Sommaire!$G$26:$G$27" val="0"/>
</file>

<file path=xl/ctrlProps/ctrlProp16.xml><?xml version="1.0" encoding="utf-8"?>
<formControlPr xmlns="http://schemas.microsoft.com/office/spreadsheetml/2009/9/main" objectType="Drop" dropLines="2" dropStyle="combo" dx="16" fmlaLink="B42" fmlaRange="Sommaire!$G$26:$G$27" val="0"/>
</file>

<file path=xl/ctrlProps/ctrlProp17.xml><?xml version="1.0" encoding="utf-8"?>
<formControlPr xmlns="http://schemas.microsoft.com/office/spreadsheetml/2009/9/main" objectType="Drop" dropLines="2" dropStyle="combo" dx="16" fmlaLink="B43" fmlaRange="Sommaire!$G$26:$G$27" val="0"/>
</file>

<file path=xl/ctrlProps/ctrlProp18.xml><?xml version="1.0" encoding="utf-8"?>
<formControlPr xmlns="http://schemas.microsoft.com/office/spreadsheetml/2009/9/main" objectType="Drop" dropLines="2" dropStyle="combo" dx="16" fmlaLink="B44" fmlaRange="Sommaire!$G$26:$G$27" val="0"/>
</file>

<file path=xl/ctrlProps/ctrlProp19.xml><?xml version="1.0" encoding="utf-8"?>
<formControlPr xmlns="http://schemas.microsoft.com/office/spreadsheetml/2009/9/main" objectType="Drop" dropLines="2" dropStyle="combo" dx="16" fmlaLink="B45" fmlaRange="Sommaire!$G$26:$G$27" val="0"/>
</file>

<file path=xl/ctrlProps/ctrlProp20.xml><?xml version="1.0" encoding="utf-8"?>
<formControlPr xmlns="http://schemas.microsoft.com/office/spreadsheetml/2009/9/main" objectType="Drop" dropLines="2" dropStyle="combo" dx="16" fmlaLink="B46" fmlaRange="Sommaire!$G$26:$G$27" val="0"/>
</file>

<file path=xl/ctrlProps/ctrlProp21.xml><?xml version="1.0" encoding="utf-8"?>
<formControlPr xmlns="http://schemas.microsoft.com/office/spreadsheetml/2009/9/main" objectType="Drop" dropLines="2" dropStyle="combo" dx="16" fmlaLink="B47" fmlaRange="Sommaire!$G$26:$G$27" val="0"/>
</file>

<file path=xl/ctrlProps/ctrlProp22.xml><?xml version="1.0" encoding="utf-8"?>
<formControlPr xmlns="http://schemas.microsoft.com/office/spreadsheetml/2009/9/main" objectType="Drop" dropLines="2" dropStyle="combo" dx="16" fmlaLink="B48" fmlaRange="Sommaire!$G$26:$G$27" val="0"/>
</file>

<file path=xl/ctrlProps/ctrlProp23.xml><?xml version="1.0" encoding="utf-8"?>
<formControlPr xmlns="http://schemas.microsoft.com/office/spreadsheetml/2009/9/main" objectType="Drop" dropLines="2" dropStyle="combo" dx="16" fmlaLink="B49" fmlaRange="Sommaire!$G$26:$G$27" val="0"/>
</file>

<file path=xl/ctrlProps/ctrlProp24.xml><?xml version="1.0" encoding="utf-8"?>
<formControlPr xmlns="http://schemas.microsoft.com/office/spreadsheetml/2009/9/main" objectType="Drop" dropLines="2" dropStyle="combo" dx="16" fmlaLink="B50" fmlaRange="Sommaire!$G$26:$G$27" val="0"/>
</file>

<file path=xl/ctrlProps/ctrlProp25.xml><?xml version="1.0" encoding="utf-8"?>
<formControlPr xmlns="http://schemas.microsoft.com/office/spreadsheetml/2009/9/main" objectType="Drop" dropLines="2" dropStyle="combo" dx="16" fmlaLink="B51" fmlaRange="Sommaire!$G$26:$G$27" val="0"/>
</file>

<file path=xl/ctrlProps/ctrlProp26.xml><?xml version="1.0" encoding="utf-8"?>
<formControlPr xmlns="http://schemas.microsoft.com/office/spreadsheetml/2009/9/main" objectType="Drop" dropLines="2" dropStyle="combo" dx="16" fmlaLink="B52" fmlaRange="Sommaire!$G$26:$G$27" val="0"/>
</file>

<file path=xl/ctrlProps/ctrlProp27.xml><?xml version="1.0" encoding="utf-8"?>
<formControlPr xmlns="http://schemas.microsoft.com/office/spreadsheetml/2009/9/main" objectType="Drop" dropLines="2" dropStyle="combo" dx="16" fmlaLink="B53" fmlaRange="Sommaire!$G$26:$G$27" val="0"/>
</file>

<file path=xl/ctrlProps/ctrlProp28.xml><?xml version="1.0" encoding="utf-8"?>
<formControlPr xmlns="http://schemas.microsoft.com/office/spreadsheetml/2009/9/main" objectType="Drop" dropLines="2" dropStyle="combo" dx="16" fmlaLink="B54" fmlaRange="Sommaire!$G$26:$G$27" val="0"/>
</file>

<file path=xl/ctrlProps/ctrlProp29.xml><?xml version="1.0" encoding="utf-8"?>
<formControlPr xmlns="http://schemas.microsoft.com/office/spreadsheetml/2009/9/main" objectType="Drop" dropLines="2" dropStyle="combo" dx="16" fmlaLink="B55" fmlaRange="Sommaire!$G$26:$G$27" val="0"/>
</file>

<file path=xl/ctrlProps/ctrlProp30.xml><?xml version="1.0" encoding="utf-8"?>
<formControlPr xmlns="http://schemas.microsoft.com/office/spreadsheetml/2009/9/main" objectType="Drop" dropLines="2" dropStyle="combo" dx="16" fmlaLink="B56" fmlaRange="Sommaire!$G$26:$G$27" val="0"/>
</file>

<file path=xl/ctrlProps/ctrlProp31.xml><?xml version="1.0" encoding="utf-8"?>
<formControlPr xmlns="http://schemas.microsoft.com/office/spreadsheetml/2009/9/main" objectType="Drop" dropLines="2" dropStyle="combo" dx="16" fmlaLink="B57" fmlaRange="Sommaire!$G$26:$G$27" val="0"/>
</file>

<file path=xl/ctrlProps/ctrlProp32.xml><?xml version="1.0" encoding="utf-8"?>
<formControlPr xmlns="http://schemas.microsoft.com/office/spreadsheetml/2009/9/main" objectType="Drop" dropLines="2" dropStyle="combo" dx="16" fmlaLink="B58" fmlaRange="Sommaire!$G$26:$G$27" val="0"/>
</file>

<file path=xl/ctrlProps/ctrlProp33.xml><?xml version="1.0" encoding="utf-8"?>
<formControlPr xmlns="http://schemas.microsoft.com/office/spreadsheetml/2009/9/main" objectType="Drop" dropLines="2" dropStyle="combo" dx="16" fmlaLink="B59" fmlaRange="Sommaire!$G$26:$G$27" val="0"/>
</file>

<file path=xl/ctrlProps/ctrlProp34.xml><?xml version="1.0" encoding="utf-8"?>
<formControlPr xmlns="http://schemas.microsoft.com/office/spreadsheetml/2009/9/main" objectType="Drop" dropLines="3" dropStyle="combo" dx="16" fmlaLink="B27" fmlaRange="Sommaire!$G$26:$G$28" val="0"/>
</file>

<file path=xl/ctrlProps/ctrlProp35.xml><?xml version="1.0" encoding="utf-8"?>
<formControlPr xmlns="http://schemas.microsoft.com/office/spreadsheetml/2009/9/main" objectType="Drop" dropLines="50" dropStyle="combo" dx="16" fmlaLink="C24" fmlaRange="$W$4:$W$56" noThreeD="1" sel="14" val="2"/>
</file>

<file path=xl/ctrlProps/ctrlProp36.xml><?xml version="1.0" encoding="utf-8"?>
<formControlPr xmlns="http://schemas.microsoft.com/office/spreadsheetml/2009/9/main" objectType="Drop" dropLines="5" dropStyle="combo" dx="16" fmlaLink="$C$19" fmlaRange="Données!$E$18:$E$19" sel="2" val="0"/>
</file>

<file path=xl/ctrlProps/ctrlProp37.xml><?xml version="1.0" encoding="utf-8"?>
<formControlPr xmlns="http://schemas.microsoft.com/office/spreadsheetml/2009/9/main" objectType="Drop" dropLines="10" dropStyle="combo" dx="16" fmlaLink="$C$18" fmlaRange="$F$14:$F$23" sel="2" val="0"/>
</file>

<file path=xl/ctrlProps/ctrlProp38.xml><?xml version="1.0" encoding="utf-8"?>
<formControlPr xmlns="http://schemas.microsoft.com/office/spreadsheetml/2009/9/main" objectType="Drop" dropLines="5" dropStyle="combo" dx="16" fmlaLink="$C$9" fmlaRange="$U$4:$U$9" sel="3" val="0"/>
</file>

<file path=xl/ctrlProps/ctrlProp39.xml><?xml version="1.0" encoding="utf-8"?>
<formControlPr xmlns="http://schemas.microsoft.com/office/spreadsheetml/2009/9/main" objectType="Drop" dropStyle="combo" dx="16" fmlaLink="F1089" fmlaRange="$L$1094:$L$1098" noThreeD="1" sel="3" val="0"/>
</file>

<file path=xl/ctrlProps/ctrlProp40.xml><?xml version="1.0" encoding="utf-8"?>
<formControlPr xmlns="http://schemas.microsoft.com/office/spreadsheetml/2009/9/main" objectType="Drop" dropStyle="combo" dx="16" fmlaLink="F1090" fmlaRange="$L$1094:$L$1098" noThreeD="1" sel="4" val="0"/>
</file>

<file path=xl/ctrlProps/ctrlProp41.xml><?xml version="1.0" encoding="utf-8"?>
<formControlPr xmlns="http://schemas.microsoft.com/office/spreadsheetml/2009/9/main" objectType="Drop" dropStyle="combo" dx="16" fmlaLink="F1091" fmlaRange="$L$1094:$L$1098" noThreeD="1" sel="5" val="0"/>
</file>

<file path=xl/ctrlProps/ctrlProp42.xml><?xml version="1.0" encoding="utf-8"?>
<formControlPr xmlns="http://schemas.microsoft.com/office/spreadsheetml/2009/9/main" objectType="Drop" dropStyle="combo" dx="16" fmlaLink="F1092" fmlaRange="$L$1094:$L$1098" noThreeD="1" sel="5" val="0"/>
</file>

<file path=xl/ctrlProps/ctrlProp43.xml><?xml version="1.0" encoding="utf-8"?>
<formControlPr xmlns="http://schemas.microsoft.com/office/spreadsheetml/2009/9/main" objectType="Drop" dropStyle="combo" dx="16" fmlaLink="F1093" fmlaRange="$L$1094:$L$1098" noThreeD="1" sel="5" val="0"/>
</file>

<file path=xl/ctrlProps/ctrlProp44.xml><?xml version="1.0" encoding="utf-8"?>
<formControlPr xmlns="http://schemas.microsoft.com/office/spreadsheetml/2009/9/main" objectType="Drop" dropStyle="combo" dx="16" fmlaLink="F1094" fmlaRange="$L$1094:$L$1098" noThreeD="1" sel="5" val="0"/>
</file>

<file path=xl/ctrlProps/ctrlProp45.xml><?xml version="1.0" encoding="utf-8"?>
<formControlPr xmlns="http://schemas.microsoft.com/office/spreadsheetml/2009/9/main" objectType="Drop" dropStyle="combo" dx="16" fmlaLink="F1095" fmlaRange="$L$1094:$L$1098" noThreeD="1" sel="5" val="0"/>
</file>

<file path=xl/ctrlProps/ctrlProp46.xml><?xml version="1.0" encoding="utf-8"?>
<formControlPr xmlns="http://schemas.microsoft.com/office/spreadsheetml/2009/9/main" objectType="Drop" dropStyle="combo" dx="16" fmlaLink="F1096" fmlaRange="$L$1094:$L$1098" noThreeD="1" sel="5" val="0"/>
</file>

<file path=xl/ctrlProps/ctrlProp47.xml><?xml version="1.0" encoding="utf-8"?>
<formControlPr xmlns="http://schemas.microsoft.com/office/spreadsheetml/2009/9/main" objectType="Drop" dropStyle="combo" dx="16" fmlaLink="F1097" fmlaRange="$L$1094:$L$1098" noThreeD="1" sel="5" val="0"/>
</file>

<file path=xl/ctrlProps/ctrlProp48.xml><?xml version="1.0" encoding="utf-8"?>
<formControlPr xmlns="http://schemas.microsoft.com/office/spreadsheetml/2009/9/main" objectType="Drop" dropStyle="combo" dx="16" fmlaLink="F1098" fmlaRange="$L$1094:$L$1098" noThreeD="1" sel="5" val="0"/>
</file>

<file path=xl/ctrlProps/ctrlProp49.xml><?xml version="1.0" encoding="utf-8"?>
<formControlPr xmlns="http://schemas.microsoft.com/office/spreadsheetml/2009/9/main" objectType="Drop" dropStyle="combo" dx="16" fmlaLink="F1099" fmlaRange="$L$1094:$L$1098" noThreeD="1" sel="5" val="0"/>
</file>

<file path=xl/ctrlProps/ctrlProp50.xml><?xml version="1.0" encoding="utf-8"?>
<formControlPr xmlns="http://schemas.microsoft.com/office/spreadsheetml/2009/9/main" objectType="Drop" dropStyle="combo" dx="16" fmlaLink="F1100" fmlaRange="$L$1094:$L$1098" noThreeD="1" sel="5" val="0"/>
</file>

<file path=xl/ctrlProps/ctrlProp51.xml><?xml version="1.0" encoding="utf-8"?>
<formControlPr xmlns="http://schemas.microsoft.com/office/spreadsheetml/2009/9/main" objectType="Drop" dropStyle="combo" dx="16" fmlaLink="F1101" fmlaRange="$L$1094:$L$1098" noThreeD="1" sel="5" val="0"/>
</file>

<file path=xl/ctrlProps/ctrlProp52.xml><?xml version="1.0" encoding="utf-8"?>
<formControlPr xmlns="http://schemas.microsoft.com/office/spreadsheetml/2009/9/main" objectType="Drop" dropStyle="combo" dx="16" fmlaLink="F1102" fmlaRange="$L$1094:$L$1098" noThreeD="1" sel="5" val="0"/>
</file>

<file path=xl/ctrlProps/ctrlProp53.xml><?xml version="1.0" encoding="utf-8"?>
<formControlPr xmlns="http://schemas.microsoft.com/office/spreadsheetml/2009/9/main" objectType="Drop" dropStyle="combo" dx="16" fmlaLink="F1103" fmlaRange="$L$1094:$L$1098" noThreeD="1" sel="5" val="0"/>
</file>

<file path=xl/ctrlProps/ctrlProp54.xml><?xml version="1.0" encoding="utf-8"?>
<formControlPr xmlns="http://schemas.microsoft.com/office/spreadsheetml/2009/9/main" objectType="Drop" dropStyle="combo" dx="16" fmlaLink="F1104" fmlaRange="$L$1094:$L$1098" noThreeD="1" sel="5" val="0"/>
</file>

<file path=xl/ctrlProps/ctrlProp55.xml><?xml version="1.0" encoding="utf-8"?>
<formControlPr xmlns="http://schemas.microsoft.com/office/spreadsheetml/2009/9/main" objectType="Drop" dropStyle="combo" dx="16" fmlaLink="F1105" fmlaRange="$L$1094:$L$1098" noThreeD="1" sel="5" val="0"/>
</file>

<file path=xl/ctrlProps/ctrlProp56.xml><?xml version="1.0" encoding="utf-8"?>
<formControlPr xmlns="http://schemas.microsoft.com/office/spreadsheetml/2009/9/main" objectType="Drop" dropStyle="combo" dx="16" fmlaLink="F1106" fmlaRange="$L$1094:$L$1098" noThreeD="1" sel="5" val="0"/>
</file>

<file path=xl/ctrlProps/ctrlProp57.xml><?xml version="1.0" encoding="utf-8"?>
<formControlPr xmlns="http://schemas.microsoft.com/office/spreadsheetml/2009/9/main" objectType="Drop" dropStyle="combo" dx="16" fmlaLink="F1107" fmlaRange="$L$1094:$L$1098" noThreeD="1" sel="5" val="0"/>
</file>

<file path=xl/ctrlProps/ctrlProp58.xml><?xml version="1.0" encoding="utf-8"?>
<formControlPr xmlns="http://schemas.microsoft.com/office/spreadsheetml/2009/9/main" objectType="Drop" dropStyle="combo" dx="16" fmlaLink="F1108" fmlaRange="$L$1094:$L$1098" noThreeD="1" sel="5" val="0"/>
</file>

<file path=xl/ctrlProps/ctrlProp59.xml><?xml version="1.0" encoding="utf-8"?>
<formControlPr xmlns="http://schemas.microsoft.com/office/spreadsheetml/2009/9/main" objectType="Drop" dropStyle="combo" dx="16" fmlaLink="F1109" fmlaRange="$L$1094:$L$1098" noThreeD="1" sel="5" val="0"/>
</file>

<file path=xl/ctrlProps/ctrlProp60.xml><?xml version="1.0" encoding="utf-8"?>
<formControlPr xmlns="http://schemas.microsoft.com/office/spreadsheetml/2009/9/main" objectType="Drop" dropStyle="combo" dx="16" fmlaLink="F1110" fmlaRange="$L$1094:$L$1098" noThreeD="1" sel="5" val="0"/>
</file>

<file path=xl/ctrlProps/ctrlProp61.xml><?xml version="1.0" encoding="utf-8"?>
<formControlPr xmlns="http://schemas.microsoft.com/office/spreadsheetml/2009/9/main" objectType="Drop" dropStyle="combo" dx="16" fmlaLink="F1111" fmlaRange="$L$1094:$L$1098" noThreeD="1" sel="5" val="0"/>
</file>

<file path=xl/ctrlProps/ctrlProp62.xml><?xml version="1.0" encoding="utf-8"?>
<formControlPr xmlns="http://schemas.microsoft.com/office/spreadsheetml/2009/9/main" objectType="Drop" dropStyle="combo" dx="16" fmlaLink="F1112" fmlaRange="$L$1094:$L$1098" noThreeD="1" sel="5" val="0"/>
</file>

<file path=xl/ctrlProps/ctrlProp63.xml><?xml version="1.0" encoding="utf-8"?>
<formControlPr xmlns="http://schemas.microsoft.com/office/spreadsheetml/2009/9/main" objectType="Drop" dropStyle="combo" dx="16" fmlaLink="F1113" fmlaRange="$L$1094:$L$1098" noThreeD="1" sel="5" val="0"/>
</file>

<file path=xl/ctrlProps/ctrlProp64.xml><?xml version="1.0" encoding="utf-8"?>
<formControlPr xmlns="http://schemas.microsoft.com/office/spreadsheetml/2009/9/main" objectType="Drop" dropStyle="combo" dx="16" fmlaLink="F1114" fmlaRange="$L$1094:$L$1098" noThreeD="1" sel="5" val="0"/>
</file>

<file path=xl/ctrlProps/ctrlProp65.xml><?xml version="1.0" encoding="utf-8"?>
<formControlPr xmlns="http://schemas.microsoft.com/office/spreadsheetml/2009/9/main" objectType="Drop" dropStyle="combo" dx="16" fmlaLink="F1115" fmlaRange="$L$1094:$L$1098" noThreeD="1" sel="5" val="0"/>
</file>

<file path=xl/ctrlProps/ctrlProp66.xml><?xml version="1.0" encoding="utf-8"?>
<formControlPr xmlns="http://schemas.microsoft.com/office/spreadsheetml/2009/9/main" objectType="Drop" dropStyle="combo" dx="16" fmlaLink="F1116" fmlaRange="$L$1094:$L$1098" noThreeD="1" sel="5" val="0"/>
</file>

<file path=xl/ctrlProps/ctrlProp67.xml><?xml version="1.0" encoding="utf-8"?>
<formControlPr xmlns="http://schemas.microsoft.com/office/spreadsheetml/2009/9/main" objectType="Drop" dropStyle="combo" dx="16" fmlaLink="F1117" fmlaRange="$L$1094:$L$1098" noThreeD="1" sel="5" val="0"/>
</file>

<file path=xl/ctrlProps/ctrlProp68.xml><?xml version="1.0" encoding="utf-8"?>
<formControlPr xmlns="http://schemas.microsoft.com/office/spreadsheetml/2009/9/main" objectType="Drop" dropStyle="combo" dx="16" fmlaLink="F1118" fmlaRange="$L$1094:$L$1098" noThreeD="1" sel="5" val="0"/>
</file>

<file path=xl/ctrlProps/ctrlProp69.xml><?xml version="1.0" encoding="utf-8"?>
<formControlPr xmlns="http://schemas.microsoft.com/office/spreadsheetml/2009/9/main" objectType="Drop" dropStyle="combo" dx="16" fmlaLink="F1119" fmlaRange="$L$1094:$L$1098" noThreeD="1" sel="5" val="0"/>
</file>

<file path=xl/ctrlProps/ctrlProp70.xml><?xml version="1.0" encoding="utf-8"?>
<formControlPr xmlns="http://schemas.microsoft.com/office/spreadsheetml/2009/9/main" objectType="Drop" dropStyle="combo" dx="16" fmlaLink="F1120" fmlaRange="$L$1094:$L$1098" noThreeD="1" sel="5" val="0"/>
</file>

<file path=xl/ctrlProps/ctrlProp71.xml><?xml version="1.0" encoding="utf-8"?>
<formControlPr xmlns="http://schemas.microsoft.com/office/spreadsheetml/2009/9/main" objectType="Drop" dropStyle="combo" dx="16" fmlaLink="F1121" fmlaRange="$L$1094:$L$1098" noThreeD="1" sel="5" val="0"/>
</file>

<file path=xl/ctrlProps/ctrlProp72.xml><?xml version="1.0" encoding="utf-8"?>
<formControlPr xmlns="http://schemas.microsoft.com/office/spreadsheetml/2009/9/main" objectType="Drop" dropStyle="combo" dx="16" fmlaLink="F1122" fmlaRange="$L$1094:$L$1098" noThreeD="1" sel="5" val="0"/>
</file>

<file path=xl/ctrlProps/ctrlProp73.xml><?xml version="1.0" encoding="utf-8"?>
<formControlPr xmlns="http://schemas.microsoft.com/office/spreadsheetml/2009/9/main" objectType="Drop" dropStyle="combo" dx="16" fmlaLink="F1123" fmlaRange="$L$1094:$L$1098" noThreeD="1" sel="5" val="0"/>
</file>

<file path=xl/ctrlProps/ctrlProp74.xml><?xml version="1.0" encoding="utf-8"?>
<formControlPr xmlns="http://schemas.microsoft.com/office/spreadsheetml/2009/9/main" objectType="Drop" dropStyle="combo" dx="16" fmlaLink="F1124" fmlaRange="$L$1094:$L$1098" noThreeD="1" sel="5" val="0"/>
</file>

<file path=xl/ctrlProps/ctrlProp75.xml><?xml version="1.0" encoding="utf-8"?>
<formControlPr xmlns="http://schemas.microsoft.com/office/spreadsheetml/2009/9/main" objectType="Drop" dropStyle="combo" dx="16" fmlaLink="D1173" fmlaRange="$AJ$1185:$AJ$1188" noThreeD="1" sel="3" val="0"/>
</file>

<file path=xl/ctrlProps/ctrlProp76.xml><?xml version="1.0" encoding="utf-8"?>
<formControlPr xmlns="http://schemas.microsoft.com/office/spreadsheetml/2009/9/main" objectType="Drop" dropStyle="combo" dx="16" fmlaLink="G1173" fmlaRange="$AJ$1191:$AJ$1193" noThreeD="1" sel="3" val="0"/>
</file>

<file path=xl/ctrlProps/ctrlProp77.xml><?xml version="1.0" encoding="utf-8"?>
<formControlPr xmlns="http://schemas.microsoft.com/office/spreadsheetml/2009/9/main" objectType="Drop" dropStyle="combo" dx="16" fmlaLink="V1173" fmlaRange="$AJ$1195:$AJ$1198" noThreeD="1" sel="0" val="0"/>
</file>

<file path=xl/ctrlProps/ctrlProp78.xml><?xml version="1.0" encoding="utf-8"?>
<formControlPr xmlns="http://schemas.microsoft.com/office/spreadsheetml/2009/9/main" objectType="Drop" dropLines="6" dropStyle="combo" dx="16" fmlaLink="$C$7" fmlaRange="Données!$B$29:$B$33" sel="0" val="0"/>
</file>

<file path=xl/ctrlProps/ctrlProp79.xml><?xml version="1.0" encoding="utf-8"?>
<formControlPr xmlns="http://schemas.microsoft.com/office/spreadsheetml/2009/9/main" objectType="Drop" dropLines="6" dropStyle="combo" dx="16" fmlaLink="D9" fmlaRange="Données!$B$29:$B$35" sel="7"/>
</file>

<file path=xl/ctrlProps/ctrlProp80.xml><?xml version="1.0" encoding="utf-8"?>
<formControlPr xmlns="http://schemas.microsoft.com/office/spreadsheetml/2009/9/main" objectType="Drop" dropLines="6" dropStyle="combo" dx="16" fmlaLink="D10" fmlaRange="Données!$B$29:$B$35" sel="7" val="0"/>
</file>

<file path=xl/ctrlProps/ctrlProp81.xml><?xml version="1.0" encoding="utf-8"?>
<formControlPr xmlns="http://schemas.microsoft.com/office/spreadsheetml/2009/9/main" objectType="Drop" dropLines="6" dropStyle="combo" dx="16" fmlaLink="D11" fmlaRange="Données!$B$29:$B$35" sel="7"/>
</file>

<file path=xl/ctrlProps/ctrlProp8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8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9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0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1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2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3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4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5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6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7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8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19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7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8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09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0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1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2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3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4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5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6.xml><?xml version="1.0" encoding="utf-8"?>
<formControlPr xmlns="http://schemas.microsoft.com/office/spreadsheetml/2009/9/main" objectType="Drop" dropLines="6" dropStyle="combo" dx="16" fmlaLink="D9" fmlaRange="Données!$B$29:$B$35" sel="7" val="0"/>
</file>

<file path=xl/ctrlProps/ctrlProp217.xml><?xml version="1.0" encoding="utf-8"?>
<formControlPr xmlns="http://schemas.microsoft.com/office/spreadsheetml/2009/9/main" objectType="Drop" dropLines="6" dropStyle="combo" dx="16" fmlaLink="D9" fmlaRange="[4]Données!$B$29:$B$35" sel="0" val="0"/>
</file>

<file path=xl/ctrlProps/ctrlProp218.xml><?xml version="1.0" encoding="utf-8"?>
<formControlPr xmlns="http://schemas.microsoft.com/office/spreadsheetml/2009/9/main" objectType="Drop" dropLines="6" dropStyle="combo" dx="16" fmlaLink="D8" fmlaRange="[4]Données!$B$29:$B$35" sel="0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257176</xdr:colOff>
      <xdr:row>5</xdr:row>
      <xdr:rowOff>47626</xdr:rowOff>
    </xdr:from>
    <xdr:to>
      <xdr:col>0</xdr:col>
      <xdr:colOff>1400175</xdr:colOff>
      <xdr:row>8</xdr:row>
      <xdr:rowOff>142876</xdr:rowOff>
    </xdr:to>
    <xdr:sp macro="[0]!Données" textlink="">
      <xdr:nvSpPr>
        <xdr:cNvPr id="2" name="Rectangle 1"/>
        <xdr:cNvSpPr/>
      </xdr:nvSpPr>
      <xdr:spPr>
        <a:xfrm>
          <a:off x="257176" y="1095376"/>
          <a:ext cx="1142999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Données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647700</xdr:colOff>
      <xdr:row>3</xdr:row>
      <xdr:rowOff>123825</xdr:rowOff>
    </xdr:from>
    <xdr:to>
      <xdr:col>4</xdr:col>
      <xdr:colOff>419100</xdr:colOff>
      <xdr:row>7</xdr:row>
      <xdr:rowOff>9525</xdr:rowOff>
    </xdr:to>
    <xdr:sp macro="[0]!Détail_charges" textlink="">
      <xdr:nvSpPr>
        <xdr:cNvPr id="3" name="Ellipse 2"/>
        <xdr:cNvSpPr/>
      </xdr:nvSpPr>
      <xdr:spPr>
        <a:xfrm>
          <a:off x="2895600" y="847725"/>
          <a:ext cx="2286000" cy="533400"/>
        </a:xfrm>
        <a:prstGeom prst="ellipse">
          <a:avLst/>
        </a:prstGeom>
        <a:ln>
          <a:solidFill>
            <a:schemeClr val="accent3">
              <a:lumMod val="75000"/>
            </a:schemeClr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Détail des charges</a:t>
          </a:r>
        </a:p>
      </xdr:txBody>
    </xdr:sp>
    <xdr:clientData/>
  </xdr:twoCellAnchor>
  <xdr:twoCellAnchor>
    <xdr:from>
      <xdr:col>4</xdr:col>
      <xdr:colOff>704851</xdr:colOff>
      <xdr:row>2</xdr:row>
      <xdr:rowOff>123825</xdr:rowOff>
    </xdr:from>
    <xdr:to>
      <xdr:col>6</xdr:col>
      <xdr:colOff>257175</xdr:colOff>
      <xdr:row>5</xdr:row>
      <xdr:rowOff>123825</xdr:rowOff>
    </xdr:to>
    <xdr:sp macro="[0]!Paie" textlink="">
      <xdr:nvSpPr>
        <xdr:cNvPr id="5" name="Ellipse 4"/>
        <xdr:cNvSpPr/>
      </xdr:nvSpPr>
      <xdr:spPr>
        <a:xfrm>
          <a:off x="5467351" y="685800"/>
          <a:ext cx="1076324" cy="485775"/>
        </a:xfrm>
        <a:prstGeom prst="ellipse">
          <a:avLst/>
        </a:prstGeom>
        <a:ln>
          <a:solidFill>
            <a:schemeClr val="accent4">
              <a:lumMod val="75000"/>
            </a:schemeClr>
          </a:solidFill>
        </a:ln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Paie</a:t>
          </a:r>
        </a:p>
      </xdr:txBody>
    </xdr:sp>
    <xdr:clientData/>
  </xdr:twoCellAnchor>
  <xdr:twoCellAnchor>
    <xdr:from>
      <xdr:col>4</xdr:col>
      <xdr:colOff>504825</xdr:colOff>
      <xdr:row>13</xdr:row>
      <xdr:rowOff>133350</xdr:rowOff>
    </xdr:from>
    <xdr:to>
      <xdr:col>5</xdr:col>
      <xdr:colOff>704850</xdr:colOff>
      <xdr:row>17</xdr:row>
      <xdr:rowOff>19050</xdr:rowOff>
    </xdr:to>
    <xdr:sp macro="[0]!TVA" textlink="">
      <xdr:nvSpPr>
        <xdr:cNvPr id="6" name="Ellipse 5"/>
        <xdr:cNvSpPr/>
      </xdr:nvSpPr>
      <xdr:spPr>
        <a:xfrm>
          <a:off x="5267325" y="2476500"/>
          <a:ext cx="962025" cy="53340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TVA</a:t>
          </a:r>
        </a:p>
      </xdr:txBody>
    </xdr:sp>
    <xdr:clientData/>
  </xdr:twoCellAnchor>
  <xdr:twoCellAnchor>
    <xdr:from>
      <xdr:col>9</xdr:col>
      <xdr:colOff>219075</xdr:colOff>
      <xdr:row>4</xdr:row>
      <xdr:rowOff>161925</xdr:rowOff>
    </xdr:from>
    <xdr:to>
      <xdr:col>10</xdr:col>
      <xdr:colOff>552449</xdr:colOff>
      <xdr:row>8</xdr:row>
      <xdr:rowOff>152401</xdr:rowOff>
    </xdr:to>
    <xdr:sp macro="[0]!plan_financement" textlink="">
      <xdr:nvSpPr>
        <xdr:cNvPr id="7" name="Organigramme : Document 6"/>
        <xdr:cNvSpPr/>
      </xdr:nvSpPr>
      <xdr:spPr>
        <a:xfrm>
          <a:off x="8791575" y="1056447"/>
          <a:ext cx="1095374" cy="653084"/>
        </a:xfrm>
        <a:prstGeom prst="flowChartDocumen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Plan de financement</a:t>
          </a:r>
        </a:p>
      </xdr:txBody>
    </xdr:sp>
    <xdr:clientData/>
  </xdr:twoCellAnchor>
  <xdr:twoCellAnchor>
    <xdr:from>
      <xdr:col>9</xdr:col>
      <xdr:colOff>238125</xdr:colOff>
      <xdr:row>10</xdr:row>
      <xdr:rowOff>38099</xdr:rowOff>
    </xdr:from>
    <xdr:to>
      <xdr:col>10</xdr:col>
      <xdr:colOff>552449</xdr:colOff>
      <xdr:row>15</xdr:row>
      <xdr:rowOff>0</xdr:rowOff>
    </xdr:to>
    <xdr:sp macro="[0]!Prévisions_trésorerie" textlink="">
      <xdr:nvSpPr>
        <xdr:cNvPr id="10" name="Organigramme : Document 9"/>
        <xdr:cNvSpPr/>
      </xdr:nvSpPr>
      <xdr:spPr>
        <a:xfrm>
          <a:off x="8810625" y="1926534"/>
          <a:ext cx="1076324" cy="790162"/>
        </a:xfrm>
        <a:prstGeom prst="flowChartDocumen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Prévisions</a:t>
          </a:r>
          <a:r>
            <a:rPr lang="fr-FR" sz="1100" baseline="0"/>
            <a:t> de trésorerie</a:t>
          </a:r>
          <a:endParaRPr lang="fr-FR" sz="1100"/>
        </a:p>
      </xdr:txBody>
    </xdr:sp>
    <xdr:clientData/>
  </xdr:twoCellAnchor>
  <xdr:twoCellAnchor>
    <xdr:from>
      <xdr:col>9</xdr:col>
      <xdr:colOff>219074</xdr:colOff>
      <xdr:row>15</xdr:row>
      <xdr:rowOff>161924</xdr:rowOff>
    </xdr:from>
    <xdr:to>
      <xdr:col>11</xdr:col>
      <xdr:colOff>0</xdr:colOff>
      <xdr:row>21</xdr:row>
      <xdr:rowOff>0</xdr:rowOff>
    </xdr:to>
    <xdr:sp macro="[0]!Financement_investissements" textlink="">
      <xdr:nvSpPr>
        <xdr:cNvPr id="11" name="Organigramme : Document 10"/>
        <xdr:cNvSpPr/>
      </xdr:nvSpPr>
      <xdr:spPr>
        <a:xfrm>
          <a:off x="8791574" y="2878620"/>
          <a:ext cx="1304926" cy="831989"/>
        </a:xfrm>
        <a:prstGeom prst="flowChartDocument">
          <a:avLst/>
        </a:prstGeom>
        <a:gradFill>
          <a:gsLst>
            <a:gs pos="100000">
              <a:schemeClr val="bg2">
                <a:lumMod val="75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Financement</a:t>
          </a:r>
          <a:r>
            <a:rPr lang="fr-FR" sz="1100" baseline="0"/>
            <a:t> des investissements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25</xdr:row>
          <xdr:rowOff>0</xdr:rowOff>
        </xdr:from>
        <xdr:to>
          <xdr:col>1</xdr:col>
          <xdr:colOff>781050</xdr:colOff>
          <xdr:row>26</xdr:row>
          <xdr:rowOff>9525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27</xdr:row>
          <xdr:rowOff>9525</xdr:rowOff>
        </xdr:from>
        <xdr:to>
          <xdr:col>1</xdr:col>
          <xdr:colOff>771525</xdr:colOff>
          <xdr:row>28</xdr:row>
          <xdr:rowOff>19050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28</xdr:row>
          <xdr:rowOff>9525</xdr:rowOff>
        </xdr:from>
        <xdr:to>
          <xdr:col>1</xdr:col>
          <xdr:colOff>771525</xdr:colOff>
          <xdr:row>29</xdr:row>
          <xdr:rowOff>19050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29</xdr:row>
          <xdr:rowOff>9525</xdr:rowOff>
        </xdr:from>
        <xdr:to>
          <xdr:col>1</xdr:col>
          <xdr:colOff>771525</xdr:colOff>
          <xdr:row>30</xdr:row>
          <xdr:rowOff>19050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30</xdr:row>
          <xdr:rowOff>9525</xdr:rowOff>
        </xdr:from>
        <xdr:to>
          <xdr:col>1</xdr:col>
          <xdr:colOff>771525</xdr:colOff>
          <xdr:row>31</xdr:row>
          <xdr:rowOff>38100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31</xdr:row>
          <xdr:rowOff>28575</xdr:rowOff>
        </xdr:from>
        <xdr:to>
          <xdr:col>1</xdr:col>
          <xdr:colOff>771525</xdr:colOff>
          <xdr:row>31</xdr:row>
          <xdr:rowOff>228600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31</xdr:row>
          <xdr:rowOff>219075</xdr:rowOff>
        </xdr:from>
        <xdr:to>
          <xdr:col>1</xdr:col>
          <xdr:colOff>771525</xdr:colOff>
          <xdr:row>33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32</xdr:row>
          <xdr:rowOff>152400</xdr:rowOff>
        </xdr:from>
        <xdr:to>
          <xdr:col>1</xdr:col>
          <xdr:colOff>771525</xdr:colOff>
          <xdr:row>34</xdr:row>
          <xdr:rowOff>19050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34</xdr:row>
          <xdr:rowOff>9525</xdr:rowOff>
        </xdr:from>
        <xdr:to>
          <xdr:col>1</xdr:col>
          <xdr:colOff>771525</xdr:colOff>
          <xdr:row>34</xdr:row>
          <xdr:rowOff>209550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34</xdr:row>
          <xdr:rowOff>200025</xdr:rowOff>
        </xdr:from>
        <xdr:to>
          <xdr:col>1</xdr:col>
          <xdr:colOff>771525</xdr:colOff>
          <xdr:row>36</xdr:row>
          <xdr:rowOff>9525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36</xdr:row>
          <xdr:rowOff>0</xdr:rowOff>
        </xdr:from>
        <xdr:to>
          <xdr:col>1</xdr:col>
          <xdr:colOff>771525</xdr:colOff>
          <xdr:row>36</xdr:row>
          <xdr:rowOff>200025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36</xdr:row>
          <xdr:rowOff>190500</xdr:rowOff>
        </xdr:from>
        <xdr:to>
          <xdr:col>1</xdr:col>
          <xdr:colOff>771525</xdr:colOff>
          <xdr:row>37</xdr:row>
          <xdr:rowOff>180975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37</xdr:row>
          <xdr:rowOff>171450</xdr:rowOff>
        </xdr:from>
        <xdr:to>
          <xdr:col>1</xdr:col>
          <xdr:colOff>771525</xdr:colOff>
          <xdr:row>39</xdr:row>
          <xdr:rowOff>9525</xdr:rowOff>
        </xdr:to>
        <xdr:sp macro="" textlink="">
          <xdr:nvSpPr>
            <xdr:cNvPr id="1085" name="Drop Dow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39</xdr:row>
          <xdr:rowOff>0</xdr:rowOff>
        </xdr:from>
        <xdr:to>
          <xdr:col>1</xdr:col>
          <xdr:colOff>771525</xdr:colOff>
          <xdr:row>40</xdr:row>
          <xdr:rowOff>0</xdr:rowOff>
        </xdr:to>
        <xdr:sp macro="" textlink="">
          <xdr:nvSpPr>
            <xdr:cNvPr id="1086" name="Drop Dow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39</xdr:row>
          <xdr:rowOff>190500</xdr:rowOff>
        </xdr:from>
        <xdr:to>
          <xdr:col>1</xdr:col>
          <xdr:colOff>771525</xdr:colOff>
          <xdr:row>41</xdr:row>
          <xdr:rowOff>0</xdr:rowOff>
        </xdr:to>
        <xdr:sp macro="" textlink="">
          <xdr:nvSpPr>
            <xdr:cNvPr id="1087" name="Drop Dow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40</xdr:row>
          <xdr:rowOff>180975</xdr:rowOff>
        </xdr:from>
        <xdr:to>
          <xdr:col>1</xdr:col>
          <xdr:colOff>771525</xdr:colOff>
          <xdr:row>42</xdr:row>
          <xdr:rowOff>0</xdr:rowOff>
        </xdr:to>
        <xdr:sp macro="" textlink="">
          <xdr:nvSpPr>
            <xdr:cNvPr id="1088" name="Drop Dow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41</xdr:row>
          <xdr:rowOff>180975</xdr:rowOff>
        </xdr:from>
        <xdr:to>
          <xdr:col>1</xdr:col>
          <xdr:colOff>771525</xdr:colOff>
          <xdr:row>43</xdr:row>
          <xdr:rowOff>9525</xdr:rowOff>
        </xdr:to>
        <xdr:sp macro="" textlink="">
          <xdr:nvSpPr>
            <xdr:cNvPr id="1089" name="Drop Dow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43</xdr:row>
          <xdr:rowOff>0</xdr:rowOff>
        </xdr:from>
        <xdr:to>
          <xdr:col>1</xdr:col>
          <xdr:colOff>771525</xdr:colOff>
          <xdr:row>44</xdr:row>
          <xdr:rowOff>9525</xdr:rowOff>
        </xdr:to>
        <xdr:sp macro="" textlink="">
          <xdr:nvSpPr>
            <xdr:cNvPr id="1090" name="Drop Dow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44</xdr:row>
          <xdr:rowOff>0</xdr:rowOff>
        </xdr:from>
        <xdr:to>
          <xdr:col>1</xdr:col>
          <xdr:colOff>771525</xdr:colOff>
          <xdr:row>44</xdr:row>
          <xdr:rowOff>200025</xdr:rowOff>
        </xdr:to>
        <xdr:sp macro="" textlink="">
          <xdr:nvSpPr>
            <xdr:cNvPr id="1091" name="Drop Dow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44</xdr:row>
          <xdr:rowOff>190500</xdr:rowOff>
        </xdr:from>
        <xdr:to>
          <xdr:col>1</xdr:col>
          <xdr:colOff>771525</xdr:colOff>
          <xdr:row>46</xdr:row>
          <xdr:rowOff>19050</xdr:rowOff>
        </xdr:to>
        <xdr:sp macro="" textlink="">
          <xdr:nvSpPr>
            <xdr:cNvPr id="1092" name="Drop Dow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46</xdr:row>
          <xdr:rowOff>9525</xdr:rowOff>
        </xdr:from>
        <xdr:to>
          <xdr:col>1</xdr:col>
          <xdr:colOff>771525</xdr:colOff>
          <xdr:row>47</xdr:row>
          <xdr:rowOff>0</xdr:rowOff>
        </xdr:to>
        <xdr:sp macro="" textlink="">
          <xdr:nvSpPr>
            <xdr:cNvPr id="1093" name="Drop Dow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46</xdr:row>
          <xdr:rowOff>200025</xdr:rowOff>
        </xdr:from>
        <xdr:to>
          <xdr:col>1</xdr:col>
          <xdr:colOff>771525</xdr:colOff>
          <xdr:row>47</xdr:row>
          <xdr:rowOff>190500</xdr:rowOff>
        </xdr:to>
        <xdr:sp macro="" textlink="">
          <xdr:nvSpPr>
            <xdr:cNvPr id="1094" name="Drop Dow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47</xdr:row>
          <xdr:rowOff>180975</xdr:rowOff>
        </xdr:from>
        <xdr:to>
          <xdr:col>1</xdr:col>
          <xdr:colOff>771525</xdr:colOff>
          <xdr:row>49</xdr:row>
          <xdr:rowOff>0</xdr:rowOff>
        </xdr:to>
        <xdr:sp macro="" textlink="">
          <xdr:nvSpPr>
            <xdr:cNvPr id="1095" name="Drop Dow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48</xdr:row>
          <xdr:rowOff>152400</xdr:rowOff>
        </xdr:from>
        <xdr:to>
          <xdr:col>1</xdr:col>
          <xdr:colOff>771525</xdr:colOff>
          <xdr:row>50</xdr:row>
          <xdr:rowOff>19050</xdr:rowOff>
        </xdr:to>
        <xdr:sp macro="" textlink="">
          <xdr:nvSpPr>
            <xdr:cNvPr id="1096" name="Drop Dow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50</xdr:row>
          <xdr:rowOff>9525</xdr:rowOff>
        </xdr:from>
        <xdr:to>
          <xdr:col>1</xdr:col>
          <xdr:colOff>771525</xdr:colOff>
          <xdr:row>51</xdr:row>
          <xdr:rowOff>9525</xdr:rowOff>
        </xdr:to>
        <xdr:sp macro="" textlink="">
          <xdr:nvSpPr>
            <xdr:cNvPr id="1097" name="Drop Dow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50</xdr:row>
          <xdr:rowOff>200025</xdr:rowOff>
        </xdr:from>
        <xdr:to>
          <xdr:col>1</xdr:col>
          <xdr:colOff>771525</xdr:colOff>
          <xdr:row>52</xdr:row>
          <xdr:rowOff>28575</xdr:rowOff>
        </xdr:to>
        <xdr:sp macro="" textlink="">
          <xdr:nvSpPr>
            <xdr:cNvPr id="1098" name="Drop Dow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52</xdr:row>
          <xdr:rowOff>19050</xdr:rowOff>
        </xdr:from>
        <xdr:to>
          <xdr:col>1</xdr:col>
          <xdr:colOff>771525</xdr:colOff>
          <xdr:row>53</xdr:row>
          <xdr:rowOff>57150</xdr:rowOff>
        </xdr:to>
        <xdr:sp macro="" textlink="">
          <xdr:nvSpPr>
            <xdr:cNvPr id="1099" name="Drop Dow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53</xdr:row>
          <xdr:rowOff>47625</xdr:rowOff>
        </xdr:from>
        <xdr:to>
          <xdr:col>1</xdr:col>
          <xdr:colOff>771525</xdr:colOff>
          <xdr:row>54</xdr:row>
          <xdr:rowOff>28575</xdr:rowOff>
        </xdr:to>
        <xdr:sp macro="" textlink="">
          <xdr:nvSpPr>
            <xdr:cNvPr id="1100" name="Drop Dow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54</xdr:row>
          <xdr:rowOff>19050</xdr:rowOff>
        </xdr:from>
        <xdr:to>
          <xdr:col>1</xdr:col>
          <xdr:colOff>771525</xdr:colOff>
          <xdr:row>55</xdr:row>
          <xdr:rowOff>57150</xdr:rowOff>
        </xdr:to>
        <xdr:sp macro="" textlink="">
          <xdr:nvSpPr>
            <xdr:cNvPr id="1101" name="Drop Dow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55</xdr:row>
          <xdr:rowOff>47625</xdr:rowOff>
        </xdr:from>
        <xdr:to>
          <xdr:col>1</xdr:col>
          <xdr:colOff>771525</xdr:colOff>
          <xdr:row>56</xdr:row>
          <xdr:rowOff>28575</xdr:rowOff>
        </xdr:to>
        <xdr:sp macro="" textlink="">
          <xdr:nvSpPr>
            <xdr:cNvPr id="1102" name="Drop Dow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56</xdr:row>
          <xdr:rowOff>19050</xdr:rowOff>
        </xdr:from>
        <xdr:to>
          <xdr:col>1</xdr:col>
          <xdr:colOff>771525</xdr:colOff>
          <xdr:row>57</xdr:row>
          <xdr:rowOff>28575</xdr:rowOff>
        </xdr:to>
        <xdr:sp macro="" textlink="">
          <xdr:nvSpPr>
            <xdr:cNvPr id="1103" name="Drop Down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57</xdr:row>
          <xdr:rowOff>19050</xdr:rowOff>
        </xdr:from>
        <xdr:to>
          <xdr:col>1</xdr:col>
          <xdr:colOff>771525</xdr:colOff>
          <xdr:row>58</xdr:row>
          <xdr:rowOff>38100</xdr:rowOff>
        </xdr:to>
        <xdr:sp macro="" textlink="">
          <xdr:nvSpPr>
            <xdr:cNvPr id="1104" name="Drop Down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58</xdr:row>
          <xdr:rowOff>28575</xdr:rowOff>
        </xdr:from>
        <xdr:to>
          <xdr:col>1</xdr:col>
          <xdr:colOff>762000</xdr:colOff>
          <xdr:row>59</xdr:row>
          <xdr:rowOff>66675</xdr:rowOff>
        </xdr:to>
        <xdr:sp macro="" textlink="">
          <xdr:nvSpPr>
            <xdr:cNvPr id="1105" name="Drop Dow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26</xdr:row>
          <xdr:rowOff>0</xdr:rowOff>
        </xdr:from>
        <xdr:to>
          <xdr:col>1</xdr:col>
          <xdr:colOff>781050</xdr:colOff>
          <xdr:row>27</xdr:row>
          <xdr:rowOff>9525</xdr:rowOff>
        </xdr:to>
        <xdr:sp macro="" textlink="">
          <xdr:nvSpPr>
            <xdr:cNvPr id="1107" name="Drop Dow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657224</xdr:colOff>
      <xdr:row>8</xdr:row>
      <xdr:rowOff>85725</xdr:rowOff>
    </xdr:from>
    <xdr:to>
      <xdr:col>4</xdr:col>
      <xdr:colOff>552449</xdr:colOff>
      <xdr:row>12</xdr:row>
      <xdr:rowOff>0</xdr:rowOff>
    </xdr:to>
    <xdr:sp macro="[0]!Immobilisations" textlink="">
      <xdr:nvSpPr>
        <xdr:cNvPr id="4" name="Ellipse 3"/>
        <xdr:cNvSpPr/>
      </xdr:nvSpPr>
      <xdr:spPr>
        <a:xfrm>
          <a:off x="2905124" y="1619250"/>
          <a:ext cx="2409825" cy="561975"/>
        </a:xfrm>
        <a:prstGeom prst="ellipse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Détail des immobilisations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129269</xdr:colOff>
      <xdr:row>0</xdr:row>
      <xdr:rowOff>97971</xdr:rowOff>
    </xdr:from>
    <xdr:to>
      <xdr:col>1</xdr:col>
      <xdr:colOff>1401537</xdr:colOff>
      <xdr:row>2</xdr:row>
      <xdr:rowOff>0</xdr:rowOff>
    </xdr:to>
    <xdr:sp macro="[0]!Sommaire" textlink="">
      <xdr:nvSpPr>
        <xdr:cNvPr id="2" name="Rectangle à coins arrondis 1"/>
        <xdr:cNvSpPr/>
      </xdr:nvSpPr>
      <xdr:spPr>
        <a:xfrm>
          <a:off x="129269" y="97971"/>
          <a:ext cx="2034268" cy="283029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523875</xdr:colOff>
          <xdr:row>20</xdr:row>
          <xdr:rowOff>152400</xdr:rowOff>
        </xdr:from>
        <xdr:to>
          <xdr:col>3</xdr:col>
          <xdr:colOff>142875</xdr:colOff>
          <xdr:row>21</xdr:row>
          <xdr:rowOff>161925</xdr:rowOff>
        </xdr:to>
        <xdr:sp macro="" textlink="">
          <xdr:nvSpPr>
            <xdr:cNvPr id="2052" name="effectif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504825</xdr:colOff>
          <xdr:row>14</xdr:row>
          <xdr:rowOff>152400</xdr:rowOff>
        </xdr:from>
        <xdr:to>
          <xdr:col>3</xdr:col>
          <xdr:colOff>885825</xdr:colOff>
          <xdr:row>16</xdr:row>
          <xdr:rowOff>57150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523875</xdr:colOff>
          <xdr:row>13</xdr:row>
          <xdr:rowOff>523875</xdr:rowOff>
        </xdr:from>
        <xdr:to>
          <xdr:col>3</xdr:col>
          <xdr:colOff>885825</xdr:colOff>
          <xdr:row>15</xdr:row>
          <xdr:rowOff>9525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3467100</xdr:colOff>
          <xdr:row>8</xdr:row>
          <xdr:rowOff>0</xdr:rowOff>
        </xdr:from>
        <xdr:to>
          <xdr:col>3</xdr:col>
          <xdr:colOff>152400</xdr:colOff>
          <xdr:row>9</xdr:row>
          <xdr:rowOff>28575</xdr:rowOff>
        </xdr:to>
        <xdr:sp macro="" textlink="">
          <xdr:nvSpPr>
            <xdr:cNvPr id="2063" name="Drop Dow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3099955</xdr:colOff>
      <xdr:row>0</xdr:row>
      <xdr:rowOff>86591</xdr:rowOff>
    </xdr:from>
    <xdr:to>
      <xdr:col>2</xdr:col>
      <xdr:colOff>1645227</xdr:colOff>
      <xdr:row>2</xdr:row>
      <xdr:rowOff>51955</xdr:rowOff>
    </xdr:to>
    <xdr:sp macro="[0]!balance" textlink="">
      <xdr:nvSpPr>
        <xdr:cNvPr id="3" name="Rectangle à coins arrondis 2"/>
        <xdr:cNvSpPr/>
      </xdr:nvSpPr>
      <xdr:spPr>
        <a:xfrm>
          <a:off x="3861955" y="86591"/>
          <a:ext cx="2043545" cy="27709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balance</a:t>
          </a:r>
          <a:r>
            <a:rPr lang="fr-FR" sz="1100" baseline="0"/>
            <a:t> de l'entreprise</a:t>
          </a:r>
          <a:endParaRPr lang="fr-FR" sz="1100"/>
        </a:p>
      </xdr:txBody>
    </xdr:sp>
    <xdr:clientData/>
  </xdr:twoCellAnchor>
  <xdr:twoCellAnchor>
    <xdr:from>
      <xdr:col>13</xdr:col>
      <xdr:colOff>259773</xdr:colOff>
      <xdr:row>38</xdr:row>
      <xdr:rowOff>138545</xdr:rowOff>
    </xdr:from>
    <xdr:to>
      <xdr:col>17</xdr:col>
      <xdr:colOff>155864</xdr:colOff>
      <xdr:row>40</xdr:row>
      <xdr:rowOff>69273</xdr:rowOff>
    </xdr:to>
    <xdr:sp macro="[0]!enhaut" textlink="">
      <xdr:nvSpPr>
        <xdr:cNvPr id="4" name="Rectangle à coins arrondis 3"/>
        <xdr:cNvSpPr/>
      </xdr:nvSpPr>
      <xdr:spPr>
        <a:xfrm>
          <a:off x="15828818" y="8208818"/>
          <a:ext cx="2944091" cy="415637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 haut de la feuille</a:t>
          </a:r>
        </a:p>
      </xdr:txBody>
    </xdr:sp>
    <xdr:clientData/>
  </xdr:twoCellAnchor>
  <xdr:twoCellAnchor>
    <xdr:from>
      <xdr:col>3</xdr:col>
      <xdr:colOff>793582</xdr:colOff>
      <xdr:row>0</xdr:row>
      <xdr:rowOff>82515</xdr:rowOff>
    </xdr:from>
    <xdr:to>
      <xdr:col>5</xdr:col>
      <xdr:colOff>56031</xdr:colOff>
      <xdr:row>2</xdr:row>
      <xdr:rowOff>33617</xdr:rowOff>
    </xdr:to>
    <xdr:sp macro="[0]!listedesimmo" textlink="">
      <xdr:nvSpPr>
        <xdr:cNvPr id="5" name="Rectangle à coins arrondis 4"/>
        <xdr:cNvSpPr/>
      </xdr:nvSpPr>
      <xdr:spPr>
        <a:xfrm>
          <a:off x="7113700" y="82515"/>
          <a:ext cx="2030302" cy="264867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</a:t>
          </a:r>
          <a:r>
            <a:rPr lang="fr-FR" sz="1100" baseline="0"/>
            <a:t> des immobilisations</a:t>
          </a:r>
        </a:p>
        <a:p>
          <a:pPr algn="l"/>
          <a:endParaRPr lang="fr-FR" sz="1100"/>
        </a:p>
      </xdr:txBody>
    </xdr:sp>
    <xdr:clientData/>
  </xdr:twoCellAnchor>
  <xdr:twoCellAnchor>
    <xdr:from>
      <xdr:col>11</xdr:col>
      <xdr:colOff>258536</xdr:colOff>
      <xdr:row>1085</xdr:row>
      <xdr:rowOff>27214</xdr:rowOff>
    </xdr:from>
    <xdr:to>
      <xdr:col>13</xdr:col>
      <xdr:colOff>489857</xdr:colOff>
      <xdr:row>1086</xdr:row>
      <xdr:rowOff>0</xdr:rowOff>
    </xdr:to>
    <xdr:sp macro="[0]!enhaut" textlink="">
      <xdr:nvSpPr>
        <xdr:cNvPr id="10" name="Rectangle à coins arrondis 9"/>
        <xdr:cNvSpPr/>
      </xdr:nvSpPr>
      <xdr:spPr>
        <a:xfrm>
          <a:off x="15893143" y="181777821"/>
          <a:ext cx="2680607" cy="36739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 haut de la feuille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1088</xdr:row>
          <xdr:rowOff>0</xdr:rowOff>
        </xdr:from>
        <xdr:to>
          <xdr:col>6</xdr:col>
          <xdr:colOff>0</xdr:colOff>
          <xdr:row>1089</xdr:row>
          <xdr:rowOff>9525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1089</xdr:row>
          <xdr:rowOff>0</xdr:rowOff>
        </xdr:from>
        <xdr:to>
          <xdr:col>6</xdr:col>
          <xdr:colOff>0</xdr:colOff>
          <xdr:row>1090</xdr:row>
          <xdr:rowOff>0</xdr:rowOff>
        </xdr:to>
        <xdr:sp macro="" textlink="">
          <xdr:nvSpPr>
            <xdr:cNvPr id="2065" name="Drop Dow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1090</xdr:row>
          <xdr:rowOff>0</xdr:rowOff>
        </xdr:from>
        <xdr:to>
          <xdr:col>6</xdr:col>
          <xdr:colOff>0</xdr:colOff>
          <xdr:row>1091</xdr:row>
          <xdr:rowOff>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1091</xdr:row>
          <xdr:rowOff>0</xdr:rowOff>
        </xdr:from>
        <xdr:to>
          <xdr:col>6</xdr:col>
          <xdr:colOff>0</xdr:colOff>
          <xdr:row>1092</xdr:row>
          <xdr:rowOff>9525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1092</xdr:row>
          <xdr:rowOff>0</xdr:rowOff>
        </xdr:from>
        <xdr:to>
          <xdr:col>6</xdr:col>
          <xdr:colOff>0</xdr:colOff>
          <xdr:row>1093</xdr:row>
          <xdr:rowOff>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1093</xdr:row>
          <xdr:rowOff>0</xdr:rowOff>
        </xdr:from>
        <xdr:to>
          <xdr:col>6</xdr:col>
          <xdr:colOff>0</xdr:colOff>
          <xdr:row>1094</xdr:row>
          <xdr:rowOff>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1094</xdr:row>
          <xdr:rowOff>0</xdr:rowOff>
        </xdr:from>
        <xdr:to>
          <xdr:col>6</xdr:col>
          <xdr:colOff>0</xdr:colOff>
          <xdr:row>1095</xdr:row>
          <xdr:rowOff>9525</xdr:rowOff>
        </xdr:to>
        <xdr:sp macro="" textlink="">
          <xdr:nvSpPr>
            <xdr:cNvPr id="2070" name="Drop Dow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1095</xdr:row>
          <xdr:rowOff>0</xdr:rowOff>
        </xdr:from>
        <xdr:to>
          <xdr:col>6</xdr:col>
          <xdr:colOff>0</xdr:colOff>
          <xdr:row>1096</xdr:row>
          <xdr:rowOff>0</xdr:rowOff>
        </xdr:to>
        <xdr:sp macro="" textlink="">
          <xdr:nvSpPr>
            <xdr:cNvPr id="2071" name="Drop Dow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1096</xdr:row>
          <xdr:rowOff>0</xdr:rowOff>
        </xdr:from>
        <xdr:to>
          <xdr:col>6</xdr:col>
          <xdr:colOff>0</xdr:colOff>
          <xdr:row>1097</xdr:row>
          <xdr:rowOff>0</xdr:rowOff>
        </xdr:to>
        <xdr:sp macro="" textlink="">
          <xdr:nvSpPr>
            <xdr:cNvPr id="2072" name="Drop Dow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1097</xdr:row>
          <xdr:rowOff>0</xdr:rowOff>
        </xdr:from>
        <xdr:to>
          <xdr:col>6</xdr:col>
          <xdr:colOff>0</xdr:colOff>
          <xdr:row>1098</xdr:row>
          <xdr:rowOff>0</xdr:rowOff>
        </xdr:to>
        <xdr:sp macro="" textlink="">
          <xdr:nvSpPr>
            <xdr:cNvPr id="2073" name="Drop Dow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1098</xdr:row>
          <xdr:rowOff>0</xdr:rowOff>
        </xdr:from>
        <xdr:to>
          <xdr:col>6</xdr:col>
          <xdr:colOff>0</xdr:colOff>
          <xdr:row>1099</xdr:row>
          <xdr:rowOff>9525</xdr:rowOff>
        </xdr:to>
        <xdr:sp macro="" textlink="">
          <xdr:nvSpPr>
            <xdr:cNvPr id="2074" name="Drop Dow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1099</xdr:row>
          <xdr:rowOff>0</xdr:rowOff>
        </xdr:from>
        <xdr:to>
          <xdr:col>6</xdr:col>
          <xdr:colOff>0</xdr:colOff>
          <xdr:row>1100</xdr:row>
          <xdr:rowOff>0</xdr:rowOff>
        </xdr:to>
        <xdr:sp macro="" textlink="">
          <xdr:nvSpPr>
            <xdr:cNvPr id="2075" name="Drop Dow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1100</xdr:row>
          <xdr:rowOff>0</xdr:rowOff>
        </xdr:from>
        <xdr:to>
          <xdr:col>6</xdr:col>
          <xdr:colOff>0</xdr:colOff>
          <xdr:row>1100</xdr:row>
          <xdr:rowOff>152400</xdr:rowOff>
        </xdr:to>
        <xdr:sp macro="" textlink="">
          <xdr:nvSpPr>
            <xdr:cNvPr id="2076" name="Drop Dow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1101</xdr:row>
          <xdr:rowOff>0</xdr:rowOff>
        </xdr:from>
        <xdr:to>
          <xdr:col>6</xdr:col>
          <xdr:colOff>0</xdr:colOff>
          <xdr:row>1101</xdr:row>
          <xdr:rowOff>161925</xdr:rowOff>
        </xdr:to>
        <xdr:sp macro="" textlink="">
          <xdr:nvSpPr>
            <xdr:cNvPr id="2077" name="Drop Dow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1102</xdr:row>
          <xdr:rowOff>0</xdr:rowOff>
        </xdr:from>
        <xdr:to>
          <xdr:col>6</xdr:col>
          <xdr:colOff>0</xdr:colOff>
          <xdr:row>1102</xdr:row>
          <xdr:rowOff>152400</xdr:rowOff>
        </xdr:to>
        <xdr:sp macro="" textlink="">
          <xdr:nvSpPr>
            <xdr:cNvPr id="2078" name="Drop Dow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1103</xdr:row>
          <xdr:rowOff>0</xdr:rowOff>
        </xdr:from>
        <xdr:to>
          <xdr:col>6</xdr:col>
          <xdr:colOff>0</xdr:colOff>
          <xdr:row>1104</xdr:row>
          <xdr:rowOff>0</xdr:rowOff>
        </xdr:to>
        <xdr:sp macro="" textlink="">
          <xdr:nvSpPr>
            <xdr:cNvPr id="2079" name="Drop Dow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1104</xdr:row>
          <xdr:rowOff>0</xdr:rowOff>
        </xdr:from>
        <xdr:to>
          <xdr:col>6</xdr:col>
          <xdr:colOff>0</xdr:colOff>
          <xdr:row>1104</xdr:row>
          <xdr:rowOff>152400</xdr:rowOff>
        </xdr:to>
        <xdr:sp macro="" textlink="">
          <xdr:nvSpPr>
            <xdr:cNvPr id="2080" name="Drop Dow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1105</xdr:row>
          <xdr:rowOff>0</xdr:rowOff>
        </xdr:from>
        <xdr:to>
          <xdr:col>6</xdr:col>
          <xdr:colOff>0</xdr:colOff>
          <xdr:row>1106</xdr:row>
          <xdr:rowOff>9525</xdr:rowOff>
        </xdr:to>
        <xdr:sp macro="" textlink="">
          <xdr:nvSpPr>
            <xdr:cNvPr id="2081" name="Drop Down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1106</xdr:row>
          <xdr:rowOff>0</xdr:rowOff>
        </xdr:from>
        <xdr:to>
          <xdr:col>6</xdr:col>
          <xdr:colOff>0</xdr:colOff>
          <xdr:row>1107</xdr:row>
          <xdr:rowOff>0</xdr:rowOff>
        </xdr:to>
        <xdr:sp macro="" textlink="">
          <xdr:nvSpPr>
            <xdr:cNvPr id="2082" name="Drop Down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1107</xdr:row>
          <xdr:rowOff>0</xdr:rowOff>
        </xdr:from>
        <xdr:to>
          <xdr:col>6</xdr:col>
          <xdr:colOff>0</xdr:colOff>
          <xdr:row>1108</xdr:row>
          <xdr:rowOff>0</xdr:rowOff>
        </xdr:to>
        <xdr:sp macro="" textlink="">
          <xdr:nvSpPr>
            <xdr:cNvPr id="2083" name="Drop Down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1108</xdr:row>
          <xdr:rowOff>0</xdr:rowOff>
        </xdr:from>
        <xdr:to>
          <xdr:col>6</xdr:col>
          <xdr:colOff>0</xdr:colOff>
          <xdr:row>1109</xdr:row>
          <xdr:rowOff>9525</xdr:rowOff>
        </xdr:to>
        <xdr:sp macro="" textlink="">
          <xdr:nvSpPr>
            <xdr:cNvPr id="2084" name="Drop Down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1109</xdr:row>
          <xdr:rowOff>0</xdr:rowOff>
        </xdr:from>
        <xdr:to>
          <xdr:col>6</xdr:col>
          <xdr:colOff>0</xdr:colOff>
          <xdr:row>1110</xdr:row>
          <xdr:rowOff>0</xdr:rowOff>
        </xdr:to>
        <xdr:sp macro="" textlink="">
          <xdr:nvSpPr>
            <xdr:cNvPr id="2085" name="Drop Down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1110</xdr:row>
          <xdr:rowOff>0</xdr:rowOff>
        </xdr:from>
        <xdr:to>
          <xdr:col>6</xdr:col>
          <xdr:colOff>0</xdr:colOff>
          <xdr:row>1111</xdr:row>
          <xdr:rowOff>0</xdr:rowOff>
        </xdr:to>
        <xdr:sp macro="" textlink="">
          <xdr:nvSpPr>
            <xdr:cNvPr id="2086" name="Drop Down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1111</xdr:row>
          <xdr:rowOff>0</xdr:rowOff>
        </xdr:from>
        <xdr:to>
          <xdr:col>6</xdr:col>
          <xdr:colOff>0</xdr:colOff>
          <xdr:row>1111</xdr:row>
          <xdr:rowOff>152400</xdr:rowOff>
        </xdr:to>
        <xdr:sp macro="" textlink="">
          <xdr:nvSpPr>
            <xdr:cNvPr id="2087" name="Drop Down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1112</xdr:row>
          <xdr:rowOff>0</xdr:rowOff>
        </xdr:from>
        <xdr:to>
          <xdr:col>6</xdr:col>
          <xdr:colOff>0</xdr:colOff>
          <xdr:row>1113</xdr:row>
          <xdr:rowOff>9525</xdr:rowOff>
        </xdr:to>
        <xdr:sp macro="" textlink="">
          <xdr:nvSpPr>
            <xdr:cNvPr id="2088" name="Drop Dow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1113</xdr:row>
          <xdr:rowOff>0</xdr:rowOff>
        </xdr:from>
        <xdr:to>
          <xdr:col>6</xdr:col>
          <xdr:colOff>0</xdr:colOff>
          <xdr:row>1114</xdr:row>
          <xdr:rowOff>0</xdr:rowOff>
        </xdr:to>
        <xdr:sp macro="" textlink="">
          <xdr:nvSpPr>
            <xdr:cNvPr id="2089" name="Drop Down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1114</xdr:row>
          <xdr:rowOff>0</xdr:rowOff>
        </xdr:from>
        <xdr:to>
          <xdr:col>6</xdr:col>
          <xdr:colOff>0</xdr:colOff>
          <xdr:row>1114</xdr:row>
          <xdr:rowOff>152400</xdr:rowOff>
        </xdr:to>
        <xdr:sp macro="" textlink="">
          <xdr:nvSpPr>
            <xdr:cNvPr id="2090" name="Drop Down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1115</xdr:row>
          <xdr:rowOff>0</xdr:rowOff>
        </xdr:from>
        <xdr:to>
          <xdr:col>6</xdr:col>
          <xdr:colOff>0</xdr:colOff>
          <xdr:row>1116</xdr:row>
          <xdr:rowOff>9525</xdr:rowOff>
        </xdr:to>
        <xdr:sp macro="" textlink="">
          <xdr:nvSpPr>
            <xdr:cNvPr id="2091" name="Drop Dow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1116</xdr:row>
          <xdr:rowOff>0</xdr:rowOff>
        </xdr:from>
        <xdr:to>
          <xdr:col>6</xdr:col>
          <xdr:colOff>0</xdr:colOff>
          <xdr:row>1117</xdr:row>
          <xdr:rowOff>0</xdr:rowOff>
        </xdr:to>
        <xdr:sp macro="" textlink="">
          <xdr:nvSpPr>
            <xdr:cNvPr id="2092" name="Drop Down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1117</xdr:row>
          <xdr:rowOff>0</xdr:rowOff>
        </xdr:from>
        <xdr:to>
          <xdr:col>6</xdr:col>
          <xdr:colOff>0</xdr:colOff>
          <xdr:row>1117</xdr:row>
          <xdr:rowOff>152400</xdr:rowOff>
        </xdr:to>
        <xdr:sp macro="" textlink="">
          <xdr:nvSpPr>
            <xdr:cNvPr id="2093" name="Drop Down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1118</xdr:row>
          <xdr:rowOff>0</xdr:rowOff>
        </xdr:from>
        <xdr:to>
          <xdr:col>6</xdr:col>
          <xdr:colOff>0</xdr:colOff>
          <xdr:row>1119</xdr:row>
          <xdr:rowOff>0</xdr:rowOff>
        </xdr:to>
        <xdr:sp macro="" textlink="">
          <xdr:nvSpPr>
            <xdr:cNvPr id="2094" name="Drop Down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1119</xdr:row>
          <xdr:rowOff>0</xdr:rowOff>
        </xdr:from>
        <xdr:to>
          <xdr:col>6</xdr:col>
          <xdr:colOff>0</xdr:colOff>
          <xdr:row>1120</xdr:row>
          <xdr:rowOff>9525</xdr:rowOff>
        </xdr:to>
        <xdr:sp macro="" textlink="">
          <xdr:nvSpPr>
            <xdr:cNvPr id="2095" name="Drop Down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1120</xdr:row>
          <xdr:rowOff>0</xdr:rowOff>
        </xdr:from>
        <xdr:to>
          <xdr:col>6</xdr:col>
          <xdr:colOff>0</xdr:colOff>
          <xdr:row>1121</xdr:row>
          <xdr:rowOff>0</xdr:rowOff>
        </xdr:to>
        <xdr:sp macro="" textlink="">
          <xdr:nvSpPr>
            <xdr:cNvPr id="2096" name="Drop Down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1121</xdr:row>
          <xdr:rowOff>0</xdr:rowOff>
        </xdr:from>
        <xdr:to>
          <xdr:col>6</xdr:col>
          <xdr:colOff>0</xdr:colOff>
          <xdr:row>1122</xdr:row>
          <xdr:rowOff>0</xdr:rowOff>
        </xdr:to>
        <xdr:sp macro="" textlink="">
          <xdr:nvSpPr>
            <xdr:cNvPr id="2097" name="Drop Down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1122</xdr:row>
          <xdr:rowOff>0</xdr:rowOff>
        </xdr:from>
        <xdr:to>
          <xdr:col>6</xdr:col>
          <xdr:colOff>0</xdr:colOff>
          <xdr:row>1123</xdr:row>
          <xdr:rowOff>9525</xdr:rowOff>
        </xdr:to>
        <xdr:sp macro="" textlink="">
          <xdr:nvSpPr>
            <xdr:cNvPr id="2098" name="Drop Down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1123</xdr:row>
          <xdr:rowOff>0</xdr:rowOff>
        </xdr:from>
        <xdr:to>
          <xdr:col>6</xdr:col>
          <xdr:colOff>0</xdr:colOff>
          <xdr:row>1124</xdr:row>
          <xdr:rowOff>0</xdr:rowOff>
        </xdr:to>
        <xdr:sp macro="" textlink="">
          <xdr:nvSpPr>
            <xdr:cNvPr id="2099" name="Drop Down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1172</xdr:row>
          <xdr:rowOff>0</xdr:rowOff>
        </xdr:from>
        <xdr:to>
          <xdr:col>3</xdr:col>
          <xdr:colOff>1419225</xdr:colOff>
          <xdr:row>1172</xdr:row>
          <xdr:rowOff>152400</xdr:rowOff>
        </xdr:to>
        <xdr:sp macro="" textlink="">
          <xdr:nvSpPr>
            <xdr:cNvPr id="2100" name="Drop Down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1172</xdr:row>
          <xdr:rowOff>0</xdr:rowOff>
        </xdr:from>
        <xdr:to>
          <xdr:col>7</xdr:col>
          <xdr:colOff>9525</xdr:colOff>
          <xdr:row>1173</xdr:row>
          <xdr:rowOff>9525</xdr:rowOff>
        </xdr:to>
        <xdr:sp macro="" textlink="">
          <xdr:nvSpPr>
            <xdr:cNvPr id="2101" name="Drop Down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1172</xdr:row>
          <xdr:rowOff>0</xdr:rowOff>
        </xdr:from>
        <xdr:to>
          <xdr:col>22</xdr:col>
          <xdr:colOff>9525</xdr:colOff>
          <xdr:row>1173</xdr:row>
          <xdr:rowOff>0</xdr:rowOff>
        </xdr:to>
        <xdr:sp macro="" textlink="">
          <xdr:nvSpPr>
            <xdr:cNvPr id="2102" name="Drop Down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122465</xdr:colOff>
      <xdr:row>0</xdr:row>
      <xdr:rowOff>95250</xdr:rowOff>
    </xdr:from>
    <xdr:to>
      <xdr:col>7</xdr:col>
      <xdr:colOff>1156607</xdr:colOff>
      <xdr:row>2</xdr:row>
      <xdr:rowOff>40821</xdr:rowOff>
    </xdr:to>
    <xdr:sp macro="[0]!listedesemprunts" textlink="">
      <xdr:nvSpPr>
        <xdr:cNvPr id="51" name="Rectangle à coins arrondis 50"/>
        <xdr:cNvSpPr/>
      </xdr:nvSpPr>
      <xdr:spPr>
        <a:xfrm>
          <a:off x="10287001" y="95250"/>
          <a:ext cx="1796142" cy="272142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 des emprunts</a:t>
          </a:r>
        </a:p>
      </xdr:txBody>
    </xdr:sp>
    <xdr:clientData/>
  </xdr:twoCellAnchor>
  <xdr:twoCellAnchor>
    <xdr:from>
      <xdr:col>24</xdr:col>
      <xdr:colOff>0</xdr:colOff>
      <xdr:row>1169</xdr:row>
      <xdr:rowOff>0</xdr:rowOff>
    </xdr:from>
    <xdr:to>
      <xdr:col>27</xdr:col>
      <xdr:colOff>394607</xdr:colOff>
      <xdr:row>1169</xdr:row>
      <xdr:rowOff>367393</xdr:rowOff>
    </xdr:to>
    <xdr:sp macro="[0]!enhaut" textlink="">
      <xdr:nvSpPr>
        <xdr:cNvPr id="52" name="Rectangle à coins arrondis 51"/>
        <xdr:cNvSpPr/>
      </xdr:nvSpPr>
      <xdr:spPr>
        <a:xfrm>
          <a:off x="26465893" y="196269429"/>
          <a:ext cx="2680607" cy="36739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 haut de la feuille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78581</xdr:rowOff>
    </xdr:from>
    <xdr:to>
      <xdr:col>1</xdr:col>
      <xdr:colOff>704850</xdr:colOff>
      <xdr:row>2</xdr:row>
      <xdr:rowOff>7144</xdr:rowOff>
    </xdr:to>
    <xdr:sp macro="[0]!Sommaire" textlink="">
      <xdr:nvSpPr>
        <xdr:cNvPr id="2" name="Rectangle à coins arrondis 1"/>
        <xdr:cNvSpPr/>
      </xdr:nvSpPr>
      <xdr:spPr>
        <a:xfrm>
          <a:off x="66675" y="78581"/>
          <a:ext cx="1400175" cy="261938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1876425</xdr:colOff>
          <xdr:row>3</xdr:row>
          <xdr:rowOff>76200</xdr:rowOff>
        </xdr:from>
        <xdr:to>
          <xdr:col>1</xdr:col>
          <xdr:colOff>2590800</xdr:colOff>
          <xdr:row>4</xdr:row>
          <xdr:rowOff>104775</xdr:rowOff>
        </xdr:to>
        <xdr:sp macro="" textlink="">
          <xdr:nvSpPr>
            <xdr:cNvPr id="3080" name="Drop Dow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</xdr:row>
          <xdr:rowOff>152400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3081" name="Drop Dow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0</xdr:colOff>
          <xdr:row>8</xdr:row>
          <xdr:rowOff>161925</xdr:rowOff>
        </xdr:from>
        <xdr:to>
          <xdr:col>3</xdr:col>
          <xdr:colOff>742950</xdr:colOff>
          <xdr:row>10</xdr:row>
          <xdr:rowOff>19050</xdr:rowOff>
        </xdr:to>
        <xdr:sp macro="" textlink="">
          <xdr:nvSpPr>
            <xdr:cNvPr id="3101" name="Drop Down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9</xdr:row>
          <xdr:rowOff>152400</xdr:rowOff>
        </xdr:from>
        <xdr:to>
          <xdr:col>4</xdr:col>
          <xdr:colOff>9525</xdr:colOff>
          <xdr:row>11</xdr:row>
          <xdr:rowOff>0</xdr:rowOff>
        </xdr:to>
        <xdr:sp macro="" textlink="">
          <xdr:nvSpPr>
            <xdr:cNvPr id="3104" name="Drop Down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10</xdr:row>
          <xdr:rowOff>161925</xdr:rowOff>
        </xdr:from>
        <xdr:to>
          <xdr:col>4</xdr:col>
          <xdr:colOff>9525</xdr:colOff>
          <xdr:row>11</xdr:row>
          <xdr:rowOff>180975</xdr:rowOff>
        </xdr:to>
        <xdr:sp macro="" textlink="">
          <xdr:nvSpPr>
            <xdr:cNvPr id="3105" name="Drop Down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11</xdr:row>
          <xdr:rowOff>171450</xdr:rowOff>
        </xdr:from>
        <xdr:to>
          <xdr:col>4</xdr:col>
          <xdr:colOff>9525</xdr:colOff>
          <xdr:row>13</xdr:row>
          <xdr:rowOff>0</xdr:rowOff>
        </xdr:to>
        <xdr:sp macro="" textlink="">
          <xdr:nvSpPr>
            <xdr:cNvPr id="3106" name="Drop Down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28575</xdr:colOff>
          <xdr:row>13</xdr:row>
          <xdr:rowOff>0</xdr:rowOff>
        </xdr:from>
        <xdr:to>
          <xdr:col>4</xdr:col>
          <xdr:colOff>9525</xdr:colOff>
          <xdr:row>14</xdr:row>
          <xdr:rowOff>19050</xdr:rowOff>
        </xdr:to>
        <xdr:sp macro="" textlink="">
          <xdr:nvSpPr>
            <xdr:cNvPr id="3107" name="Drop Down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13</xdr:row>
          <xdr:rowOff>161925</xdr:rowOff>
        </xdr:from>
        <xdr:to>
          <xdr:col>3</xdr:col>
          <xdr:colOff>752475</xdr:colOff>
          <xdr:row>15</xdr:row>
          <xdr:rowOff>9525</xdr:rowOff>
        </xdr:to>
        <xdr:sp macro="" textlink="">
          <xdr:nvSpPr>
            <xdr:cNvPr id="3108" name="Drop Down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15</xdr:row>
          <xdr:rowOff>9525</xdr:rowOff>
        </xdr:from>
        <xdr:to>
          <xdr:col>3</xdr:col>
          <xdr:colOff>752475</xdr:colOff>
          <xdr:row>16</xdr:row>
          <xdr:rowOff>28575</xdr:rowOff>
        </xdr:to>
        <xdr:sp macro="" textlink="">
          <xdr:nvSpPr>
            <xdr:cNvPr id="3109" name="Drop Down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15</xdr:row>
          <xdr:rowOff>142875</xdr:rowOff>
        </xdr:from>
        <xdr:to>
          <xdr:col>4</xdr:col>
          <xdr:colOff>19050</xdr:colOff>
          <xdr:row>16</xdr:row>
          <xdr:rowOff>152400</xdr:rowOff>
        </xdr:to>
        <xdr:sp macro="" textlink="">
          <xdr:nvSpPr>
            <xdr:cNvPr id="3110" name="Drop Down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16</xdr:row>
          <xdr:rowOff>152400</xdr:rowOff>
        </xdr:from>
        <xdr:to>
          <xdr:col>4</xdr:col>
          <xdr:colOff>19050</xdr:colOff>
          <xdr:row>18</xdr:row>
          <xdr:rowOff>9525</xdr:rowOff>
        </xdr:to>
        <xdr:sp macro="" textlink="">
          <xdr:nvSpPr>
            <xdr:cNvPr id="3111" name="Drop Down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17</xdr:row>
          <xdr:rowOff>161925</xdr:rowOff>
        </xdr:from>
        <xdr:to>
          <xdr:col>4</xdr:col>
          <xdr:colOff>0</xdr:colOff>
          <xdr:row>19</xdr:row>
          <xdr:rowOff>9525</xdr:rowOff>
        </xdr:to>
        <xdr:sp macro="" textlink="">
          <xdr:nvSpPr>
            <xdr:cNvPr id="3112" name="Drop Dow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19</xdr:row>
          <xdr:rowOff>9525</xdr:rowOff>
        </xdr:from>
        <xdr:to>
          <xdr:col>4</xdr:col>
          <xdr:colOff>0</xdr:colOff>
          <xdr:row>20</xdr:row>
          <xdr:rowOff>28575</xdr:rowOff>
        </xdr:to>
        <xdr:sp macro="" textlink="">
          <xdr:nvSpPr>
            <xdr:cNvPr id="3113" name="Drop Down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21</xdr:row>
          <xdr:rowOff>0</xdr:rowOff>
        </xdr:from>
        <xdr:to>
          <xdr:col>4</xdr:col>
          <xdr:colOff>0</xdr:colOff>
          <xdr:row>22</xdr:row>
          <xdr:rowOff>9525</xdr:rowOff>
        </xdr:to>
        <xdr:sp macro="" textlink="">
          <xdr:nvSpPr>
            <xdr:cNvPr id="3114" name="Drop Down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22</xdr:row>
          <xdr:rowOff>9525</xdr:rowOff>
        </xdr:from>
        <xdr:to>
          <xdr:col>4</xdr:col>
          <xdr:colOff>0</xdr:colOff>
          <xdr:row>23</xdr:row>
          <xdr:rowOff>28575</xdr:rowOff>
        </xdr:to>
        <xdr:sp macro="" textlink="">
          <xdr:nvSpPr>
            <xdr:cNvPr id="3115" name="Drop Down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23</xdr:row>
          <xdr:rowOff>0</xdr:rowOff>
        </xdr:from>
        <xdr:to>
          <xdr:col>4</xdr:col>
          <xdr:colOff>0</xdr:colOff>
          <xdr:row>24</xdr:row>
          <xdr:rowOff>9525</xdr:rowOff>
        </xdr:to>
        <xdr:sp macro="" textlink="">
          <xdr:nvSpPr>
            <xdr:cNvPr id="3116" name="Drop Down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24</xdr:row>
          <xdr:rowOff>9525</xdr:rowOff>
        </xdr:from>
        <xdr:to>
          <xdr:col>4</xdr:col>
          <xdr:colOff>0</xdr:colOff>
          <xdr:row>25</xdr:row>
          <xdr:rowOff>28575</xdr:rowOff>
        </xdr:to>
        <xdr:sp macro="" textlink="">
          <xdr:nvSpPr>
            <xdr:cNvPr id="3117" name="Drop Down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30</xdr:row>
          <xdr:rowOff>0</xdr:rowOff>
        </xdr:from>
        <xdr:to>
          <xdr:col>4</xdr:col>
          <xdr:colOff>0</xdr:colOff>
          <xdr:row>31</xdr:row>
          <xdr:rowOff>9525</xdr:rowOff>
        </xdr:to>
        <xdr:sp macro="" textlink="">
          <xdr:nvSpPr>
            <xdr:cNvPr id="3118" name="Drop Down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31</xdr:row>
          <xdr:rowOff>9525</xdr:rowOff>
        </xdr:from>
        <xdr:to>
          <xdr:col>4</xdr:col>
          <xdr:colOff>0</xdr:colOff>
          <xdr:row>32</xdr:row>
          <xdr:rowOff>28575</xdr:rowOff>
        </xdr:to>
        <xdr:sp macro="" textlink="">
          <xdr:nvSpPr>
            <xdr:cNvPr id="3119" name="Drop Down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32</xdr:row>
          <xdr:rowOff>0</xdr:rowOff>
        </xdr:from>
        <xdr:to>
          <xdr:col>4</xdr:col>
          <xdr:colOff>0</xdr:colOff>
          <xdr:row>33</xdr:row>
          <xdr:rowOff>9525</xdr:rowOff>
        </xdr:to>
        <xdr:sp macro="" textlink="">
          <xdr:nvSpPr>
            <xdr:cNvPr id="3120" name="Drop Down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33</xdr:row>
          <xdr:rowOff>9525</xdr:rowOff>
        </xdr:from>
        <xdr:to>
          <xdr:col>4</xdr:col>
          <xdr:colOff>0</xdr:colOff>
          <xdr:row>34</xdr:row>
          <xdr:rowOff>28575</xdr:rowOff>
        </xdr:to>
        <xdr:sp macro="" textlink="">
          <xdr:nvSpPr>
            <xdr:cNvPr id="3121" name="Drop Down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34</xdr:row>
          <xdr:rowOff>0</xdr:rowOff>
        </xdr:from>
        <xdr:to>
          <xdr:col>4</xdr:col>
          <xdr:colOff>0</xdr:colOff>
          <xdr:row>35</xdr:row>
          <xdr:rowOff>9525</xdr:rowOff>
        </xdr:to>
        <xdr:sp macro="" textlink="">
          <xdr:nvSpPr>
            <xdr:cNvPr id="3122" name="Drop Down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35</xdr:row>
          <xdr:rowOff>9525</xdr:rowOff>
        </xdr:from>
        <xdr:to>
          <xdr:col>4</xdr:col>
          <xdr:colOff>0</xdr:colOff>
          <xdr:row>36</xdr:row>
          <xdr:rowOff>28575</xdr:rowOff>
        </xdr:to>
        <xdr:sp macro="" textlink="">
          <xdr:nvSpPr>
            <xdr:cNvPr id="3123" name="Drop Down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36</xdr:row>
          <xdr:rowOff>0</xdr:rowOff>
        </xdr:from>
        <xdr:to>
          <xdr:col>4</xdr:col>
          <xdr:colOff>0</xdr:colOff>
          <xdr:row>37</xdr:row>
          <xdr:rowOff>9525</xdr:rowOff>
        </xdr:to>
        <xdr:sp macro="" textlink="">
          <xdr:nvSpPr>
            <xdr:cNvPr id="3124" name="Drop Down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37</xdr:row>
          <xdr:rowOff>9525</xdr:rowOff>
        </xdr:from>
        <xdr:to>
          <xdr:col>4</xdr:col>
          <xdr:colOff>0</xdr:colOff>
          <xdr:row>38</xdr:row>
          <xdr:rowOff>28575</xdr:rowOff>
        </xdr:to>
        <xdr:sp macro="" textlink="">
          <xdr:nvSpPr>
            <xdr:cNvPr id="3125" name="Drop Down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38</xdr:row>
          <xdr:rowOff>0</xdr:rowOff>
        </xdr:from>
        <xdr:to>
          <xdr:col>4</xdr:col>
          <xdr:colOff>0</xdr:colOff>
          <xdr:row>39</xdr:row>
          <xdr:rowOff>9525</xdr:rowOff>
        </xdr:to>
        <xdr:sp macro="" textlink="">
          <xdr:nvSpPr>
            <xdr:cNvPr id="3126" name="Drop Down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39</xdr:row>
          <xdr:rowOff>9525</xdr:rowOff>
        </xdr:from>
        <xdr:to>
          <xdr:col>4</xdr:col>
          <xdr:colOff>0</xdr:colOff>
          <xdr:row>40</xdr:row>
          <xdr:rowOff>28575</xdr:rowOff>
        </xdr:to>
        <xdr:sp macro="" textlink="">
          <xdr:nvSpPr>
            <xdr:cNvPr id="3127" name="Drop Down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40</xdr:row>
          <xdr:rowOff>0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3128" name="Drop Down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41</xdr:row>
          <xdr:rowOff>9525</xdr:rowOff>
        </xdr:from>
        <xdr:to>
          <xdr:col>4</xdr:col>
          <xdr:colOff>0</xdr:colOff>
          <xdr:row>42</xdr:row>
          <xdr:rowOff>28575</xdr:rowOff>
        </xdr:to>
        <xdr:sp macro="" textlink="">
          <xdr:nvSpPr>
            <xdr:cNvPr id="3129" name="Drop Down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42</xdr:row>
          <xdr:rowOff>0</xdr:rowOff>
        </xdr:from>
        <xdr:to>
          <xdr:col>4</xdr:col>
          <xdr:colOff>0</xdr:colOff>
          <xdr:row>43</xdr:row>
          <xdr:rowOff>9525</xdr:rowOff>
        </xdr:to>
        <xdr:sp macro="" textlink="">
          <xdr:nvSpPr>
            <xdr:cNvPr id="3130" name="Drop Down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43</xdr:row>
          <xdr:rowOff>9525</xdr:rowOff>
        </xdr:from>
        <xdr:to>
          <xdr:col>4</xdr:col>
          <xdr:colOff>0</xdr:colOff>
          <xdr:row>44</xdr:row>
          <xdr:rowOff>28575</xdr:rowOff>
        </xdr:to>
        <xdr:sp macro="" textlink="">
          <xdr:nvSpPr>
            <xdr:cNvPr id="3131" name="Drop Down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44</xdr:row>
          <xdr:rowOff>0</xdr:rowOff>
        </xdr:from>
        <xdr:to>
          <xdr:col>4</xdr:col>
          <xdr:colOff>0</xdr:colOff>
          <xdr:row>45</xdr:row>
          <xdr:rowOff>9525</xdr:rowOff>
        </xdr:to>
        <xdr:sp macro="" textlink="">
          <xdr:nvSpPr>
            <xdr:cNvPr id="3132" name="Drop Down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45</xdr:row>
          <xdr:rowOff>9525</xdr:rowOff>
        </xdr:from>
        <xdr:to>
          <xdr:col>4</xdr:col>
          <xdr:colOff>0</xdr:colOff>
          <xdr:row>46</xdr:row>
          <xdr:rowOff>28575</xdr:rowOff>
        </xdr:to>
        <xdr:sp macro="" textlink="">
          <xdr:nvSpPr>
            <xdr:cNvPr id="3133" name="Drop Down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46</xdr:row>
          <xdr:rowOff>0</xdr:rowOff>
        </xdr:from>
        <xdr:to>
          <xdr:col>4</xdr:col>
          <xdr:colOff>0</xdr:colOff>
          <xdr:row>47</xdr:row>
          <xdr:rowOff>9525</xdr:rowOff>
        </xdr:to>
        <xdr:sp macro="" textlink="">
          <xdr:nvSpPr>
            <xdr:cNvPr id="3134" name="Drop Down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47</xdr:row>
          <xdr:rowOff>9525</xdr:rowOff>
        </xdr:from>
        <xdr:to>
          <xdr:col>4</xdr:col>
          <xdr:colOff>0</xdr:colOff>
          <xdr:row>48</xdr:row>
          <xdr:rowOff>28575</xdr:rowOff>
        </xdr:to>
        <xdr:sp macro="" textlink="">
          <xdr:nvSpPr>
            <xdr:cNvPr id="3135" name="Drop Down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48</xdr:row>
          <xdr:rowOff>0</xdr:rowOff>
        </xdr:from>
        <xdr:to>
          <xdr:col>4</xdr:col>
          <xdr:colOff>0</xdr:colOff>
          <xdr:row>49</xdr:row>
          <xdr:rowOff>9525</xdr:rowOff>
        </xdr:to>
        <xdr:sp macro="" textlink="">
          <xdr:nvSpPr>
            <xdr:cNvPr id="3136" name="Drop Down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49</xdr:row>
          <xdr:rowOff>9525</xdr:rowOff>
        </xdr:from>
        <xdr:to>
          <xdr:col>4</xdr:col>
          <xdr:colOff>0</xdr:colOff>
          <xdr:row>50</xdr:row>
          <xdr:rowOff>28575</xdr:rowOff>
        </xdr:to>
        <xdr:sp macro="" textlink="">
          <xdr:nvSpPr>
            <xdr:cNvPr id="3137" name="Drop Down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50</xdr:row>
          <xdr:rowOff>0</xdr:rowOff>
        </xdr:from>
        <xdr:to>
          <xdr:col>4</xdr:col>
          <xdr:colOff>0</xdr:colOff>
          <xdr:row>51</xdr:row>
          <xdr:rowOff>9525</xdr:rowOff>
        </xdr:to>
        <xdr:sp macro="" textlink="">
          <xdr:nvSpPr>
            <xdr:cNvPr id="3138" name="Drop Down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51</xdr:row>
          <xdr:rowOff>9525</xdr:rowOff>
        </xdr:from>
        <xdr:to>
          <xdr:col>4</xdr:col>
          <xdr:colOff>0</xdr:colOff>
          <xdr:row>52</xdr:row>
          <xdr:rowOff>28575</xdr:rowOff>
        </xdr:to>
        <xdr:sp macro="" textlink="">
          <xdr:nvSpPr>
            <xdr:cNvPr id="3139" name="Drop Down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52</xdr:row>
          <xdr:rowOff>0</xdr:rowOff>
        </xdr:from>
        <xdr:to>
          <xdr:col>4</xdr:col>
          <xdr:colOff>0</xdr:colOff>
          <xdr:row>53</xdr:row>
          <xdr:rowOff>9525</xdr:rowOff>
        </xdr:to>
        <xdr:sp macro="" textlink="">
          <xdr:nvSpPr>
            <xdr:cNvPr id="3140" name="Drop Down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53</xdr:row>
          <xdr:rowOff>9525</xdr:rowOff>
        </xdr:from>
        <xdr:to>
          <xdr:col>4</xdr:col>
          <xdr:colOff>0</xdr:colOff>
          <xdr:row>54</xdr:row>
          <xdr:rowOff>28575</xdr:rowOff>
        </xdr:to>
        <xdr:sp macro="" textlink="">
          <xdr:nvSpPr>
            <xdr:cNvPr id="3141" name="Drop Down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54</xdr:row>
          <xdr:rowOff>0</xdr:rowOff>
        </xdr:from>
        <xdr:to>
          <xdr:col>4</xdr:col>
          <xdr:colOff>0</xdr:colOff>
          <xdr:row>55</xdr:row>
          <xdr:rowOff>9525</xdr:rowOff>
        </xdr:to>
        <xdr:sp macro="" textlink="">
          <xdr:nvSpPr>
            <xdr:cNvPr id="3142" name="Drop Down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55</xdr:row>
          <xdr:rowOff>9525</xdr:rowOff>
        </xdr:from>
        <xdr:to>
          <xdr:col>4</xdr:col>
          <xdr:colOff>0</xdr:colOff>
          <xdr:row>56</xdr:row>
          <xdr:rowOff>28575</xdr:rowOff>
        </xdr:to>
        <xdr:sp macro="" textlink="">
          <xdr:nvSpPr>
            <xdr:cNvPr id="3143" name="Drop Down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56</xdr:row>
          <xdr:rowOff>0</xdr:rowOff>
        </xdr:from>
        <xdr:to>
          <xdr:col>4</xdr:col>
          <xdr:colOff>0</xdr:colOff>
          <xdr:row>57</xdr:row>
          <xdr:rowOff>9525</xdr:rowOff>
        </xdr:to>
        <xdr:sp macro="" textlink="">
          <xdr:nvSpPr>
            <xdr:cNvPr id="3144" name="Drop Down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57</xdr:row>
          <xdr:rowOff>9525</xdr:rowOff>
        </xdr:from>
        <xdr:to>
          <xdr:col>4</xdr:col>
          <xdr:colOff>0</xdr:colOff>
          <xdr:row>58</xdr:row>
          <xdr:rowOff>28575</xdr:rowOff>
        </xdr:to>
        <xdr:sp macro="" textlink="">
          <xdr:nvSpPr>
            <xdr:cNvPr id="3145" name="Drop Down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58</xdr:row>
          <xdr:rowOff>0</xdr:rowOff>
        </xdr:from>
        <xdr:to>
          <xdr:col>4</xdr:col>
          <xdr:colOff>0</xdr:colOff>
          <xdr:row>59</xdr:row>
          <xdr:rowOff>9525</xdr:rowOff>
        </xdr:to>
        <xdr:sp macro="" textlink="">
          <xdr:nvSpPr>
            <xdr:cNvPr id="3146" name="Drop Down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59</xdr:row>
          <xdr:rowOff>9525</xdr:rowOff>
        </xdr:from>
        <xdr:to>
          <xdr:col>4</xdr:col>
          <xdr:colOff>0</xdr:colOff>
          <xdr:row>60</xdr:row>
          <xdr:rowOff>28575</xdr:rowOff>
        </xdr:to>
        <xdr:sp macro="" textlink="">
          <xdr:nvSpPr>
            <xdr:cNvPr id="3147" name="Drop Down 75" hidden="1">
              <a:extLst>
                <a:ext uri="{63B3BB69-23CF-44E3-9099-C40C66FF867C}">
                  <a14:compatExt spid="_x0000_s3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60</xdr:row>
          <xdr:rowOff>0</xdr:rowOff>
        </xdr:from>
        <xdr:to>
          <xdr:col>4</xdr:col>
          <xdr:colOff>0</xdr:colOff>
          <xdr:row>61</xdr:row>
          <xdr:rowOff>9525</xdr:rowOff>
        </xdr:to>
        <xdr:sp macro="" textlink="">
          <xdr:nvSpPr>
            <xdr:cNvPr id="3148" name="Drop Down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61</xdr:row>
          <xdr:rowOff>9525</xdr:rowOff>
        </xdr:from>
        <xdr:to>
          <xdr:col>4</xdr:col>
          <xdr:colOff>0</xdr:colOff>
          <xdr:row>62</xdr:row>
          <xdr:rowOff>28575</xdr:rowOff>
        </xdr:to>
        <xdr:sp macro="" textlink="">
          <xdr:nvSpPr>
            <xdr:cNvPr id="3149" name="Drop Down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62</xdr:row>
          <xdr:rowOff>0</xdr:rowOff>
        </xdr:from>
        <xdr:to>
          <xdr:col>4</xdr:col>
          <xdr:colOff>0</xdr:colOff>
          <xdr:row>63</xdr:row>
          <xdr:rowOff>9525</xdr:rowOff>
        </xdr:to>
        <xdr:sp macro="" textlink="">
          <xdr:nvSpPr>
            <xdr:cNvPr id="3150" name="Drop Down 78" hidden="1">
              <a:extLst>
                <a:ext uri="{63B3BB69-23CF-44E3-9099-C40C66FF867C}">
                  <a14:compatExt spid="_x0000_s3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63</xdr:row>
          <xdr:rowOff>9525</xdr:rowOff>
        </xdr:from>
        <xdr:to>
          <xdr:col>4</xdr:col>
          <xdr:colOff>0</xdr:colOff>
          <xdr:row>64</xdr:row>
          <xdr:rowOff>28575</xdr:rowOff>
        </xdr:to>
        <xdr:sp macro="" textlink="">
          <xdr:nvSpPr>
            <xdr:cNvPr id="3151" name="Drop Down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64</xdr:row>
          <xdr:rowOff>0</xdr:rowOff>
        </xdr:from>
        <xdr:to>
          <xdr:col>4</xdr:col>
          <xdr:colOff>0</xdr:colOff>
          <xdr:row>65</xdr:row>
          <xdr:rowOff>9525</xdr:rowOff>
        </xdr:to>
        <xdr:sp macro="" textlink="">
          <xdr:nvSpPr>
            <xdr:cNvPr id="3152" name="Drop Down 80" hidden="1">
              <a:extLst>
                <a:ext uri="{63B3BB69-23CF-44E3-9099-C40C66FF867C}">
                  <a14:compatExt spid="_x0000_s3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65</xdr:row>
          <xdr:rowOff>9525</xdr:rowOff>
        </xdr:from>
        <xdr:to>
          <xdr:col>4</xdr:col>
          <xdr:colOff>0</xdr:colOff>
          <xdr:row>66</xdr:row>
          <xdr:rowOff>28575</xdr:rowOff>
        </xdr:to>
        <xdr:sp macro="" textlink="">
          <xdr:nvSpPr>
            <xdr:cNvPr id="3153" name="Drop Down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66</xdr:row>
          <xdr:rowOff>0</xdr:rowOff>
        </xdr:from>
        <xdr:to>
          <xdr:col>4</xdr:col>
          <xdr:colOff>0</xdr:colOff>
          <xdr:row>67</xdr:row>
          <xdr:rowOff>9525</xdr:rowOff>
        </xdr:to>
        <xdr:sp macro="" textlink="">
          <xdr:nvSpPr>
            <xdr:cNvPr id="3154" name="Drop Down 82" hidden="1">
              <a:extLst>
                <a:ext uri="{63B3BB69-23CF-44E3-9099-C40C66FF867C}">
                  <a14:compatExt spid="_x0000_s3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67</xdr:row>
          <xdr:rowOff>9525</xdr:rowOff>
        </xdr:from>
        <xdr:to>
          <xdr:col>4</xdr:col>
          <xdr:colOff>0</xdr:colOff>
          <xdr:row>68</xdr:row>
          <xdr:rowOff>28575</xdr:rowOff>
        </xdr:to>
        <xdr:sp macro="" textlink="">
          <xdr:nvSpPr>
            <xdr:cNvPr id="3155" name="Drop Down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68</xdr:row>
          <xdr:rowOff>0</xdr:rowOff>
        </xdr:from>
        <xdr:to>
          <xdr:col>4</xdr:col>
          <xdr:colOff>0</xdr:colOff>
          <xdr:row>69</xdr:row>
          <xdr:rowOff>9525</xdr:rowOff>
        </xdr:to>
        <xdr:sp macro="" textlink="">
          <xdr:nvSpPr>
            <xdr:cNvPr id="3156" name="Drop Down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69</xdr:row>
          <xdr:rowOff>9525</xdr:rowOff>
        </xdr:from>
        <xdr:to>
          <xdr:col>4</xdr:col>
          <xdr:colOff>0</xdr:colOff>
          <xdr:row>70</xdr:row>
          <xdr:rowOff>28575</xdr:rowOff>
        </xdr:to>
        <xdr:sp macro="" textlink="">
          <xdr:nvSpPr>
            <xdr:cNvPr id="3157" name="Drop Down 85" hidden="1">
              <a:extLst>
                <a:ext uri="{63B3BB69-23CF-44E3-9099-C40C66FF867C}">
                  <a14:compatExt spid="_x0000_s3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70</xdr:row>
          <xdr:rowOff>0</xdr:rowOff>
        </xdr:from>
        <xdr:to>
          <xdr:col>4</xdr:col>
          <xdr:colOff>0</xdr:colOff>
          <xdr:row>71</xdr:row>
          <xdr:rowOff>9525</xdr:rowOff>
        </xdr:to>
        <xdr:sp macro="" textlink="">
          <xdr:nvSpPr>
            <xdr:cNvPr id="3158" name="Drop Down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71</xdr:row>
          <xdr:rowOff>9525</xdr:rowOff>
        </xdr:from>
        <xdr:to>
          <xdr:col>4</xdr:col>
          <xdr:colOff>0</xdr:colOff>
          <xdr:row>72</xdr:row>
          <xdr:rowOff>28575</xdr:rowOff>
        </xdr:to>
        <xdr:sp macro="" textlink="">
          <xdr:nvSpPr>
            <xdr:cNvPr id="3159" name="Drop Down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72</xdr:row>
          <xdr:rowOff>0</xdr:rowOff>
        </xdr:from>
        <xdr:to>
          <xdr:col>4</xdr:col>
          <xdr:colOff>0</xdr:colOff>
          <xdr:row>73</xdr:row>
          <xdr:rowOff>9525</xdr:rowOff>
        </xdr:to>
        <xdr:sp macro="" textlink="">
          <xdr:nvSpPr>
            <xdr:cNvPr id="3160" name="Drop Down 88" hidden="1">
              <a:extLst>
                <a:ext uri="{63B3BB69-23CF-44E3-9099-C40C66FF867C}">
                  <a14:compatExt spid="_x0000_s3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73</xdr:row>
          <xdr:rowOff>9525</xdr:rowOff>
        </xdr:from>
        <xdr:to>
          <xdr:col>4</xdr:col>
          <xdr:colOff>0</xdr:colOff>
          <xdr:row>74</xdr:row>
          <xdr:rowOff>28575</xdr:rowOff>
        </xdr:to>
        <xdr:sp macro="" textlink="">
          <xdr:nvSpPr>
            <xdr:cNvPr id="3161" name="Drop Down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74</xdr:row>
          <xdr:rowOff>0</xdr:rowOff>
        </xdr:from>
        <xdr:to>
          <xdr:col>4</xdr:col>
          <xdr:colOff>0</xdr:colOff>
          <xdr:row>75</xdr:row>
          <xdr:rowOff>9525</xdr:rowOff>
        </xdr:to>
        <xdr:sp macro="" textlink="">
          <xdr:nvSpPr>
            <xdr:cNvPr id="3162" name="Drop Down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75</xdr:row>
          <xdr:rowOff>9525</xdr:rowOff>
        </xdr:from>
        <xdr:to>
          <xdr:col>4</xdr:col>
          <xdr:colOff>0</xdr:colOff>
          <xdr:row>76</xdr:row>
          <xdr:rowOff>28575</xdr:rowOff>
        </xdr:to>
        <xdr:sp macro="" textlink="">
          <xdr:nvSpPr>
            <xdr:cNvPr id="3163" name="Drop Down 91" hidden="1">
              <a:extLst>
                <a:ext uri="{63B3BB69-23CF-44E3-9099-C40C66FF867C}">
                  <a14:compatExt spid="_x0000_s3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76</xdr:row>
          <xdr:rowOff>0</xdr:rowOff>
        </xdr:from>
        <xdr:to>
          <xdr:col>4</xdr:col>
          <xdr:colOff>0</xdr:colOff>
          <xdr:row>77</xdr:row>
          <xdr:rowOff>9525</xdr:rowOff>
        </xdr:to>
        <xdr:sp macro="" textlink="">
          <xdr:nvSpPr>
            <xdr:cNvPr id="3164" name="Drop Down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77</xdr:row>
          <xdr:rowOff>9525</xdr:rowOff>
        </xdr:from>
        <xdr:to>
          <xdr:col>4</xdr:col>
          <xdr:colOff>0</xdr:colOff>
          <xdr:row>78</xdr:row>
          <xdr:rowOff>28575</xdr:rowOff>
        </xdr:to>
        <xdr:sp macro="" textlink="">
          <xdr:nvSpPr>
            <xdr:cNvPr id="3165" name="Drop Down 93" hidden="1">
              <a:extLst>
                <a:ext uri="{63B3BB69-23CF-44E3-9099-C40C66FF867C}">
                  <a14:compatExt spid="_x0000_s3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78</xdr:row>
          <xdr:rowOff>0</xdr:rowOff>
        </xdr:from>
        <xdr:to>
          <xdr:col>4</xdr:col>
          <xdr:colOff>0</xdr:colOff>
          <xdr:row>79</xdr:row>
          <xdr:rowOff>9525</xdr:rowOff>
        </xdr:to>
        <xdr:sp macro="" textlink="">
          <xdr:nvSpPr>
            <xdr:cNvPr id="3166" name="Drop Down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79</xdr:row>
          <xdr:rowOff>9525</xdr:rowOff>
        </xdr:from>
        <xdr:to>
          <xdr:col>4</xdr:col>
          <xdr:colOff>0</xdr:colOff>
          <xdr:row>80</xdr:row>
          <xdr:rowOff>28575</xdr:rowOff>
        </xdr:to>
        <xdr:sp macro="" textlink="">
          <xdr:nvSpPr>
            <xdr:cNvPr id="3167" name="Drop Down 95" hidden="1">
              <a:extLst>
                <a:ext uri="{63B3BB69-23CF-44E3-9099-C40C66FF867C}">
                  <a14:compatExt spid="_x0000_s3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80</xdr:row>
          <xdr:rowOff>0</xdr:rowOff>
        </xdr:from>
        <xdr:to>
          <xdr:col>4</xdr:col>
          <xdr:colOff>0</xdr:colOff>
          <xdr:row>81</xdr:row>
          <xdr:rowOff>9525</xdr:rowOff>
        </xdr:to>
        <xdr:sp macro="" textlink="">
          <xdr:nvSpPr>
            <xdr:cNvPr id="3168" name="Drop Down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81</xdr:row>
          <xdr:rowOff>9525</xdr:rowOff>
        </xdr:from>
        <xdr:to>
          <xdr:col>4</xdr:col>
          <xdr:colOff>0</xdr:colOff>
          <xdr:row>82</xdr:row>
          <xdr:rowOff>28575</xdr:rowOff>
        </xdr:to>
        <xdr:sp macro="" textlink="">
          <xdr:nvSpPr>
            <xdr:cNvPr id="3169" name="Drop Down 97" hidden="1">
              <a:extLst>
                <a:ext uri="{63B3BB69-23CF-44E3-9099-C40C66FF867C}">
                  <a14:compatExt spid="_x0000_s3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82</xdr:row>
          <xdr:rowOff>0</xdr:rowOff>
        </xdr:from>
        <xdr:to>
          <xdr:col>4</xdr:col>
          <xdr:colOff>0</xdr:colOff>
          <xdr:row>83</xdr:row>
          <xdr:rowOff>9525</xdr:rowOff>
        </xdr:to>
        <xdr:sp macro="" textlink="">
          <xdr:nvSpPr>
            <xdr:cNvPr id="3170" name="Drop Down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83</xdr:row>
          <xdr:rowOff>9525</xdr:rowOff>
        </xdr:from>
        <xdr:to>
          <xdr:col>4</xdr:col>
          <xdr:colOff>0</xdr:colOff>
          <xdr:row>84</xdr:row>
          <xdr:rowOff>28575</xdr:rowOff>
        </xdr:to>
        <xdr:sp macro="" textlink="">
          <xdr:nvSpPr>
            <xdr:cNvPr id="3171" name="Drop Down 99" hidden="1">
              <a:extLst>
                <a:ext uri="{63B3BB69-23CF-44E3-9099-C40C66FF867C}">
                  <a14:compatExt spid="_x0000_s3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84</xdr:row>
          <xdr:rowOff>0</xdr:rowOff>
        </xdr:from>
        <xdr:to>
          <xdr:col>4</xdr:col>
          <xdr:colOff>0</xdr:colOff>
          <xdr:row>85</xdr:row>
          <xdr:rowOff>9525</xdr:rowOff>
        </xdr:to>
        <xdr:sp macro="" textlink="">
          <xdr:nvSpPr>
            <xdr:cNvPr id="3172" name="Drop Down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85</xdr:row>
          <xdr:rowOff>9525</xdr:rowOff>
        </xdr:from>
        <xdr:to>
          <xdr:col>4</xdr:col>
          <xdr:colOff>0</xdr:colOff>
          <xdr:row>86</xdr:row>
          <xdr:rowOff>28575</xdr:rowOff>
        </xdr:to>
        <xdr:sp macro="" textlink="">
          <xdr:nvSpPr>
            <xdr:cNvPr id="3173" name="Drop Down 101" hidden="1">
              <a:extLst>
                <a:ext uri="{63B3BB69-23CF-44E3-9099-C40C66FF867C}">
                  <a14:compatExt spid="_x0000_s3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86</xdr:row>
          <xdr:rowOff>0</xdr:rowOff>
        </xdr:from>
        <xdr:to>
          <xdr:col>4</xdr:col>
          <xdr:colOff>0</xdr:colOff>
          <xdr:row>87</xdr:row>
          <xdr:rowOff>9525</xdr:rowOff>
        </xdr:to>
        <xdr:sp macro="" textlink="">
          <xdr:nvSpPr>
            <xdr:cNvPr id="3174" name="Drop Down 102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87</xdr:row>
          <xdr:rowOff>9525</xdr:rowOff>
        </xdr:from>
        <xdr:to>
          <xdr:col>4</xdr:col>
          <xdr:colOff>0</xdr:colOff>
          <xdr:row>88</xdr:row>
          <xdr:rowOff>28575</xdr:rowOff>
        </xdr:to>
        <xdr:sp macro="" textlink="">
          <xdr:nvSpPr>
            <xdr:cNvPr id="3175" name="Drop Down 103" hidden="1">
              <a:extLst>
                <a:ext uri="{63B3BB69-23CF-44E3-9099-C40C66FF867C}">
                  <a14:compatExt spid="_x0000_s3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88</xdr:row>
          <xdr:rowOff>0</xdr:rowOff>
        </xdr:from>
        <xdr:to>
          <xdr:col>4</xdr:col>
          <xdr:colOff>0</xdr:colOff>
          <xdr:row>89</xdr:row>
          <xdr:rowOff>9525</xdr:rowOff>
        </xdr:to>
        <xdr:sp macro="" textlink="">
          <xdr:nvSpPr>
            <xdr:cNvPr id="3176" name="Drop Down 104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89</xdr:row>
          <xdr:rowOff>9525</xdr:rowOff>
        </xdr:from>
        <xdr:to>
          <xdr:col>4</xdr:col>
          <xdr:colOff>0</xdr:colOff>
          <xdr:row>90</xdr:row>
          <xdr:rowOff>28575</xdr:rowOff>
        </xdr:to>
        <xdr:sp macro="" textlink="">
          <xdr:nvSpPr>
            <xdr:cNvPr id="3177" name="Drop Down 105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91</xdr:row>
          <xdr:rowOff>0</xdr:rowOff>
        </xdr:from>
        <xdr:to>
          <xdr:col>4</xdr:col>
          <xdr:colOff>0</xdr:colOff>
          <xdr:row>92</xdr:row>
          <xdr:rowOff>9525</xdr:rowOff>
        </xdr:to>
        <xdr:sp macro="" textlink="">
          <xdr:nvSpPr>
            <xdr:cNvPr id="3178" name="Drop Down 106" hidden="1">
              <a:extLst>
                <a:ext uri="{63B3BB69-23CF-44E3-9099-C40C66FF867C}">
                  <a14:compatExt spid="_x0000_s3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92</xdr:row>
          <xdr:rowOff>9525</xdr:rowOff>
        </xdr:from>
        <xdr:to>
          <xdr:col>4</xdr:col>
          <xdr:colOff>0</xdr:colOff>
          <xdr:row>93</xdr:row>
          <xdr:rowOff>28575</xdr:rowOff>
        </xdr:to>
        <xdr:sp macro="" textlink="">
          <xdr:nvSpPr>
            <xdr:cNvPr id="3179" name="Drop Down 107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93</xdr:row>
          <xdr:rowOff>0</xdr:rowOff>
        </xdr:from>
        <xdr:to>
          <xdr:col>4</xdr:col>
          <xdr:colOff>0</xdr:colOff>
          <xdr:row>94</xdr:row>
          <xdr:rowOff>9525</xdr:rowOff>
        </xdr:to>
        <xdr:sp macro="" textlink="">
          <xdr:nvSpPr>
            <xdr:cNvPr id="3180" name="Drop Down 108" hidden="1">
              <a:extLst>
                <a:ext uri="{63B3BB69-23CF-44E3-9099-C40C66FF867C}">
                  <a14:compatExt spid="_x0000_s3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94</xdr:row>
          <xdr:rowOff>9525</xdr:rowOff>
        </xdr:from>
        <xdr:to>
          <xdr:col>4</xdr:col>
          <xdr:colOff>0</xdr:colOff>
          <xdr:row>95</xdr:row>
          <xdr:rowOff>28575</xdr:rowOff>
        </xdr:to>
        <xdr:sp macro="" textlink="">
          <xdr:nvSpPr>
            <xdr:cNvPr id="3181" name="Drop Down 109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95</xdr:row>
          <xdr:rowOff>0</xdr:rowOff>
        </xdr:from>
        <xdr:to>
          <xdr:col>4</xdr:col>
          <xdr:colOff>0</xdr:colOff>
          <xdr:row>96</xdr:row>
          <xdr:rowOff>9525</xdr:rowOff>
        </xdr:to>
        <xdr:sp macro="" textlink="">
          <xdr:nvSpPr>
            <xdr:cNvPr id="3182" name="Drop Down 110" hidden="1">
              <a:extLst>
                <a:ext uri="{63B3BB69-23CF-44E3-9099-C40C66FF867C}">
                  <a14:compatExt spid="_x0000_s3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96</xdr:row>
          <xdr:rowOff>9525</xdr:rowOff>
        </xdr:from>
        <xdr:to>
          <xdr:col>4</xdr:col>
          <xdr:colOff>0</xdr:colOff>
          <xdr:row>97</xdr:row>
          <xdr:rowOff>28575</xdr:rowOff>
        </xdr:to>
        <xdr:sp macro="" textlink="">
          <xdr:nvSpPr>
            <xdr:cNvPr id="3183" name="Drop Down 111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97</xdr:row>
          <xdr:rowOff>0</xdr:rowOff>
        </xdr:from>
        <xdr:to>
          <xdr:col>4</xdr:col>
          <xdr:colOff>0</xdr:colOff>
          <xdr:row>98</xdr:row>
          <xdr:rowOff>9525</xdr:rowOff>
        </xdr:to>
        <xdr:sp macro="" textlink="">
          <xdr:nvSpPr>
            <xdr:cNvPr id="3184" name="Drop Down 112" hidden="1">
              <a:extLst>
                <a:ext uri="{63B3BB69-23CF-44E3-9099-C40C66FF867C}">
                  <a14:compatExt spid="_x0000_s3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98</xdr:row>
          <xdr:rowOff>9525</xdr:rowOff>
        </xdr:from>
        <xdr:to>
          <xdr:col>4</xdr:col>
          <xdr:colOff>0</xdr:colOff>
          <xdr:row>99</xdr:row>
          <xdr:rowOff>28575</xdr:rowOff>
        </xdr:to>
        <xdr:sp macro="" textlink="">
          <xdr:nvSpPr>
            <xdr:cNvPr id="3185" name="Drop Down 113" hidden="1">
              <a:extLst>
                <a:ext uri="{63B3BB69-23CF-44E3-9099-C40C66FF867C}">
                  <a14:compatExt spid="_x0000_s3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99</xdr:row>
          <xdr:rowOff>0</xdr:rowOff>
        </xdr:from>
        <xdr:to>
          <xdr:col>4</xdr:col>
          <xdr:colOff>0</xdr:colOff>
          <xdr:row>100</xdr:row>
          <xdr:rowOff>9525</xdr:rowOff>
        </xdr:to>
        <xdr:sp macro="" textlink="">
          <xdr:nvSpPr>
            <xdr:cNvPr id="3186" name="Drop Down 114" hidden="1">
              <a:extLst>
                <a:ext uri="{63B3BB69-23CF-44E3-9099-C40C66FF867C}">
                  <a14:compatExt spid="_x0000_s3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100</xdr:row>
          <xdr:rowOff>9525</xdr:rowOff>
        </xdr:from>
        <xdr:to>
          <xdr:col>4</xdr:col>
          <xdr:colOff>0</xdr:colOff>
          <xdr:row>101</xdr:row>
          <xdr:rowOff>28575</xdr:rowOff>
        </xdr:to>
        <xdr:sp macro="" textlink="">
          <xdr:nvSpPr>
            <xdr:cNvPr id="3187" name="Drop Down 115" hidden="1">
              <a:extLst>
                <a:ext uri="{63B3BB69-23CF-44E3-9099-C40C66FF867C}">
                  <a14:compatExt spid="_x0000_s3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101</xdr:row>
          <xdr:rowOff>0</xdr:rowOff>
        </xdr:from>
        <xdr:to>
          <xdr:col>4</xdr:col>
          <xdr:colOff>0</xdr:colOff>
          <xdr:row>102</xdr:row>
          <xdr:rowOff>9525</xdr:rowOff>
        </xdr:to>
        <xdr:sp macro="" textlink="">
          <xdr:nvSpPr>
            <xdr:cNvPr id="3188" name="Drop Down 116" hidden="1">
              <a:extLst>
                <a:ext uri="{63B3BB69-23CF-44E3-9099-C40C66FF867C}">
                  <a14:compatExt spid="_x0000_s3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102</xdr:row>
          <xdr:rowOff>9525</xdr:rowOff>
        </xdr:from>
        <xdr:to>
          <xdr:col>4</xdr:col>
          <xdr:colOff>0</xdr:colOff>
          <xdr:row>103</xdr:row>
          <xdr:rowOff>28575</xdr:rowOff>
        </xdr:to>
        <xdr:sp macro="" textlink="">
          <xdr:nvSpPr>
            <xdr:cNvPr id="3189" name="Drop Down 117" hidden="1">
              <a:extLst>
                <a:ext uri="{63B3BB69-23CF-44E3-9099-C40C66FF867C}">
                  <a14:compatExt spid="_x0000_s3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103</xdr:row>
          <xdr:rowOff>0</xdr:rowOff>
        </xdr:from>
        <xdr:to>
          <xdr:col>4</xdr:col>
          <xdr:colOff>0</xdr:colOff>
          <xdr:row>104</xdr:row>
          <xdr:rowOff>9525</xdr:rowOff>
        </xdr:to>
        <xdr:sp macro="" textlink="">
          <xdr:nvSpPr>
            <xdr:cNvPr id="3190" name="Drop Down 118" hidden="1">
              <a:extLst>
                <a:ext uri="{63B3BB69-23CF-44E3-9099-C40C66FF867C}">
                  <a14:compatExt spid="_x0000_s3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104</xdr:row>
          <xdr:rowOff>9525</xdr:rowOff>
        </xdr:from>
        <xdr:to>
          <xdr:col>4</xdr:col>
          <xdr:colOff>0</xdr:colOff>
          <xdr:row>105</xdr:row>
          <xdr:rowOff>28575</xdr:rowOff>
        </xdr:to>
        <xdr:sp macro="" textlink="">
          <xdr:nvSpPr>
            <xdr:cNvPr id="3191" name="Drop Down 119" hidden="1">
              <a:extLst>
                <a:ext uri="{63B3BB69-23CF-44E3-9099-C40C66FF867C}">
                  <a14:compatExt spid="_x0000_s3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105</xdr:row>
          <xdr:rowOff>0</xdr:rowOff>
        </xdr:from>
        <xdr:to>
          <xdr:col>4</xdr:col>
          <xdr:colOff>0</xdr:colOff>
          <xdr:row>106</xdr:row>
          <xdr:rowOff>9525</xdr:rowOff>
        </xdr:to>
        <xdr:sp macro="" textlink="">
          <xdr:nvSpPr>
            <xdr:cNvPr id="3192" name="Drop Down 120" hidden="1">
              <a:extLst>
                <a:ext uri="{63B3BB69-23CF-44E3-9099-C40C66FF867C}">
                  <a14:compatExt spid="_x0000_s3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106</xdr:row>
          <xdr:rowOff>9525</xdr:rowOff>
        </xdr:from>
        <xdr:to>
          <xdr:col>4</xdr:col>
          <xdr:colOff>0</xdr:colOff>
          <xdr:row>107</xdr:row>
          <xdr:rowOff>28575</xdr:rowOff>
        </xdr:to>
        <xdr:sp macro="" textlink="">
          <xdr:nvSpPr>
            <xdr:cNvPr id="3193" name="Drop Down 121" hidden="1">
              <a:extLst>
                <a:ext uri="{63B3BB69-23CF-44E3-9099-C40C66FF867C}">
                  <a14:compatExt spid="_x0000_s3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107</xdr:row>
          <xdr:rowOff>0</xdr:rowOff>
        </xdr:from>
        <xdr:to>
          <xdr:col>4</xdr:col>
          <xdr:colOff>0</xdr:colOff>
          <xdr:row>108</xdr:row>
          <xdr:rowOff>9525</xdr:rowOff>
        </xdr:to>
        <xdr:sp macro="" textlink="">
          <xdr:nvSpPr>
            <xdr:cNvPr id="3194" name="Drop Down 122" hidden="1">
              <a:extLst>
                <a:ext uri="{63B3BB69-23CF-44E3-9099-C40C66FF867C}">
                  <a14:compatExt spid="_x0000_s3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108</xdr:row>
          <xdr:rowOff>9525</xdr:rowOff>
        </xdr:from>
        <xdr:to>
          <xdr:col>4</xdr:col>
          <xdr:colOff>0</xdr:colOff>
          <xdr:row>109</xdr:row>
          <xdr:rowOff>28575</xdr:rowOff>
        </xdr:to>
        <xdr:sp macro="" textlink="">
          <xdr:nvSpPr>
            <xdr:cNvPr id="3195" name="Drop Down 123" hidden="1">
              <a:extLst>
                <a:ext uri="{63B3BB69-23CF-44E3-9099-C40C66FF867C}">
                  <a14:compatExt spid="_x0000_s3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109</xdr:row>
          <xdr:rowOff>0</xdr:rowOff>
        </xdr:from>
        <xdr:to>
          <xdr:col>4</xdr:col>
          <xdr:colOff>0</xdr:colOff>
          <xdr:row>110</xdr:row>
          <xdr:rowOff>9525</xdr:rowOff>
        </xdr:to>
        <xdr:sp macro="" textlink="">
          <xdr:nvSpPr>
            <xdr:cNvPr id="3196" name="Drop Down 124" hidden="1">
              <a:extLst>
                <a:ext uri="{63B3BB69-23CF-44E3-9099-C40C66FF867C}">
                  <a14:compatExt spid="_x0000_s3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110</xdr:row>
          <xdr:rowOff>9525</xdr:rowOff>
        </xdr:from>
        <xdr:to>
          <xdr:col>4</xdr:col>
          <xdr:colOff>0</xdr:colOff>
          <xdr:row>111</xdr:row>
          <xdr:rowOff>28575</xdr:rowOff>
        </xdr:to>
        <xdr:sp macro="" textlink="">
          <xdr:nvSpPr>
            <xdr:cNvPr id="3197" name="Drop Down 125" hidden="1">
              <a:extLst>
                <a:ext uri="{63B3BB69-23CF-44E3-9099-C40C66FF867C}">
                  <a14:compatExt spid="_x0000_s3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111</xdr:row>
          <xdr:rowOff>0</xdr:rowOff>
        </xdr:from>
        <xdr:to>
          <xdr:col>4</xdr:col>
          <xdr:colOff>0</xdr:colOff>
          <xdr:row>112</xdr:row>
          <xdr:rowOff>9525</xdr:rowOff>
        </xdr:to>
        <xdr:sp macro="" textlink="">
          <xdr:nvSpPr>
            <xdr:cNvPr id="3198" name="Drop Down 126" hidden="1">
              <a:extLst>
                <a:ext uri="{63B3BB69-23CF-44E3-9099-C40C66FF867C}">
                  <a14:compatExt spid="_x0000_s3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112</xdr:row>
          <xdr:rowOff>9525</xdr:rowOff>
        </xdr:from>
        <xdr:to>
          <xdr:col>4</xdr:col>
          <xdr:colOff>0</xdr:colOff>
          <xdr:row>113</xdr:row>
          <xdr:rowOff>28575</xdr:rowOff>
        </xdr:to>
        <xdr:sp macro="" textlink="">
          <xdr:nvSpPr>
            <xdr:cNvPr id="3199" name="Drop Down 127" hidden="1">
              <a:extLst>
                <a:ext uri="{63B3BB69-23CF-44E3-9099-C40C66FF867C}">
                  <a14:compatExt spid="_x0000_s3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113</xdr:row>
          <xdr:rowOff>0</xdr:rowOff>
        </xdr:from>
        <xdr:to>
          <xdr:col>4</xdr:col>
          <xdr:colOff>0</xdr:colOff>
          <xdr:row>114</xdr:row>
          <xdr:rowOff>9525</xdr:rowOff>
        </xdr:to>
        <xdr:sp macro="" textlink="">
          <xdr:nvSpPr>
            <xdr:cNvPr id="3200" name="Drop Down 128" hidden="1">
              <a:extLst>
                <a:ext uri="{63B3BB69-23CF-44E3-9099-C40C66FF867C}">
                  <a14:compatExt spid="_x0000_s3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114</xdr:row>
          <xdr:rowOff>9525</xdr:rowOff>
        </xdr:from>
        <xdr:to>
          <xdr:col>4</xdr:col>
          <xdr:colOff>0</xdr:colOff>
          <xdr:row>115</xdr:row>
          <xdr:rowOff>28575</xdr:rowOff>
        </xdr:to>
        <xdr:sp macro="" textlink="">
          <xdr:nvSpPr>
            <xdr:cNvPr id="3201" name="Drop Down 129" hidden="1">
              <a:extLst>
                <a:ext uri="{63B3BB69-23CF-44E3-9099-C40C66FF867C}">
                  <a14:compatExt spid="_x0000_s3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115</xdr:row>
          <xdr:rowOff>0</xdr:rowOff>
        </xdr:from>
        <xdr:to>
          <xdr:col>4</xdr:col>
          <xdr:colOff>0</xdr:colOff>
          <xdr:row>116</xdr:row>
          <xdr:rowOff>9525</xdr:rowOff>
        </xdr:to>
        <xdr:sp macro="" textlink="">
          <xdr:nvSpPr>
            <xdr:cNvPr id="3202" name="Drop Down 130" hidden="1">
              <a:extLst>
                <a:ext uri="{63B3BB69-23CF-44E3-9099-C40C66FF867C}">
                  <a14:compatExt spid="_x0000_s3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116</xdr:row>
          <xdr:rowOff>9525</xdr:rowOff>
        </xdr:from>
        <xdr:to>
          <xdr:col>4</xdr:col>
          <xdr:colOff>0</xdr:colOff>
          <xdr:row>117</xdr:row>
          <xdr:rowOff>28575</xdr:rowOff>
        </xdr:to>
        <xdr:sp macro="" textlink="">
          <xdr:nvSpPr>
            <xdr:cNvPr id="3203" name="Drop Down 131" hidden="1">
              <a:extLst>
                <a:ext uri="{63B3BB69-23CF-44E3-9099-C40C66FF867C}">
                  <a14:compatExt spid="_x0000_s3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117</xdr:row>
          <xdr:rowOff>0</xdr:rowOff>
        </xdr:from>
        <xdr:to>
          <xdr:col>4</xdr:col>
          <xdr:colOff>0</xdr:colOff>
          <xdr:row>118</xdr:row>
          <xdr:rowOff>9525</xdr:rowOff>
        </xdr:to>
        <xdr:sp macro="" textlink="">
          <xdr:nvSpPr>
            <xdr:cNvPr id="3204" name="Drop Down 132" hidden="1">
              <a:extLst>
                <a:ext uri="{63B3BB69-23CF-44E3-9099-C40C66FF867C}">
                  <a14:compatExt spid="_x0000_s3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118</xdr:row>
          <xdr:rowOff>9525</xdr:rowOff>
        </xdr:from>
        <xdr:to>
          <xdr:col>4</xdr:col>
          <xdr:colOff>0</xdr:colOff>
          <xdr:row>119</xdr:row>
          <xdr:rowOff>28575</xdr:rowOff>
        </xdr:to>
        <xdr:sp macro="" textlink="">
          <xdr:nvSpPr>
            <xdr:cNvPr id="3205" name="Drop Down 133" hidden="1">
              <a:extLst>
                <a:ext uri="{63B3BB69-23CF-44E3-9099-C40C66FF867C}">
                  <a14:compatExt spid="_x0000_s3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119</xdr:row>
          <xdr:rowOff>0</xdr:rowOff>
        </xdr:from>
        <xdr:to>
          <xdr:col>4</xdr:col>
          <xdr:colOff>0</xdr:colOff>
          <xdr:row>120</xdr:row>
          <xdr:rowOff>9525</xdr:rowOff>
        </xdr:to>
        <xdr:sp macro="" textlink="">
          <xdr:nvSpPr>
            <xdr:cNvPr id="3206" name="Drop Down 134" hidden="1">
              <a:extLst>
                <a:ext uri="{63B3BB69-23CF-44E3-9099-C40C66FF867C}">
                  <a14:compatExt spid="_x0000_s3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120</xdr:row>
          <xdr:rowOff>9525</xdr:rowOff>
        </xdr:from>
        <xdr:to>
          <xdr:col>4</xdr:col>
          <xdr:colOff>0</xdr:colOff>
          <xdr:row>121</xdr:row>
          <xdr:rowOff>28575</xdr:rowOff>
        </xdr:to>
        <xdr:sp macro="" textlink="">
          <xdr:nvSpPr>
            <xdr:cNvPr id="3207" name="Drop Down 135" hidden="1">
              <a:extLst>
                <a:ext uri="{63B3BB69-23CF-44E3-9099-C40C66FF867C}">
                  <a14:compatExt spid="_x0000_s3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121</xdr:row>
          <xdr:rowOff>0</xdr:rowOff>
        </xdr:from>
        <xdr:to>
          <xdr:col>4</xdr:col>
          <xdr:colOff>0</xdr:colOff>
          <xdr:row>122</xdr:row>
          <xdr:rowOff>9525</xdr:rowOff>
        </xdr:to>
        <xdr:sp macro="" textlink="">
          <xdr:nvSpPr>
            <xdr:cNvPr id="3208" name="Drop Down 136" hidden="1">
              <a:extLst>
                <a:ext uri="{63B3BB69-23CF-44E3-9099-C40C66FF867C}">
                  <a14:compatExt spid="_x0000_s3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122</xdr:row>
          <xdr:rowOff>9525</xdr:rowOff>
        </xdr:from>
        <xdr:to>
          <xdr:col>4</xdr:col>
          <xdr:colOff>0</xdr:colOff>
          <xdr:row>123</xdr:row>
          <xdr:rowOff>28575</xdr:rowOff>
        </xdr:to>
        <xdr:sp macro="" textlink="">
          <xdr:nvSpPr>
            <xdr:cNvPr id="3209" name="Drop Down 137" hidden="1">
              <a:extLst>
                <a:ext uri="{63B3BB69-23CF-44E3-9099-C40C66FF867C}">
                  <a14:compatExt spid="_x0000_s3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123</xdr:row>
          <xdr:rowOff>0</xdr:rowOff>
        </xdr:from>
        <xdr:to>
          <xdr:col>4</xdr:col>
          <xdr:colOff>0</xdr:colOff>
          <xdr:row>124</xdr:row>
          <xdr:rowOff>9525</xdr:rowOff>
        </xdr:to>
        <xdr:sp macro="" textlink="">
          <xdr:nvSpPr>
            <xdr:cNvPr id="3210" name="Drop Down 138" hidden="1">
              <a:extLst>
                <a:ext uri="{63B3BB69-23CF-44E3-9099-C40C66FF867C}">
                  <a14:compatExt spid="_x0000_s3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124</xdr:row>
          <xdr:rowOff>9525</xdr:rowOff>
        </xdr:from>
        <xdr:to>
          <xdr:col>4</xdr:col>
          <xdr:colOff>0</xdr:colOff>
          <xdr:row>125</xdr:row>
          <xdr:rowOff>28575</xdr:rowOff>
        </xdr:to>
        <xdr:sp macro="" textlink="">
          <xdr:nvSpPr>
            <xdr:cNvPr id="3211" name="Drop Down 139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125</xdr:row>
          <xdr:rowOff>0</xdr:rowOff>
        </xdr:from>
        <xdr:to>
          <xdr:col>4</xdr:col>
          <xdr:colOff>0</xdr:colOff>
          <xdr:row>126</xdr:row>
          <xdr:rowOff>9525</xdr:rowOff>
        </xdr:to>
        <xdr:sp macro="" textlink="">
          <xdr:nvSpPr>
            <xdr:cNvPr id="3212" name="Drop Down 140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126</xdr:row>
          <xdr:rowOff>9525</xdr:rowOff>
        </xdr:from>
        <xdr:to>
          <xdr:col>4</xdr:col>
          <xdr:colOff>0</xdr:colOff>
          <xdr:row>127</xdr:row>
          <xdr:rowOff>28575</xdr:rowOff>
        </xdr:to>
        <xdr:sp macro="" textlink="">
          <xdr:nvSpPr>
            <xdr:cNvPr id="3213" name="Drop Down 141" hidden="1">
              <a:extLst>
                <a:ext uri="{63B3BB69-23CF-44E3-9099-C40C66FF867C}">
                  <a14:compatExt spid="_x0000_s3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127</xdr:row>
          <xdr:rowOff>0</xdr:rowOff>
        </xdr:from>
        <xdr:to>
          <xdr:col>4</xdr:col>
          <xdr:colOff>0</xdr:colOff>
          <xdr:row>128</xdr:row>
          <xdr:rowOff>9525</xdr:rowOff>
        </xdr:to>
        <xdr:sp macro="" textlink="">
          <xdr:nvSpPr>
            <xdr:cNvPr id="3214" name="Drop Down 142" hidden="1">
              <a:extLst>
                <a:ext uri="{63B3BB69-23CF-44E3-9099-C40C66FF867C}">
                  <a14:compatExt spid="_x0000_s3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128</xdr:row>
          <xdr:rowOff>9525</xdr:rowOff>
        </xdr:from>
        <xdr:to>
          <xdr:col>4</xdr:col>
          <xdr:colOff>0</xdr:colOff>
          <xdr:row>129</xdr:row>
          <xdr:rowOff>28575</xdr:rowOff>
        </xdr:to>
        <xdr:sp macro="" textlink="">
          <xdr:nvSpPr>
            <xdr:cNvPr id="3215" name="Drop Down 143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129</xdr:row>
          <xdr:rowOff>0</xdr:rowOff>
        </xdr:from>
        <xdr:to>
          <xdr:col>4</xdr:col>
          <xdr:colOff>0</xdr:colOff>
          <xdr:row>130</xdr:row>
          <xdr:rowOff>9525</xdr:rowOff>
        </xdr:to>
        <xdr:sp macro="" textlink="">
          <xdr:nvSpPr>
            <xdr:cNvPr id="3216" name="Drop Down 144" hidden="1">
              <a:extLst>
                <a:ext uri="{63B3BB69-23CF-44E3-9099-C40C66FF867C}">
                  <a14:compatExt spid="_x0000_s3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130</xdr:row>
          <xdr:rowOff>9525</xdr:rowOff>
        </xdr:from>
        <xdr:to>
          <xdr:col>4</xdr:col>
          <xdr:colOff>0</xdr:colOff>
          <xdr:row>131</xdr:row>
          <xdr:rowOff>28575</xdr:rowOff>
        </xdr:to>
        <xdr:sp macro="" textlink="">
          <xdr:nvSpPr>
            <xdr:cNvPr id="3217" name="Drop Down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131</xdr:row>
          <xdr:rowOff>0</xdr:rowOff>
        </xdr:from>
        <xdr:to>
          <xdr:col>4</xdr:col>
          <xdr:colOff>0</xdr:colOff>
          <xdr:row>132</xdr:row>
          <xdr:rowOff>9525</xdr:rowOff>
        </xdr:to>
        <xdr:sp macro="" textlink="">
          <xdr:nvSpPr>
            <xdr:cNvPr id="3218" name="Drop Down 146" hidden="1">
              <a:extLst>
                <a:ext uri="{63B3BB69-23CF-44E3-9099-C40C66FF867C}">
                  <a14:compatExt spid="_x0000_s3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132</xdr:row>
          <xdr:rowOff>9525</xdr:rowOff>
        </xdr:from>
        <xdr:to>
          <xdr:col>4</xdr:col>
          <xdr:colOff>0</xdr:colOff>
          <xdr:row>133</xdr:row>
          <xdr:rowOff>28575</xdr:rowOff>
        </xdr:to>
        <xdr:sp macro="" textlink="">
          <xdr:nvSpPr>
            <xdr:cNvPr id="3219" name="Drop Down 147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133</xdr:row>
          <xdr:rowOff>0</xdr:rowOff>
        </xdr:from>
        <xdr:to>
          <xdr:col>4</xdr:col>
          <xdr:colOff>0</xdr:colOff>
          <xdr:row>134</xdr:row>
          <xdr:rowOff>9525</xdr:rowOff>
        </xdr:to>
        <xdr:sp macro="" textlink="">
          <xdr:nvSpPr>
            <xdr:cNvPr id="3220" name="Drop Down 148" hidden="1">
              <a:extLst>
                <a:ext uri="{63B3BB69-23CF-44E3-9099-C40C66FF867C}">
                  <a14:compatExt spid="_x0000_s3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134</xdr:row>
          <xdr:rowOff>9525</xdr:rowOff>
        </xdr:from>
        <xdr:to>
          <xdr:col>4</xdr:col>
          <xdr:colOff>0</xdr:colOff>
          <xdr:row>135</xdr:row>
          <xdr:rowOff>28575</xdr:rowOff>
        </xdr:to>
        <xdr:sp macro="" textlink="">
          <xdr:nvSpPr>
            <xdr:cNvPr id="3221" name="Drop Down 149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135</xdr:row>
          <xdr:rowOff>0</xdr:rowOff>
        </xdr:from>
        <xdr:to>
          <xdr:col>4</xdr:col>
          <xdr:colOff>0</xdr:colOff>
          <xdr:row>136</xdr:row>
          <xdr:rowOff>9525</xdr:rowOff>
        </xdr:to>
        <xdr:sp macro="" textlink="">
          <xdr:nvSpPr>
            <xdr:cNvPr id="3222" name="Drop Down 150" hidden="1">
              <a:extLst>
                <a:ext uri="{63B3BB69-23CF-44E3-9099-C40C66FF867C}">
                  <a14:compatExt spid="_x0000_s3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136</xdr:row>
          <xdr:rowOff>9525</xdr:rowOff>
        </xdr:from>
        <xdr:to>
          <xdr:col>4</xdr:col>
          <xdr:colOff>0</xdr:colOff>
          <xdr:row>137</xdr:row>
          <xdr:rowOff>28575</xdr:rowOff>
        </xdr:to>
        <xdr:sp macro="" textlink="">
          <xdr:nvSpPr>
            <xdr:cNvPr id="3223" name="Drop Down 151" hidden="1">
              <a:extLst>
                <a:ext uri="{63B3BB69-23CF-44E3-9099-C40C66FF867C}">
                  <a14:compatExt spid="_x0000_s3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137</xdr:row>
          <xdr:rowOff>0</xdr:rowOff>
        </xdr:from>
        <xdr:to>
          <xdr:col>4</xdr:col>
          <xdr:colOff>0</xdr:colOff>
          <xdr:row>138</xdr:row>
          <xdr:rowOff>9525</xdr:rowOff>
        </xdr:to>
        <xdr:sp macro="" textlink="">
          <xdr:nvSpPr>
            <xdr:cNvPr id="3224" name="Drop Down 152" hidden="1">
              <a:extLst>
                <a:ext uri="{63B3BB69-23CF-44E3-9099-C40C66FF867C}">
                  <a14:compatExt spid="_x0000_s3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138</xdr:row>
          <xdr:rowOff>9525</xdr:rowOff>
        </xdr:from>
        <xdr:to>
          <xdr:col>4</xdr:col>
          <xdr:colOff>0</xdr:colOff>
          <xdr:row>139</xdr:row>
          <xdr:rowOff>28575</xdr:rowOff>
        </xdr:to>
        <xdr:sp macro="" textlink="">
          <xdr:nvSpPr>
            <xdr:cNvPr id="3225" name="Drop Down 153" hidden="1">
              <a:extLst>
                <a:ext uri="{63B3BB69-23CF-44E3-9099-C40C66FF867C}">
                  <a14:compatExt spid="_x0000_s3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139</xdr:row>
          <xdr:rowOff>0</xdr:rowOff>
        </xdr:from>
        <xdr:to>
          <xdr:col>4</xdr:col>
          <xdr:colOff>0</xdr:colOff>
          <xdr:row>140</xdr:row>
          <xdr:rowOff>9525</xdr:rowOff>
        </xdr:to>
        <xdr:sp macro="" textlink="">
          <xdr:nvSpPr>
            <xdr:cNvPr id="3226" name="Drop Down 154" hidden="1">
              <a:extLst>
                <a:ext uri="{63B3BB69-23CF-44E3-9099-C40C66FF867C}">
                  <a14:compatExt spid="_x0000_s3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140</xdr:row>
          <xdr:rowOff>9525</xdr:rowOff>
        </xdr:from>
        <xdr:to>
          <xdr:col>4</xdr:col>
          <xdr:colOff>0</xdr:colOff>
          <xdr:row>141</xdr:row>
          <xdr:rowOff>28575</xdr:rowOff>
        </xdr:to>
        <xdr:sp macro="" textlink="">
          <xdr:nvSpPr>
            <xdr:cNvPr id="3227" name="Drop Down 155" hidden="1">
              <a:extLst>
                <a:ext uri="{63B3BB69-23CF-44E3-9099-C40C66FF867C}">
                  <a14:compatExt spid="_x0000_s3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141</xdr:row>
          <xdr:rowOff>0</xdr:rowOff>
        </xdr:from>
        <xdr:to>
          <xdr:col>4</xdr:col>
          <xdr:colOff>0</xdr:colOff>
          <xdr:row>142</xdr:row>
          <xdr:rowOff>9525</xdr:rowOff>
        </xdr:to>
        <xdr:sp macro="" textlink="">
          <xdr:nvSpPr>
            <xdr:cNvPr id="3228" name="Drop Down 156" hidden="1">
              <a:extLst>
                <a:ext uri="{63B3BB69-23CF-44E3-9099-C40C66FF867C}">
                  <a14:compatExt spid="_x0000_s3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142</xdr:row>
          <xdr:rowOff>9525</xdr:rowOff>
        </xdr:from>
        <xdr:to>
          <xdr:col>4</xdr:col>
          <xdr:colOff>0</xdr:colOff>
          <xdr:row>143</xdr:row>
          <xdr:rowOff>28575</xdr:rowOff>
        </xdr:to>
        <xdr:sp macro="" textlink="">
          <xdr:nvSpPr>
            <xdr:cNvPr id="3229" name="Drop Down 157" hidden="1">
              <a:extLst>
                <a:ext uri="{63B3BB69-23CF-44E3-9099-C40C66FF867C}">
                  <a14:compatExt spid="_x0000_s3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143</xdr:row>
          <xdr:rowOff>0</xdr:rowOff>
        </xdr:from>
        <xdr:to>
          <xdr:col>4</xdr:col>
          <xdr:colOff>0</xdr:colOff>
          <xdr:row>144</xdr:row>
          <xdr:rowOff>9525</xdr:rowOff>
        </xdr:to>
        <xdr:sp macro="" textlink="">
          <xdr:nvSpPr>
            <xdr:cNvPr id="3230" name="Drop Down 158" hidden="1">
              <a:extLst>
                <a:ext uri="{63B3BB69-23CF-44E3-9099-C40C66FF867C}">
                  <a14:compatExt spid="_x0000_s3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144</xdr:row>
          <xdr:rowOff>9525</xdr:rowOff>
        </xdr:from>
        <xdr:to>
          <xdr:col>4</xdr:col>
          <xdr:colOff>0</xdr:colOff>
          <xdr:row>145</xdr:row>
          <xdr:rowOff>28575</xdr:rowOff>
        </xdr:to>
        <xdr:sp macro="" textlink="">
          <xdr:nvSpPr>
            <xdr:cNvPr id="3231" name="Drop Down 159" hidden="1">
              <a:extLst>
                <a:ext uri="{63B3BB69-23CF-44E3-9099-C40C66FF867C}">
                  <a14:compatExt spid="_x0000_s3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145</xdr:row>
          <xdr:rowOff>0</xdr:rowOff>
        </xdr:from>
        <xdr:to>
          <xdr:col>4</xdr:col>
          <xdr:colOff>0</xdr:colOff>
          <xdr:row>146</xdr:row>
          <xdr:rowOff>9525</xdr:rowOff>
        </xdr:to>
        <xdr:sp macro="" textlink="">
          <xdr:nvSpPr>
            <xdr:cNvPr id="3232" name="Drop Down 160" hidden="1">
              <a:extLst>
                <a:ext uri="{63B3BB69-23CF-44E3-9099-C40C66FF867C}">
                  <a14:compatExt spid="_x0000_s3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146</xdr:row>
          <xdr:rowOff>9525</xdr:rowOff>
        </xdr:from>
        <xdr:to>
          <xdr:col>4</xdr:col>
          <xdr:colOff>0</xdr:colOff>
          <xdr:row>147</xdr:row>
          <xdr:rowOff>28575</xdr:rowOff>
        </xdr:to>
        <xdr:sp macro="" textlink="">
          <xdr:nvSpPr>
            <xdr:cNvPr id="3233" name="Drop Down 161" hidden="1">
              <a:extLst>
                <a:ext uri="{63B3BB69-23CF-44E3-9099-C40C66FF867C}">
                  <a14:compatExt spid="_x0000_s3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147</xdr:row>
          <xdr:rowOff>0</xdr:rowOff>
        </xdr:from>
        <xdr:to>
          <xdr:col>4</xdr:col>
          <xdr:colOff>0</xdr:colOff>
          <xdr:row>148</xdr:row>
          <xdr:rowOff>9525</xdr:rowOff>
        </xdr:to>
        <xdr:sp macro="" textlink="">
          <xdr:nvSpPr>
            <xdr:cNvPr id="3234" name="Drop Down 162" hidden="1">
              <a:extLst>
                <a:ext uri="{63B3BB69-23CF-44E3-9099-C40C66FF867C}">
                  <a14:compatExt spid="_x0000_s3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148</xdr:row>
          <xdr:rowOff>9525</xdr:rowOff>
        </xdr:from>
        <xdr:to>
          <xdr:col>4</xdr:col>
          <xdr:colOff>0</xdr:colOff>
          <xdr:row>149</xdr:row>
          <xdr:rowOff>28575</xdr:rowOff>
        </xdr:to>
        <xdr:sp macro="" textlink="">
          <xdr:nvSpPr>
            <xdr:cNvPr id="3235" name="Drop Down 163" hidden="1">
              <a:extLst>
                <a:ext uri="{63B3BB69-23CF-44E3-9099-C40C66FF867C}">
                  <a14:compatExt spid="_x0000_s3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149</xdr:row>
          <xdr:rowOff>0</xdr:rowOff>
        </xdr:from>
        <xdr:to>
          <xdr:col>4</xdr:col>
          <xdr:colOff>0</xdr:colOff>
          <xdr:row>150</xdr:row>
          <xdr:rowOff>9525</xdr:rowOff>
        </xdr:to>
        <xdr:sp macro="" textlink="">
          <xdr:nvSpPr>
            <xdr:cNvPr id="3236" name="Drop Down 164" hidden="1">
              <a:extLst>
                <a:ext uri="{63B3BB69-23CF-44E3-9099-C40C66FF867C}">
                  <a14:compatExt spid="_x0000_s3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150</xdr:row>
          <xdr:rowOff>9525</xdr:rowOff>
        </xdr:from>
        <xdr:to>
          <xdr:col>4</xdr:col>
          <xdr:colOff>0</xdr:colOff>
          <xdr:row>151</xdr:row>
          <xdr:rowOff>28575</xdr:rowOff>
        </xdr:to>
        <xdr:sp macro="" textlink="">
          <xdr:nvSpPr>
            <xdr:cNvPr id="3237" name="Drop Down 165" hidden="1">
              <a:extLst>
                <a:ext uri="{63B3BB69-23CF-44E3-9099-C40C66FF867C}">
                  <a14:compatExt spid="_x0000_s3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26</xdr:row>
          <xdr:rowOff>9525</xdr:rowOff>
        </xdr:from>
        <xdr:to>
          <xdr:col>4</xdr:col>
          <xdr:colOff>0</xdr:colOff>
          <xdr:row>27</xdr:row>
          <xdr:rowOff>28575</xdr:rowOff>
        </xdr:to>
        <xdr:sp macro="" textlink="">
          <xdr:nvSpPr>
            <xdr:cNvPr id="3244" name="Drop Down 172" hidden="1">
              <a:extLst>
                <a:ext uri="{63B3BB69-23CF-44E3-9099-C40C66FF867C}">
                  <a14:compatExt spid="_x0000_s3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28</xdr:row>
          <xdr:rowOff>9525</xdr:rowOff>
        </xdr:from>
        <xdr:to>
          <xdr:col>4</xdr:col>
          <xdr:colOff>0</xdr:colOff>
          <xdr:row>29</xdr:row>
          <xdr:rowOff>28575</xdr:rowOff>
        </xdr:to>
        <xdr:sp macro="" textlink="">
          <xdr:nvSpPr>
            <xdr:cNvPr id="3245" name="Drop Down 173" hidden="1">
              <a:extLst>
                <a:ext uri="{63B3BB69-23CF-44E3-9099-C40C66FF867C}">
                  <a14:compatExt spid="_x0000_s3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0</xdr:colOff>
          <xdr:row>8</xdr:row>
          <xdr:rowOff>9525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16385" name="Drop Dow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133350</xdr:rowOff>
    </xdr:from>
    <xdr:to>
      <xdr:col>2</xdr:col>
      <xdr:colOff>9525</xdr:colOff>
      <xdr:row>2</xdr:row>
      <xdr:rowOff>71438</xdr:rowOff>
    </xdr:to>
    <xdr:sp macro="[0]!Sommaire" textlink="">
      <xdr:nvSpPr>
        <xdr:cNvPr id="2" name="Rectangle à coins arrondis 1"/>
        <xdr:cNvSpPr/>
      </xdr:nvSpPr>
      <xdr:spPr>
        <a:xfrm>
          <a:off x="133350" y="133350"/>
          <a:ext cx="1400175" cy="261938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0</xdr:colOff>
          <xdr:row>7</xdr:row>
          <xdr:rowOff>0</xdr:rowOff>
        </xdr:from>
        <xdr:to>
          <xdr:col>4</xdr:col>
          <xdr:colOff>19050</xdr:colOff>
          <xdr:row>8</xdr:row>
          <xdr:rowOff>9525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66675</xdr:rowOff>
    </xdr:from>
    <xdr:to>
      <xdr:col>5</xdr:col>
      <xdr:colOff>552450</xdr:colOff>
      <xdr:row>2</xdr:row>
      <xdr:rowOff>4763</xdr:rowOff>
    </xdr:to>
    <xdr:sp macro="[0]!Sommaire" textlink="">
      <xdr:nvSpPr>
        <xdr:cNvPr id="2" name="Rectangle à coins arrondis 1"/>
        <xdr:cNvSpPr/>
      </xdr:nvSpPr>
      <xdr:spPr>
        <a:xfrm>
          <a:off x="180975" y="66675"/>
          <a:ext cx="4181475" cy="261938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212</xdr:row>
      <xdr:rowOff>0</xdr:rowOff>
    </xdr:from>
    <xdr:to>
      <xdr:col>9</xdr:col>
      <xdr:colOff>299357</xdr:colOff>
      <xdr:row>214</xdr:row>
      <xdr:rowOff>40822</xdr:rowOff>
    </xdr:to>
    <xdr:sp macro="[0]!enhaut" textlink="">
      <xdr:nvSpPr>
        <xdr:cNvPr id="3" name="Rectangle à coins arrondis 2"/>
        <xdr:cNvSpPr/>
      </xdr:nvSpPr>
      <xdr:spPr>
        <a:xfrm>
          <a:off x="8368393" y="35909250"/>
          <a:ext cx="2680607" cy="367393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en haut de la feuille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66675</xdr:rowOff>
    </xdr:from>
    <xdr:to>
      <xdr:col>1</xdr:col>
      <xdr:colOff>695325</xdr:colOff>
      <xdr:row>1</xdr:row>
      <xdr:rowOff>180975</xdr:rowOff>
    </xdr:to>
    <xdr:sp macro="[0]!Sommaire" textlink="">
      <xdr:nvSpPr>
        <xdr:cNvPr id="2" name="Rectangle à coins arrondis 1"/>
        <xdr:cNvSpPr/>
      </xdr:nvSpPr>
      <xdr:spPr>
        <a:xfrm>
          <a:off x="57150" y="6667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1</xdr:col>
      <xdr:colOff>695325</xdr:colOff>
      <xdr:row>2</xdr:row>
      <xdr:rowOff>9525</xdr:rowOff>
    </xdr:to>
    <xdr:sp macro="[0]!Sommaire" textlink="">
      <xdr:nvSpPr>
        <xdr:cNvPr id="2" name="Rectangle à coins arrondis 1"/>
        <xdr:cNvSpPr/>
      </xdr:nvSpPr>
      <xdr:spPr>
        <a:xfrm>
          <a:off x="57150" y="8572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76200</xdr:rowOff>
    </xdr:from>
    <xdr:to>
      <xdr:col>1</xdr:col>
      <xdr:colOff>714375</xdr:colOff>
      <xdr:row>2</xdr:row>
      <xdr:rowOff>0</xdr:rowOff>
    </xdr:to>
    <xdr:sp macro="[0]!Sommaire" textlink="">
      <xdr:nvSpPr>
        <xdr:cNvPr id="2" name="Rectangle à coins arrondis 1"/>
        <xdr:cNvSpPr/>
      </xdr:nvSpPr>
      <xdr:spPr>
        <a:xfrm>
          <a:off x="76200" y="7620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</xdr:col>
      <xdr:colOff>676275</xdr:colOff>
      <xdr:row>1</xdr:row>
      <xdr:rowOff>171450</xdr:rowOff>
    </xdr:to>
    <xdr:sp macro="[0]!Sommaire" textlink="">
      <xdr:nvSpPr>
        <xdr:cNvPr id="2" name="Rectangle à coins arrondis 1"/>
        <xdr:cNvSpPr/>
      </xdr:nvSpPr>
      <xdr:spPr>
        <a:xfrm>
          <a:off x="38100" y="5715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1</xdr:col>
      <xdr:colOff>704850</xdr:colOff>
      <xdr:row>1</xdr:row>
      <xdr:rowOff>171450</xdr:rowOff>
    </xdr:to>
    <xdr:sp macro="[0]!Sommaire" textlink="">
      <xdr:nvSpPr>
        <xdr:cNvPr id="2" name="Rectangle à coins arrondis 1"/>
        <xdr:cNvSpPr/>
      </xdr:nvSpPr>
      <xdr:spPr>
        <a:xfrm>
          <a:off x="66675" y="5715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66675</xdr:rowOff>
    </xdr:from>
    <xdr:to>
      <xdr:col>1</xdr:col>
      <xdr:colOff>695325</xdr:colOff>
      <xdr:row>1</xdr:row>
      <xdr:rowOff>180975</xdr:rowOff>
    </xdr:to>
    <xdr:sp macro="[0]!Sommaire" textlink="">
      <xdr:nvSpPr>
        <xdr:cNvPr id="2" name="Rectangle à coins arrondis 1"/>
        <xdr:cNvSpPr/>
      </xdr:nvSpPr>
      <xdr:spPr>
        <a:xfrm>
          <a:off x="57150" y="6667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66675</xdr:rowOff>
    </xdr:from>
    <xdr:to>
      <xdr:col>1</xdr:col>
      <xdr:colOff>714375</xdr:colOff>
      <xdr:row>1</xdr:row>
      <xdr:rowOff>180975</xdr:rowOff>
    </xdr:to>
    <xdr:sp macro="[0]!Sommaire" textlink="">
      <xdr:nvSpPr>
        <xdr:cNvPr id="2" name="Rectangle à coins arrondis 1"/>
        <xdr:cNvSpPr/>
      </xdr:nvSpPr>
      <xdr:spPr>
        <a:xfrm>
          <a:off x="76200" y="6667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85725</xdr:rowOff>
    </xdr:from>
    <xdr:to>
      <xdr:col>1</xdr:col>
      <xdr:colOff>714375</xdr:colOff>
      <xdr:row>2</xdr:row>
      <xdr:rowOff>9525</xdr:rowOff>
    </xdr:to>
    <xdr:sp macro="[0]!Sommaire" textlink="">
      <xdr:nvSpPr>
        <xdr:cNvPr id="2" name="Rectangle à coins arrondis 1"/>
        <xdr:cNvSpPr/>
      </xdr:nvSpPr>
      <xdr:spPr>
        <a:xfrm>
          <a:off x="76200" y="85725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76200</xdr:rowOff>
    </xdr:from>
    <xdr:to>
      <xdr:col>1</xdr:col>
      <xdr:colOff>723900</xdr:colOff>
      <xdr:row>2</xdr:row>
      <xdr:rowOff>0</xdr:rowOff>
    </xdr:to>
    <xdr:sp macro="[0]!Sommaire" textlink="">
      <xdr:nvSpPr>
        <xdr:cNvPr id="2" name="Rectangle à coins arrondis 1"/>
        <xdr:cNvSpPr/>
      </xdr:nvSpPr>
      <xdr:spPr>
        <a:xfrm>
          <a:off x="85725" y="7620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76200</xdr:colOff>
      <xdr:row>0</xdr:row>
      <xdr:rowOff>76200</xdr:rowOff>
    </xdr:from>
    <xdr:to>
      <xdr:col>10</xdr:col>
      <xdr:colOff>714375</xdr:colOff>
      <xdr:row>2</xdr:row>
      <xdr:rowOff>0</xdr:rowOff>
    </xdr:to>
    <xdr:sp macro="[0]!Sommaire" textlink="">
      <xdr:nvSpPr>
        <xdr:cNvPr id="3" name="Rectangle à coins arrondis 2"/>
        <xdr:cNvSpPr/>
      </xdr:nvSpPr>
      <xdr:spPr>
        <a:xfrm>
          <a:off x="6934200" y="76200"/>
          <a:ext cx="1400175" cy="3048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Sommaire</a:t>
          </a:r>
        </a:p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iv&#233;/dossier%20TVA%20que%20je%20vais%20faire/JL%20BOUTIQUE%20(LEGALLET)/DOSSIER%20ANNUEL/30-09-2018/JL%20BOUTIQUE%20Dossier%20travail_3009201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srvienomb32\serveur\commun\_Banque%20de%20donn&#233;es\_dossier%20travail%20inexweb\IE%20Mod&#232;le%20R&#233;vision%20M1M2%20V1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riv&#233;/projet/BOULANGERIE%20PATISSERIE%20COQUELIN%20(SARL)/DOSSIER%20ANNUEL/30.09.2015/Dossier%20de%20travail%20inexweb_0915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informatiqu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alance inexweb"/>
      <sheetName val="paramètres"/>
      <sheetName val="A - Synthese"/>
      <sheetName val="base donnees"/>
      <sheetName val="B - Tresorerie"/>
      <sheetName val="B - Emprunts"/>
      <sheetName val="B2 - Emprunts"/>
      <sheetName val="C - Fournisseurs Achats"/>
      <sheetName val="D - Autres Achats et Charges"/>
      <sheetName val="Assurances"/>
      <sheetName val="E - Clients Ventes"/>
      <sheetName val="Clients douteux"/>
      <sheetName val="F - Stocks"/>
      <sheetName val="Stock &amp; Provisions"/>
      <sheetName val="G - Immobilisations"/>
      <sheetName val="H - Personnel"/>
      <sheetName val="Indice charges sociales"/>
      <sheetName val="Provision conges payes"/>
      <sheetName val="I - Impots et Taxes"/>
      <sheetName val="Résultat fiscal EI ou EURL"/>
      <sheetName val="Résultat fiscal - Société IRPP"/>
      <sheetName val="Tableau de passage"/>
      <sheetName val="Revenus fonciers"/>
      <sheetName val="Résultat fiscal - IS"/>
      <sheetName val="Calcul IS"/>
      <sheetName val="Credits impot"/>
      <sheetName val="CA 12"/>
      <sheetName val="Centralisation CA3"/>
      <sheetName val="Bases TVA collectee"/>
      <sheetName val="Verification TVA collectee"/>
      <sheetName val="TVA déductible"/>
      <sheetName val="J - Capitaux Propres"/>
      <sheetName val="Capital"/>
      <sheetName val="Frais mixtes"/>
      <sheetName val="K - Associes et Groupe"/>
      <sheetName val="C.C.A"/>
      <sheetName val="P.A.R"/>
      <sheetName val="C.A.P"/>
      <sheetName val="P.C.A"/>
    </sheetNames>
    <sheetDataSet>
      <sheetData sheetId="0"/>
      <sheetData sheetId="1"/>
      <sheetData sheetId="2">
        <row r="2">
          <cell r="I2" t="str">
            <v>IN EXTENSO agence de Granville</v>
          </cell>
        </row>
        <row r="43">
          <cell r="E43">
            <v>2014</v>
          </cell>
          <cell r="F43">
            <v>6</v>
          </cell>
          <cell r="G43">
            <v>9.5299999999999994</v>
          </cell>
          <cell r="I43">
            <v>2016</v>
          </cell>
          <cell r="J43">
            <v>15</v>
          </cell>
          <cell r="K43"/>
          <cell r="L43">
            <v>33.333333333333336</v>
          </cell>
          <cell r="M43">
            <v>38120</v>
          </cell>
          <cell r="N43"/>
        </row>
        <row r="44">
          <cell r="E44">
            <v>2015</v>
          </cell>
          <cell r="F44">
            <v>6</v>
          </cell>
          <cell r="G44">
            <v>9.61</v>
          </cell>
          <cell r="I44">
            <v>2017</v>
          </cell>
          <cell r="J44">
            <v>15</v>
          </cell>
          <cell r="K44">
            <v>28</v>
          </cell>
          <cell r="L44">
            <v>33.333333333333336</v>
          </cell>
          <cell r="M44">
            <v>38120</v>
          </cell>
          <cell r="N44">
            <v>75000</v>
          </cell>
        </row>
        <row r="45">
          <cell r="E45">
            <v>2016</v>
          </cell>
          <cell r="F45">
            <v>6</v>
          </cell>
          <cell r="G45">
            <v>9.67</v>
          </cell>
          <cell r="I45">
            <v>2018</v>
          </cell>
          <cell r="J45">
            <v>15</v>
          </cell>
          <cell r="K45">
            <v>28</v>
          </cell>
          <cell r="L45">
            <v>33.333333333333336</v>
          </cell>
          <cell r="M45">
            <v>38120</v>
          </cell>
          <cell r="N45">
            <v>500000</v>
          </cell>
        </row>
        <row r="46">
          <cell r="E46">
            <v>2017</v>
          </cell>
          <cell r="F46">
            <v>7</v>
          </cell>
          <cell r="G46">
            <v>9.76</v>
          </cell>
          <cell r="I46">
            <v>2019</v>
          </cell>
          <cell r="J46">
            <v>15</v>
          </cell>
          <cell r="K46"/>
          <cell r="L46">
            <v>31</v>
          </cell>
          <cell r="M46">
            <v>38120</v>
          </cell>
          <cell r="N46"/>
        </row>
        <row r="47">
          <cell r="E47">
            <v>2018</v>
          </cell>
          <cell r="F47">
            <v>6</v>
          </cell>
          <cell r="G47"/>
        </row>
        <row r="48">
          <cell r="E48">
            <v>2019</v>
          </cell>
          <cell r="F48">
            <v>0</v>
          </cell>
          <cell r="G48"/>
        </row>
        <row r="49">
          <cell r="E49">
            <v>2020</v>
          </cell>
          <cell r="F49">
            <v>0</v>
          </cell>
          <cell r="G49"/>
        </row>
      </sheetData>
      <sheetData sheetId="3"/>
      <sheetData sheetId="4">
        <row r="2">
          <cell r="F2">
            <v>10100000</v>
          </cell>
          <cell r="G2">
            <v>-49949.95</v>
          </cell>
          <cell r="H2">
            <v>-49949.95</v>
          </cell>
          <cell r="I2" t="str">
            <v>Capital</v>
          </cell>
          <cell r="J2" t="str">
            <v>1</v>
          </cell>
          <cell r="L2" t="str">
            <v>101</v>
          </cell>
          <cell r="M2" t="str">
            <v>1010</v>
          </cell>
          <cell r="N2" t="str">
            <v>10100</v>
          </cell>
        </row>
        <row r="3">
          <cell r="F3" t="str">
            <v/>
          </cell>
          <cell r="G3">
            <v>0</v>
          </cell>
          <cell r="H3">
            <v>0</v>
          </cell>
          <cell r="I3" t="str">
            <v/>
          </cell>
          <cell r="J3" t="str">
            <v/>
          </cell>
          <cell r="L3" t="str">
            <v/>
          </cell>
          <cell r="M3" t="str">
            <v/>
          </cell>
          <cell r="N3" t="str">
            <v/>
          </cell>
        </row>
        <row r="4">
          <cell r="F4">
            <v>10800000</v>
          </cell>
          <cell r="G4">
            <v>6895.06</v>
          </cell>
          <cell r="H4">
            <v>3181.06</v>
          </cell>
          <cell r="I4" t="str">
            <v>Compte de l'exploitant</v>
          </cell>
          <cell r="J4" t="str">
            <v>1</v>
          </cell>
          <cell r="L4" t="str">
            <v>108</v>
          </cell>
          <cell r="M4" t="str">
            <v>1080</v>
          </cell>
          <cell r="N4" t="str">
            <v>10800</v>
          </cell>
        </row>
        <row r="5">
          <cell r="F5" t="str">
            <v/>
          </cell>
          <cell r="G5">
            <v>0</v>
          </cell>
          <cell r="H5">
            <v>0</v>
          </cell>
          <cell r="I5" t="str">
            <v/>
          </cell>
          <cell r="J5" t="str">
            <v/>
          </cell>
          <cell r="L5" t="str">
            <v/>
          </cell>
          <cell r="M5" t="str">
            <v/>
          </cell>
          <cell r="N5" t="str">
            <v/>
          </cell>
        </row>
        <row r="6">
          <cell r="F6">
            <v>12900000</v>
          </cell>
          <cell r="G6">
            <v>0</v>
          </cell>
          <cell r="H6">
            <v>0</v>
          </cell>
          <cell r="I6" t="str">
            <v>Résultat exercice perte</v>
          </cell>
          <cell r="J6" t="str">
            <v>1</v>
          </cell>
          <cell r="L6" t="str">
            <v>129</v>
          </cell>
          <cell r="M6" t="str">
            <v>1290</v>
          </cell>
          <cell r="N6" t="str">
            <v>12900</v>
          </cell>
        </row>
        <row r="7">
          <cell r="F7" t="str">
            <v/>
          </cell>
          <cell r="G7">
            <v>0</v>
          </cell>
          <cell r="H7">
            <v>0</v>
          </cell>
          <cell r="I7" t="str">
            <v/>
          </cell>
          <cell r="J7" t="str">
            <v/>
          </cell>
          <cell r="L7" t="str">
            <v/>
          </cell>
          <cell r="M7" t="str">
            <v/>
          </cell>
          <cell r="N7" t="str">
            <v/>
          </cell>
        </row>
        <row r="8">
          <cell r="F8">
            <v>20600000</v>
          </cell>
          <cell r="G8">
            <v>89945</v>
          </cell>
          <cell r="H8">
            <v>89945</v>
          </cell>
          <cell r="I8" t="str">
            <v>Droit au bail</v>
          </cell>
          <cell r="J8" t="str">
            <v>2</v>
          </cell>
          <cell r="L8" t="str">
            <v>206</v>
          </cell>
          <cell r="M8" t="str">
            <v>2060</v>
          </cell>
          <cell r="N8" t="str">
            <v>20600</v>
          </cell>
        </row>
        <row r="9">
          <cell r="F9" t="str">
            <v/>
          </cell>
          <cell r="G9">
            <v>0</v>
          </cell>
          <cell r="H9">
            <v>0</v>
          </cell>
          <cell r="I9" t="str">
            <v/>
          </cell>
          <cell r="J9" t="str">
            <v/>
          </cell>
          <cell r="L9" t="str">
            <v/>
          </cell>
          <cell r="M9" t="str">
            <v/>
          </cell>
          <cell r="N9" t="str">
            <v/>
          </cell>
        </row>
        <row r="10">
          <cell r="F10">
            <v>21810000</v>
          </cell>
          <cell r="G10">
            <v>21190.35</v>
          </cell>
          <cell r="H10">
            <v>21190.35</v>
          </cell>
          <cell r="I10" t="str">
            <v>Installations générales</v>
          </cell>
          <cell r="J10" t="str">
            <v>2</v>
          </cell>
          <cell r="L10" t="str">
            <v>218</v>
          </cell>
          <cell r="M10" t="str">
            <v>2181</v>
          </cell>
          <cell r="N10" t="str">
            <v>21810</v>
          </cell>
        </row>
        <row r="11">
          <cell r="F11" t="str">
            <v/>
          </cell>
          <cell r="G11">
            <v>0</v>
          </cell>
          <cell r="H11">
            <v>0</v>
          </cell>
          <cell r="I11" t="str">
            <v/>
          </cell>
          <cell r="J11" t="str">
            <v/>
          </cell>
          <cell r="L11" t="str">
            <v/>
          </cell>
          <cell r="M11" t="str">
            <v/>
          </cell>
          <cell r="N11" t="str">
            <v/>
          </cell>
        </row>
        <row r="12">
          <cell r="F12">
            <v>21840000</v>
          </cell>
          <cell r="G12">
            <v>2844.39</v>
          </cell>
          <cell r="H12">
            <v>2844.39</v>
          </cell>
          <cell r="I12" t="str">
            <v>Mobilier</v>
          </cell>
          <cell r="J12" t="str">
            <v>2</v>
          </cell>
          <cell r="L12" t="str">
            <v>218</v>
          </cell>
          <cell r="M12" t="str">
            <v>2184</v>
          </cell>
          <cell r="N12" t="str">
            <v>21840</v>
          </cell>
        </row>
        <row r="13">
          <cell r="F13" t="str">
            <v/>
          </cell>
          <cell r="G13">
            <v>0</v>
          </cell>
          <cell r="H13">
            <v>0</v>
          </cell>
          <cell r="I13" t="str">
            <v/>
          </cell>
          <cell r="J13" t="str">
            <v/>
          </cell>
          <cell r="L13" t="str">
            <v/>
          </cell>
          <cell r="M13" t="str">
            <v/>
          </cell>
          <cell r="N13" t="str">
            <v/>
          </cell>
        </row>
        <row r="14">
          <cell r="F14">
            <v>28181000</v>
          </cell>
          <cell r="G14">
            <v>-20999.82</v>
          </cell>
          <cell r="H14">
            <v>-20999.82</v>
          </cell>
          <cell r="I14" t="str">
            <v>Amort.installations générales</v>
          </cell>
          <cell r="J14" t="str">
            <v>2</v>
          </cell>
          <cell r="L14" t="str">
            <v>281</v>
          </cell>
          <cell r="M14" t="str">
            <v>2818</v>
          </cell>
          <cell r="N14" t="str">
            <v>28181</v>
          </cell>
        </row>
        <row r="15">
          <cell r="F15" t="str">
            <v/>
          </cell>
          <cell r="G15">
            <v>0</v>
          </cell>
          <cell r="H15">
            <v>0</v>
          </cell>
          <cell r="I15" t="str">
            <v/>
          </cell>
          <cell r="J15" t="str">
            <v/>
          </cell>
          <cell r="L15" t="str">
            <v/>
          </cell>
          <cell r="M15" t="str">
            <v/>
          </cell>
          <cell r="N15" t="str">
            <v/>
          </cell>
        </row>
        <row r="16">
          <cell r="F16">
            <v>28184000</v>
          </cell>
          <cell r="G16">
            <v>-2844.39</v>
          </cell>
          <cell r="H16">
            <v>-2844.39</v>
          </cell>
          <cell r="I16" t="str">
            <v>Amort.mobilier</v>
          </cell>
          <cell r="J16" t="str">
            <v>2</v>
          </cell>
          <cell r="L16" t="str">
            <v>281</v>
          </cell>
          <cell r="M16" t="str">
            <v>2818</v>
          </cell>
          <cell r="N16" t="str">
            <v>28184</v>
          </cell>
        </row>
        <row r="17">
          <cell r="F17" t="str">
            <v/>
          </cell>
          <cell r="G17">
            <v>0</v>
          </cell>
          <cell r="H17">
            <v>0</v>
          </cell>
          <cell r="I17" t="str">
            <v/>
          </cell>
          <cell r="J17" t="str">
            <v/>
          </cell>
          <cell r="L17" t="str">
            <v/>
          </cell>
          <cell r="M17" t="str">
            <v/>
          </cell>
          <cell r="N17" t="str">
            <v/>
          </cell>
        </row>
        <row r="18">
          <cell r="F18">
            <v>29060000</v>
          </cell>
          <cell r="G18">
            <v>-39945</v>
          </cell>
          <cell r="H18">
            <v>-39945</v>
          </cell>
          <cell r="I18" t="str">
            <v>Dépréciation droit au bail</v>
          </cell>
          <cell r="J18" t="str">
            <v>2</v>
          </cell>
          <cell r="L18" t="str">
            <v>290</v>
          </cell>
          <cell r="M18" t="str">
            <v>2906</v>
          </cell>
          <cell r="N18" t="str">
            <v>29060</v>
          </cell>
        </row>
        <row r="19">
          <cell r="F19" t="str">
            <v/>
          </cell>
          <cell r="G19">
            <v>0</v>
          </cell>
          <cell r="H19">
            <v>0</v>
          </cell>
          <cell r="I19" t="str">
            <v/>
          </cell>
          <cell r="J19" t="str">
            <v/>
          </cell>
          <cell r="L19" t="str">
            <v/>
          </cell>
          <cell r="M19" t="str">
            <v/>
          </cell>
          <cell r="N19" t="str">
            <v/>
          </cell>
        </row>
        <row r="20">
          <cell r="F20">
            <v>40100000</v>
          </cell>
          <cell r="G20">
            <v>-736.27</v>
          </cell>
          <cell r="H20">
            <v>-855.02</v>
          </cell>
          <cell r="I20" t="str">
            <v>Fournisseurs</v>
          </cell>
          <cell r="J20" t="str">
            <v>4</v>
          </cell>
          <cell r="L20" t="str">
            <v>401</v>
          </cell>
          <cell r="M20" t="str">
            <v>4010</v>
          </cell>
          <cell r="N20" t="str">
            <v>40100</v>
          </cell>
        </row>
        <row r="21">
          <cell r="F21" t="str">
            <v/>
          </cell>
          <cell r="G21">
            <v>0</v>
          </cell>
          <cell r="H21">
            <v>0</v>
          </cell>
          <cell r="I21" t="str">
            <v/>
          </cell>
          <cell r="J21" t="str">
            <v/>
          </cell>
          <cell r="L21" t="str">
            <v/>
          </cell>
          <cell r="M21" t="str">
            <v/>
          </cell>
          <cell r="N21" t="str">
            <v/>
          </cell>
        </row>
        <row r="22">
          <cell r="F22">
            <v>40810000</v>
          </cell>
          <cell r="G22">
            <v>-1698.8</v>
          </cell>
          <cell r="H22">
            <v>-1698.8</v>
          </cell>
          <cell r="I22" t="str">
            <v>Fournisseurs factures non parvenues</v>
          </cell>
          <cell r="J22" t="str">
            <v>4</v>
          </cell>
          <cell r="L22" t="str">
            <v>408</v>
          </cell>
          <cell r="M22" t="str">
            <v>4081</v>
          </cell>
          <cell r="N22" t="str">
            <v>40810</v>
          </cell>
        </row>
        <row r="23">
          <cell r="F23" t="str">
            <v/>
          </cell>
          <cell r="G23">
            <v>0</v>
          </cell>
          <cell r="H23">
            <v>0</v>
          </cell>
          <cell r="I23" t="str">
            <v/>
          </cell>
          <cell r="J23" t="str">
            <v/>
          </cell>
          <cell r="L23" t="str">
            <v/>
          </cell>
          <cell r="M23" t="str">
            <v/>
          </cell>
          <cell r="N23" t="str">
            <v/>
          </cell>
        </row>
        <row r="24">
          <cell r="F24">
            <v>42100000</v>
          </cell>
          <cell r="G24">
            <v>0</v>
          </cell>
          <cell r="H24">
            <v>0</v>
          </cell>
          <cell r="I24" t="str">
            <v>Rémunérations dues au personnel</v>
          </cell>
          <cell r="J24" t="str">
            <v>4</v>
          </cell>
          <cell r="L24" t="str">
            <v>421</v>
          </cell>
          <cell r="M24" t="str">
            <v>4210</v>
          </cell>
          <cell r="N24" t="str">
            <v>42100</v>
          </cell>
        </row>
        <row r="25">
          <cell r="F25" t="str">
            <v/>
          </cell>
          <cell r="G25">
            <v>0</v>
          </cell>
          <cell r="H25">
            <v>0</v>
          </cell>
          <cell r="I25" t="str">
            <v/>
          </cell>
          <cell r="J25" t="str">
            <v/>
          </cell>
          <cell r="L25" t="str">
            <v/>
          </cell>
          <cell r="M25" t="str">
            <v/>
          </cell>
          <cell r="N25" t="str">
            <v/>
          </cell>
        </row>
        <row r="26">
          <cell r="F26">
            <v>43100000</v>
          </cell>
          <cell r="G26">
            <v>0</v>
          </cell>
          <cell r="H26">
            <v>0</v>
          </cell>
          <cell r="I26" t="str">
            <v>Sécurité sociale urssaf</v>
          </cell>
          <cell r="J26" t="str">
            <v>4</v>
          </cell>
          <cell r="L26" t="str">
            <v>431</v>
          </cell>
          <cell r="M26" t="str">
            <v>4310</v>
          </cell>
          <cell r="N26" t="str">
            <v>43100</v>
          </cell>
        </row>
        <row r="27">
          <cell r="F27" t="str">
            <v/>
          </cell>
          <cell r="G27">
            <v>0</v>
          </cell>
          <cell r="H27">
            <v>0</v>
          </cell>
          <cell r="I27" t="str">
            <v/>
          </cell>
          <cell r="J27" t="str">
            <v/>
          </cell>
          <cell r="L27" t="str">
            <v/>
          </cell>
          <cell r="M27" t="str">
            <v/>
          </cell>
          <cell r="N27" t="str">
            <v/>
          </cell>
        </row>
        <row r="28">
          <cell r="F28">
            <v>43860000</v>
          </cell>
          <cell r="G28">
            <v>-150</v>
          </cell>
          <cell r="H28">
            <v>-150</v>
          </cell>
          <cell r="I28" t="str">
            <v>Organismes sociaux charges à payer</v>
          </cell>
          <cell r="J28" t="str">
            <v>4</v>
          </cell>
          <cell r="L28" t="str">
            <v>438</v>
          </cell>
          <cell r="M28" t="str">
            <v>4386</v>
          </cell>
          <cell r="N28" t="str">
            <v>43860</v>
          </cell>
        </row>
        <row r="29">
          <cell r="F29" t="str">
            <v/>
          </cell>
          <cell r="G29">
            <v>0</v>
          </cell>
          <cell r="H29">
            <v>0</v>
          </cell>
          <cell r="I29" t="str">
            <v/>
          </cell>
          <cell r="J29" t="str">
            <v/>
          </cell>
          <cell r="L29" t="str">
            <v/>
          </cell>
          <cell r="M29" t="str">
            <v/>
          </cell>
          <cell r="N29" t="str">
            <v/>
          </cell>
        </row>
        <row r="30">
          <cell r="F30">
            <v>44550000</v>
          </cell>
          <cell r="G30">
            <v>-504</v>
          </cell>
          <cell r="H30">
            <v>-336</v>
          </cell>
          <cell r="I30" t="str">
            <v>Receveur TVA à décaisser</v>
          </cell>
          <cell r="J30" t="str">
            <v>4</v>
          </cell>
          <cell r="L30" t="str">
            <v>445</v>
          </cell>
          <cell r="M30" t="str">
            <v>4455</v>
          </cell>
          <cell r="N30" t="str">
            <v>44550</v>
          </cell>
        </row>
        <row r="31">
          <cell r="F31" t="str">
            <v/>
          </cell>
          <cell r="G31">
            <v>0</v>
          </cell>
          <cell r="H31">
            <v>0</v>
          </cell>
          <cell r="I31" t="str">
            <v/>
          </cell>
          <cell r="J31" t="str">
            <v/>
          </cell>
          <cell r="L31" t="str">
            <v/>
          </cell>
          <cell r="M31" t="str">
            <v/>
          </cell>
          <cell r="N31" t="str">
            <v/>
          </cell>
        </row>
        <row r="32">
          <cell r="F32">
            <v>44564000</v>
          </cell>
          <cell r="G32">
            <v>89.5</v>
          </cell>
          <cell r="H32">
            <v>89.5</v>
          </cell>
          <cell r="I32" t="str">
            <v>Tva sur dû prestataires de services</v>
          </cell>
          <cell r="J32" t="str">
            <v>4</v>
          </cell>
          <cell r="L32" t="str">
            <v>445</v>
          </cell>
          <cell r="M32" t="str">
            <v>4456</v>
          </cell>
          <cell r="N32" t="str">
            <v>44564</v>
          </cell>
        </row>
        <row r="33">
          <cell r="F33" t="str">
            <v/>
          </cell>
          <cell r="G33">
            <v>0</v>
          </cell>
          <cell r="H33">
            <v>0</v>
          </cell>
          <cell r="I33" t="str">
            <v/>
          </cell>
          <cell r="J33" t="str">
            <v/>
          </cell>
          <cell r="L33" t="str">
            <v/>
          </cell>
          <cell r="M33" t="str">
            <v/>
          </cell>
          <cell r="N33" t="str">
            <v/>
          </cell>
        </row>
        <row r="34">
          <cell r="F34">
            <v>44566100</v>
          </cell>
          <cell r="G34">
            <v>0.14000000000000001</v>
          </cell>
          <cell r="H34">
            <v>0</v>
          </cell>
          <cell r="I34" t="str">
            <v>Tva déductible 20%</v>
          </cell>
          <cell r="J34" t="str">
            <v>4</v>
          </cell>
          <cell r="L34" t="str">
            <v>445</v>
          </cell>
          <cell r="M34" t="str">
            <v>4456</v>
          </cell>
          <cell r="N34" t="str">
            <v>44566</v>
          </cell>
        </row>
        <row r="35">
          <cell r="F35" t="str">
            <v/>
          </cell>
          <cell r="G35">
            <v>0</v>
          </cell>
          <cell r="H35">
            <v>0</v>
          </cell>
          <cell r="I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</row>
        <row r="36">
          <cell r="F36">
            <v>44571000</v>
          </cell>
          <cell r="G36">
            <v>1474</v>
          </cell>
          <cell r="H36">
            <v>0</v>
          </cell>
          <cell r="I36" t="str">
            <v>TVA collectée</v>
          </cell>
          <cell r="J36" t="str">
            <v>4</v>
          </cell>
          <cell r="L36" t="str">
            <v>445</v>
          </cell>
          <cell r="M36" t="str">
            <v>4457</v>
          </cell>
          <cell r="N36" t="str">
            <v>44571</v>
          </cell>
        </row>
        <row r="37">
          <cell r="F37" t="str">
            <v/>
          </cell>
          <cell r="G37">
            <v>0</v>
          </cell>
          <cell r="H37">
            <v>0</v>
          </cell>
          <cell r="I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</row>
        <row r="38">
          <cell r="F38">
            <v>44580000</v>
          </cell>
          <cell r="G38">
            <v>2</v>
          </cell>
          <cell r="H38">
            <v>2</v>
          </cell>
          <cell r="I38" t="str">
            <v>TVA à régulariser</v>
          </cell>
          <cell r="J38" t="str">
            <v>4</v>
          </cell>
          <cell r="L38" t="str">
            <v>445</v>
          </cell>
          <cell r="M38" t="str">
            <v>4458</v>
          </cell>
          <cell r="N38" t="str">
            <v>44580</v>
          </cell>
        </row>
        <row r="39">
          <cell r="F39" t="str">
            <v/>
          </cell>
          <cell r="G39">
            <v>0</v>
          </cell>
          <cell r="H39">
            <v>0</v>
          </cell>
          <cell r="I39" t="str">
            <v/>
          </cell>
          <cell r="J39" t="str">
            <v/>
          </cell>
          <cell r="L39" t="str">
            <v/>
          </cell>
          <cell r="M39" t="str">
            <v/>
          </cell>
          <cell r="N39" t="str">
            <v/>
          </cell>
        </row>
        <row r="40">
          <cell r="F40">
            <v>44586000</v>
          </cell>
          <cell r="G40">
            <v>190.51</v>
          </cell>
          <cell r="H40">
            <v>190.51</v>
          </cell>
          <cell r="I40" t="str">
            <v>Tva sur factures non parvenues</v>
          </cell>
          <cell r="J40" t="str">
            <v>4</v>
          </cell>
          <cell r="L40" t="str">
            <v>445</v>
          </cell>
          <cell r="M40" t="str">
            <v>4458</v>
          </cell>
          <cell r="N40" t="str">
            <v>44586</v>
          </cell>
        </row>
        <row r="41">
          <cell r="F41" t="str">
            <v/>
          </cell>
          <cell r="G41">
            <v>0</v>
          </cell>
          <cell r="H41">
            <v>0</v>
          </cell>
          <cell r="I41" t="str">
            <v/>
          </cell>
          <cell r="J41" t="str">
            <v/>
          </cell>
          <cell r="L41" t="str">
            <v/>
          </cell>
          <cell r="M41" t="str">
            <v/>
          </cell>
          <cell r="N41" t="str">
            <v/>
          </cell>
        </row>
        <row r="42">
          <cell r="F42">
            <v>44860000</v>
          </cell>
          <cell r="G42">
            <v>-637</v>
          </cell>
          <cell r="H42">
            <v>-637</v>
          </cell>
          <cell r="I42" t="str">
            <v>Etat charges à payer</v>
          </cell>
          <cell r="J42" t="str">
            <v>4</v>
          </cell>
          <cell r="L42" t="str">
            <v>448</v>
          </cell>
          <cell r="M42" t="str">
            <v>4486</v>
          </cell>
          <cell r="N42" t="str">
            <v>44860</v>
          </cell>
        </row>
        <row r="43">
          <cell r="F43" t="str">
            <v/>
          </cell>
          <cell r="G43">
            <v>0</v>
          </cell>
          <cell r="H43">
            <v>0</v>
          </cell>
          <cell r="I43" t="str">
            <v/>
          </cell>
          <cell r="J43" t="str">
            <v/>
          </cell>
          <cell r="L43" t="str">
            <v/>
          </cell>
          <cell r="M43" t="str">
            <v/>
          </cell>
          <cell r="N43" t="str">
            <v/>
          </cell>
        </row>
        <row r="44">
          <cell r="F44">
            <v>46700000</v>
          </cell>
          <cell r="G44">
            <v>-4684.12</v>
          </cell>
          <cell r="H44">
            <v>-12772.77</v>
          </cell>
          <cell r="I44" t="str">
            <v>Créditeur dépôt vente</v>
          </cell>
          <cell r="J44" t="str">
            <v>4</v>
          </cell>
          <cell r="L44" t="str">
            <v>467</v>
          </cell>
          <cell r="M44" t="str">
            <v>4670</v>
          </cell>
          <cell r="N44" t="str">
            <v>46700</v>
          </cell>
        </row>
        <row r="45">
          <cell r="F45" t="str">
            <v/>
          </cell>
          <cell r="G45">
            <v>0</v>
          </cell>
          <cell r="H45">
            <v>0</v>
          </cell>
          <cell r="I45" t="str">
            <v/>
          </cell>
          <cell r="J45" t="str">
            <v/>
          </cell>
          <cell r="L45" t="str">
            <v/>
          </cell>
          <cell r="M45" t="str">
            <v/>
          </cell>
          <cell r="N45" t="str">
            <v/>
          </cell>
        </row>
        <row r="46">
          <cell r="F46">
            <v>48600000</v>
          </cell>
          <cell r="G46">
            <v>322</v>
          </cell>
          <cell r="H46">
            <v>322</v>
          </cell>
          <cell r="I46" t="str">
            <v>Charges constatées d'avance</v>
          </cell>
          <cell r="J46" t="str">
            <v>4</v>
          </cell>
          <cell r="L46" t="str">
            <v>486</v>
          </cell>
          <cell r="M46" t="str">
            <v>4860</v>
          </cell>
          <cell r="N46" t="str">
            <v>48600</v>
          </cell>
        </row>
        <row r="47">
          <cell r="F47" t="str">
            <v/>
          </cell>
          <cell r="G47">
            <v>0</v>
          </cell>
          <cell r="H47">
            <v>0</v>
          </cell>
          <cell r="I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</row>
        <row r="48">
          <cell r="F48">
            <v>51120000</v>
          </cell>
          <cell r="G48">
            <v>0</v>
          </cell>
          <cell r="H48">
            <v>240</v>
          </cell>
          <cell r="I48" t="str">
            <v>Chèques à l'encaissement</v>
          </cell>
          <cell r="J48" t="str">
            <v>5</v>
          </cell>
          <cell r="L48" t="str">
            <v>511</v>
          </cell>
          <cell r="M48" t="str">
            <v>5112</v>
          </cell>
          <cell r="N48" t="str">
            <v>51120</v>
          </cell>
        </row>
        <row r="49">
          <cell r="F49" t="str">
            <v/>
          </cell>
          <cell r="G49">
            <v>0</v>
          </cell>
          <cell r="H49">
            <v>0</v>
          </cell>
          <cell r="I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</row>
        <row r="50">
          <cell r="F50">
            <v>51200000</v>
          </cell>
          <cell r="G50">
            <v>17812.919999999998</v>
          </cell>
          <cell r="H50">
            <v>12795.1</v>
          </cell>
          <cell r="I50" t="str">
            <v>Banque CIN</v>
          </cell>
          <cell r="J50" t="str">
            <v>5</v>
          </cell>
          <cell r="L50" t="str">
            <v>512</v>
          </cell>
          <cell r="M50" t="str">
            <v>5120</v>
          </cell>
          <cell r="N50" t="str">
            <v>51200</v>
          </cell>
        </row>
        <row r="51">
          <cell r="F51" t="str">
            <v/>
          </cell>
          <cell r="G51">
            <v>0</v>
          </cell>
          <cell r="H51">
            <v>0</v>
          </cell>
          <cell r="I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</row>
        <row r="52">
          <cell r="F52">
            <v>53000000</v>
          </cell>
          <cell r="G52">
            <v>329.1</v>
          </cell>
          <cell r="H52">
            <v>317.60000000000002</v>
          </cell>
          <cell r="I52" t="str">
            <v>Caisse</v>
          </cell>
          <cell r="J52" t="str">
            <v>5</v>
          </cell>
          <cell r="L52" t="str">
            <v>530</v>
          </cell>
          <cell r="M52" t="str">
            <v>5300</v>
          </cell>
          <cell r="N52" t="str">
            <v>53000</v>
          </cell>
        </row>
        <row r="53">
          <cell r="F53" t="str">
            <v/>
          </cell>
          <cell r="G53">
            <v>0</v>
          </cell>
          <cell r="H53">
            <v>0</v>
          </cell>
          <cell r="I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</row>
        <row r="54">
          <cell r="F54">
            <v>58100000</v>
          </cell>
          <cell r="G54">
            <v>0</v>
          </cell>
          <cell r="H54">
            <v>0</v>
          </cell>
          <cell r="I54" t="str">
            <v>Virements chèques</v>
          </cell>
          <cell r="J54" t="str">
            <v>5</v>
          </cell>
          <cell r="L54" t="str">
            <v>581</v>
          </cell>
          <cell r="M54" t="str">
            <v>5810</v>
          </cell>
          <cell r="N54" t="str">
            <v>58100</v>
          </cell>
        </row>
        <row r="55">
          <cell r="F55" t="str">
            <v/>
          </cell>
          <cell r="G55">
            <v>0</v>
          </cell>
          <cell r="H55">
            <v>0</v>
          </cell>
          <cell r="I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</row>
        <row r="56">
          <cell r="F56">
            <v>58200000</v>
          </cell>
          <cell r="G56">
            <v>285</v>
          </cell>
          <cell r="H56">
            <v>0</v>
          </cell>
          <cell r="I56" t="str">
            <v>Virements cartes bleues</v>
          </cell>
          <cell r="J56" t="str">
            <v>5</v>
          </cell>
          <cell r="L56" t="str">
            <v>582</v>
          </cell>
          <cell r="M56" t="str">
            <v>5820</v>
          </cell>
          <cell r="N56" t="str">
            <v>58200</v>
          </cell>
        </row>
        <row r="57">
          <cell r="F57" t="str">
            <v/>
          </cell>
          <cell r="G57">
            <v>0</v>
          </cell>
          <cell r="H57">
            <v>0</v>
          </cell>
          <cell r="I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</row>
        <row r="58">
          <cell r="F58">
            <v>60610000</v>
          </cell>
          <cell r="G58">
            <v>190.8</v>
          </cell>
          <cell r="H58">
            <v>1225.45</v>
          </cell>
          <cell r="I58" t="str">
            <v>Electricité</v>
          </cell>
          <cell r="J58" t="str">
            <v>6</v>
          </cell>
          <cell r="L58" t="str">
            <v>606</v>
          </cell>
          <cell r="M58" t="str">
            <v>6061</v>
          </cell>
          <cell r="N58" t="str">
            <v>60610</v>
          </cell>
        </row>
        <row r="59">
          <cell r="F59" t="str">
            <v/>
          </cell>
          <cell r="G59">
            <v>0</v>
          </cell>
          <cell r="H59">
            <v>0</v>
          </cell>
          <cell r="I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</row>
        <row r="60">
          <cell r="F60">
            <v>60611000</v>
          </cell>
          <cell r="G60">
            <v>96.45</v>
          </cell>
          <cell r="H60">
            <v>185.99</v>
          </cell>
          <cell r="I60" t="str">
            <v>Eau</v>
          </cell>
          <cell r="J60" t="str">
            <v>6</v>
          </cell>
          <cell r="L60" t="str">
            <v>606</v>
          </cell>
          <cell r="M60" t="str">
            <v>6061</v>
          </cell>
          <cell r="N60" t="str">
            <v>60611</v>
          </cell>
        </row>
        <row r="61">
          <cell r="F61" t="str">
            <v/>
          </cell>
          <cell r="G61">
            <v>0</v>
          </cell>
          <cell r="H61">
            <v>0</v>
          </cell>
          <cell r="I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</row>
        <row r="62">
          <cell r="F62">
            <v>60630000</v>
          </cell>
          <cell r="G62">
            <v>0</v>
          </cell>
          <cell r="H62">
            <v>29.48</v>
          </cell>
          <cell r="I62" t="str">
            <v>Petit matériel</v>
          </cell>
          <cell r="J62" t="str">
            <v>6</v>
          </cell>
          <cell r="L62" t="str">
            <v>606</v>
          </cell>
          <cell r="M62" t="str">
            <v>6063</v>
          </cell>
          <cell r="N62" t="str">
            <v>60630</v>
          </cell>
        </row>
        <row r="63">
          <cell r="F63">
            <v>60637000</v>
          </cell>
          <cell r="G63">
            <v>50</v>
          </cell>
          <cell r="H63">
            <v>265</v>
          </cell>
          <cell r="I63" t="str">
            <v>Fournitures d'étalages</v>
          </cell>
          <cell r="J63" t="str">
            <v>6</v>
          </cell>
          <cell r="L63" t="str">
            <v>606</v>
          </cell>
          <cell r="M63" t="str">
            <v>6063</v>
          </cell>
          <cell r="N63" t="str">
            <v>60637</v>
          </cell>
        </row>
        <row r="64">
          <cell r="F64" t="str">
            <v/>
          </cell>
          <cell r="G64">
            <v>0</v>
          </cell>
          <cell r="H64">
            <v>0</v>
          </cell>
          <cell r="I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</row>
        <row r="65">
          <cell r="F65">
            <v>60640000</v>
          </cell>
          <cell r="G65">
            <v>39.79</v>
          </cell>
          <cell r="H65">
            <v>149.57</v>
          </cell>
          <cell r="I65" t="str">
            <v>Fournitures de bureau</v>
          </cell>
          <cell r="J65" t="str">
            <v>6</v>
          </cell>
          <cell r="L65" t="str">
            <v>606</v>
          </cell>
          <cell r="M65" t="str">
            <v>6064</v>
          </cell>
          <cell r="N65" t="str">
            <v>60640</v>
          </cell>
        </row>
        <row r="66">
          <cell r="F66" t="str">
            <v/>
          </cell>
          <cell r="G66">
            <v>0</v>
          </cell>
          <cell r="H66">
            <v>0</v>
          </cell>
          <cell r="I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</row>
        <row r="67">
          <cell r="F67">
            <v>60730000</v>
          </cell>
          <cell r="G67">
            <v>0</v>
          </cell>
          <cell r="H67">
            <v>29126.76</v>
          </cell>
          <cell r="I67" t="str">
            <v>Achats dépôt ventes</v>
          </cell>
          <cell r="J67" t="str">
            <v>6</v>
          </cell>
          <cell r="L67" t="str">
            <v>607</v>
          </cell>
          <cell r="M67" t="str">
            <v>6073</v>
          </cell>
          <cell r="N67" t="str">
            <v>60730</v>
          </cell>
        </row>
        <row r="68">
          <cell r="F68">
            <v>61320000</v>
          </cell>
          <cell r="G68">
            <v>1667.19</v>
          </cell>
          <cell r="H68">
            <v>6668.76</v>
          </cell>
          <cell r="I68" t="str">
            <v>Locations immobilières</v>
          </cell>
          <cell r="J68" t="str">
            <v>6</v>
          </cell>
          <cell r="L68" t="str">
            <v>613</v>
          </cell>
          <cell r="M68" t="str">
            <v>6132</v>
          </cell>
          <cell r="N68" t="str">
            <v>61320</v>
          </cell>
        </row>
        <row r="69">
          <cell r="F69" t="str">
            <v/>
          </cell>
          <cell r="G69">
            <v>0</v>
          </cell>
          <cell r="H69">
            <v>0</v>
          </cell>
          <cell r="I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</row>
        <row r="70">
          <cell r="F70">
            <v>61610000</v>
          </cell>
          <cell r="G70">
            <v>0</v>
          </cell>
          <cell r="H70">
            <v>621.9</v>
          </cell>
          <cell r="I70" t="str">
            <v>Primes d'assurances</v>
          </cell>
          <cell r="J70" t="str">
            <v>6</v>
          </cell>
          <cell r="L70" t="str">
            <v>616</v>
          </cell>
          <cell r="M70" t="str">
            <v>6161</v>
          </cell>
          <cell r="N70" t="str">
            <v>61610</v>
          </cell>
        </row>
        <row r="71">
          <cell r="F71">
            <v>61620000</v>
          </cell>
          <cell r="G71">
            <v>0</v>
          </cell>
          <cell r="H71">
            <v>130</v>
          </cell>
          <cell r="I71" t="str">
            <v>Primes d'assurances solucia</v>
          </cell>
          <cell r="J71" t="str">
            <v>6</v>
          </cell>
          <cell r="L71" t="str">
            <v>616</v>
          </cell>
          <cell r="M71" t="str">
            <v>6162</v>
          </cell>
          <cell r="N71" t="str">
            <v>61620</v>
          </cell>
        </row>
        <row r="72">
          <cell r="F72">
            <v>62260100</v>
          </cell>
          <cell r="G72">
            <v>476.28</v>
          </cell>
          <cell r="H72">
            <v>1905.12</v>
          </cell>
          <cell r="I72" t="str">
            <v>Honoraires administratifs</v>
          </cell>
          <cell r="J72" t="str">
            <v>6</v>
          </cell>
          <cell r="L72" t="str">
            <v>622</v>
          </cell>
          <cell r="M72" t="str">
            <v>6226</v>
          </cell>
          <cell r="N72" t="str">
            <v>62260</v>
          </cell>
        </row>
        <row r="73">
          <cell r="F73" t="str">
            <v/>
          </cell>
          <cell r="G73">
            <v>0</v>
          </cell>
          <cell r="H73">
            <v>0</v>
          </cell>
          <cell r="I73" t="str">
            <v/>
          </cell>
          <cell r="J73" t="str">
            <v/>
          </cell>
          <cell r="L73" t="str">
            <v/>
          </cell>
          <cell r="M73" t="str">
            <v/>
          </cell>
          <cell r="N73" t="str">
            <v/>
          </cell>
        </row>
        <row r="74">
          <cell r="F74">
            <v>62340000</v>
          </cell>
          <cell r="G74">
            <v>0</v>
          </cell>
          <cell r="H74">
            <v>254.08</v>
          </cell>
          <cell r="I74" t="str">
            <v>Cadeaux à la clientèle</v>
          </cell>
          <cell r="J74" t="str">
            <v>6</v>
          </cell>
          <cell r="L74" t="str">
            <v>623</v>
          </cell>
          <cell r="M74" t="str">
            <v>6234</v>
          </cell>
          <cell r="N74" t="str">
            <v>62340</v>
          </cell>
        </row>
        <row r="75">
          <cell r="F75">
            <v>62610000</v>
          </cell>
          <cell r="G75">
            <v>121.66</v>
          </cell>
          <cell r="H75">
            <v>365.33</v>
          </cell>
          <cell r="I75" t="str">
            <v>Téléphone</v>
          </cell>
          <cell r="J75" t="str">
            <v>6</v>
          </cell>
          <cell r="L75" t="str">
            <v>626</v>
          </cell>
          <cell r="M75" t="str">
            <v>6261</v>
          </cell>
          <cell r="N75" t="str">
            <v>62610</v>
          </cell>
        </row>
        <row r="76">
          <cell r="F76" t="str">
            <v/>
          </cell>
          <cell r="G76">
            <v>0</v>
          </cell>
          <cell r="H76">
            <v>0</v>
          </cell>
          <cell r="I76" t="str">
            <v/>
          </cell>
          <cell r="J76" t="str">
            <v/>
          </cell>
          <cell r="L76" t="str">
            <v/>
          </cell>
          <cell r="M76" t="str">
            <v/>
          </cell>
          <cell r="N76" t="str">
            <v/>
          </cell>
        </row>
        <row r="77">
          <cell r="F77">
            <v>62750000</v>
          </cell>
          <cell r="G77">
            <v>148.84</v>
          </cell>
          <cell r="H77">
            <v>305.58</v>
          </cell>
          <cell r="I77" t="str">
            <v>Commissions CB</v>
          </cell>
          <cell r="J77" t="str">
            <v>6</v>
          </cell>
          <cell r="L77" t="str">
            <v>627</v>
          </cell>
          <cell r="M77" t="str">
            <v>6275</v>
          </cell>
          <cell r="N77" t="str">
            <v>62750</v>
          </cell>
        </row>
        <row r="78">
          <cell r="F78" t="str">
            <v/>
          </cell>
          <cell r="G78">
            <v>0</v>
          </cell>
          <cell r="H78">
            <v>0</v>
          </cell>
          <cell r="I78" t="str">
            <v/>
          </cell>
          <cell r="J78" t="str">
            <v/>
          </cell>
          <cell r="L78" t="str">
            <v/>
          </cell>
          <cell r="M78" t="str">
            <v/>
          </cell>
          <cell r="N78" t="str">
            <v/>
          </cell>
        </row>
        <row r="79">
          <cell r="F79">
            <v>62780000</v>
          </cell>
          <cell r="G79">
            <v>147.63</v>
          </cell>
          <cell r="H79">
            <v>605.79999999999995</v>
          </cell>
          <cell r="I79" t="str">
            <v>Services bancaires</v>
          </cell>
          <cell r="J79" t="str">
            <v>6</v>
          </cell>
          <cell r="L79" t="str">
            <v>627</v>
          </cell>
          <cell r="M79" t="str">
            <v>6278</v>
          </cell>
          <cell r="N79" t="str">
            <v>62780</v>
          </cell>
        </row>
        <row r="80">
          <cell r="F80" t="str">
            <v/>
          </cell>
          <cell r="G80">
            <v>0</v>
          </cell>
          <cell r="H80">
            <v>0</v>
          </cell>
          <cell r="I80" t="str">
            <v/>
          </cell>
          <cell r="J80" t="str">
            <v/>
          </cell>
          <cell r="L80" t="str">
            <v/>
          </cell>
          <cell r="M80" t="str">
            <v/>
          </cell>
          <cell r="N80" t="str">
            <v/>
          </cell>
        </row>
        <row r="81">
          <cell r="F81">
            <v>62810000</v>
          </cell>
          <cell r="G81">
            <v>0</v>
          </cell>
          <cell r="H81">
            <v>118</v>
          </cell>
          <cell r="I81" t="str">
            <v>Cotisations</v>
          </cell>
          <cell r="J81" t="str">
            <v>6</v>
          </cell>
          <cell r="L81" t="str">
            <v>628</v>
          </cell>
          <cell r="M81" t="str">
            <v>6281</v>
          </cell>
          <cell r="N81" t="str">
            <v>62810</v>
          </cell>
        </row>
        <row r="82">
          <cell r="F82">
            <v>63330000</v>
          </cell>
          <cell r="G82">
            <v>0</v>
          </cell>
          <cell r="H82">
            <v>97</v>
          </cell>
          <cell r="I82" t="str">
            <v>Formation continue</v>
          </cell>
          <cell r="J82" t="str">
            <v>6</v>
          </cell>
          <cell r="L82" t="str">
            <v>633</v>
          </cell>
          <cell r="M82" t="str">
            <v>6333</v>
          </cell>
          <cell r="N82" t="str">
            <v>63330</v>
          </cell>
        </row>
        <row r="83">
          <cell r="F83">
            <v>63511100</v>
          </cell>
          <cell r="G83">
            <v>395</v>
          </cell>
          <cell r="H83">
            <v>393</v>
          </cell>
          <cell r="I83" t="str">
            <v>Contribution économique territoriale</v>
          </cell>
          <cell r="J83" t="str">
            <v>6</v>
          </cell>
          <cell r="L83" t="str">
            <v>635</v>
          </cell>
          <cell r="M83" t="str">
            <v>6351</v>
          </cell>
          <cell r="N83" t="str">
            <v>63511</v>
          </cell>
        </row>
        <row r="84">
          <cell r="F84" t="str">
            <v/>
          </cell>
          <cell r="G84">
            <v>0</v>
          </cell>
          <cell r="H84">
            <v>0</v>
          </cell>
          <cell r="I84" t="str">
            <v/>
          </cell>
          <cell r="J84" t="str">
            <v/>
          </cell>
          <cell r="L84" t="str">
            <v/>
          </cell>
          <cell r="M84" t="str">
            <v/>
          </cell>
          <cell r="N84" t="str">
            <v/>
          </cell>
        </row>
        <row r="85">
          <cell r="F85">
            <v>63512000</v>
          </cell>
          <cell r="G85">
            <v>211.5</v>
          </cell>
          <cell r="H85">
            <v>211</v>
          </cell>
          <cell r="I85" t="str">
            <v>Taxe foncière</v>
          </cell>
          <cell r="J85" t="str">
            <v>6</v>
          </cell>
          <cell r="L85" t="str">
            <v>635</v>
          </cell>
          <cell r="M85" t="str">
            <v>6351</v>
          </cell>
          <cell r="N85" t="str">
            <v>63512</v>
          </cell>
        </row>
        <row r="86">
          <cell r="F86" t="str">
            <v/>
          </cell>
          <cell r="G86">
            <v>0</v>
          </cell>
          <cell r="H86">
            <v>0</v>
          </cell>
          <cell r="I86" t="str">
            <v/>
          </cell>
          <cell r="J86" t="str">
            <v/>
          </cell>
          <cell r="L86" t="str">
            <v/>
          </cell>
          <cell r="M86" t="str">
            <v/>
          </cell>
          <cell r="N86" t="str">
            <v/>
          </cell>
        </row>
        <row r="87">
          <cell r="F87">
            <v>63720000</v>
          </cell>
          <cell r="G87">
            <v>0</v>
          </cell>
          <cell r="H87">
            <v>129</v>
          </cell>
          <cell r="I87" t="str">
            <v>CSG déductible</v>
          </cell>
          <cell r="J87" t="str">
            <v>6</v>
          </cell>
          <cell r="L87" t="str">
            <v>637</v>
          </cell>
          <cell r="M87" t="str">
            <v>6372</v>
          </cell>
          <cell r="N87" t="str">
            <v>63720</v>
          </cell>
        </row>
        <row r="88">
          <cell r="F88">
            <v>64100000</v>
          </cell>
          <cell r="G88">
            <v>0</v>
          </cell>
          <cell r="H88">
            <v>129.13999999999999</v>
          </cell>
          <cell r="I88" t="str">
            <v>Rémunérations du personnel</v>
          </cell>
          <cell r="J88" t="str">
            <v>6</v>
          </cell>
          <cell r="L88" t="str">
            <v>641</v>
          </cell>
          <cell r="M88" t="str">
            <v>6410</v>
          </cell>
          <cell r="N88" t="str">
            <v>64100</v>
          </cell>
        </row>
        <row r="89">
          <cell r="F89">
            <v>64510000</v>
          </cell>
          <cell r="G89">
            <v>0</v>
          </cell>
          <cell r="H89">
            <v>37.86</v>
          </cell>
          <cell r="I89" t="str">
            <v>Cotis.urssaf</v>
          </cell>
          <cell r="J89" t="str">
            <v>6</v>
          </cell>
          <cell r="L89" t="str">
            <v>645</v>
          </cell>
          <cell r="M89" t="str">
            <v>6451</v>
          </cell>
          <cell r="N89" t="str">
            <v>64510</v>
          </cell>
        </row>
        <row r="90">
          <cell r="F90">
            <v>64640000</v>
          </cell>
          <cell r="G90">
            <v>266</v>
          </cell>
          <cell r="H90">
            <v>1183</v>
          </cell>
          <cell r="I90" t="str">
            <v>Cotis.RSI</v>
          </cell>
          <cell r="J90" t="str">
            <v>6</v>
          </cell>
          <cell r="L90" t="str">
            <v>646</v>
          </cell>
          <cell r="M90" t="str">
            <v>6464</v>
          </cell>
          <cell r="N90" t="str">
            <v>64640</v>
          </cell>
        </row>
        <row r="91">
          <cell r="F91" t="str">
            <v/>
          </cell>
          <cell r="G91">
            <v>0</v>
          </cell>
          <cell r="H91">
            <v>0</v>
          </cell>
          <cell r="I91" t="str">
            <v/>
          </cell>
          <cell r="J91" t="str">
            <v/>
          </cell>
          <cell r="L91" t="str">
            <v/>
          </cell>
          <cell r="M91" t="str">
            <v/>
          </cell>
          <cell r="N91" t="str">
            <v/>
          </cell>
        </row>
        <row r="92">
          <cell r="F92">
            <v>65800000</v>
          </cell>
          <cell r="G92">
            <v>0</v>
          </cell>
          <cell r="H92">
            <v>0.19</v>
          </cell>
          <cell r="I92" t="str">
            <v>Charges de gestion courante</v>
          </cell>
          <cell r="J92" t="str">
            <v>6</v>
          </cell>
          <cell r="L92" t="str">
            <v>658</v>
          </cell>
          <cell r="M92" t="str">
            <v>6580</v>
          </cell>
          <cell r="N92" t="str">
            <v>65800</v>
          </cell>
        </row>
        <row r="93">
          <cell r="F93">
            <v>67180000</v>
          </cell>
          <cell r="G93">
            <v>0</v>
          </cell>
          <cell r="H93">
            <v>3</v>
          </cell>
          <cell r="I93" t="str">
            <v>Majorations de retard</v>
          </cell>
          <cell r="J93" t="str">
            <v>6</v>
          </cell>
          <cell r="L93" t="str">
            <v>671</v>
          </cell>
          <cell r="M93" t="str">
            <v>6718</v>
          </cell>
          <cell r="N93" t="str">
            <v>67180</v>
          </cell>
        </row>
        <row r="94">
          <cell r="F94">
            <v>68112000</v>
          </cell>
          <cell r="G94">
            <v>0</v>
          </cell>
          <cell r="H94">
            <v>239.83</v>
          </cell>
          <cell r="I94" t="str">
            <v>Dotations amortissements</v>
          </cell>
          <cell r="J94" t="str">
            <v>6</v>
          </cell>
          <cell r="L94" t="str">
            <v>681</v>
          </cell>
          <cell r="M94" t="str">
            <v>6811</v>
          </cell>
          <cell r="N94" t="str">
            <v>68112</v>
          </cell>
        </row>
        <row r="95">
          <cell r="F95">
            <v>70730000</v>
          </cell>
          <cell r="G95">
            <v>-20074</v>
          </cell>
          <cell r="H95">
            <v>0</v>
          </cell>
          <cell r="I95" t="str">
            <v>Recettes dépôt ventes chèqes et cartes bleues</v>
          </cell>
          <cell r="J95" t="str">
            <v>7</v>
          </cell>
          <cell r="L95" t="str">
            <v>707</v>
          </cell>
          <cell r="M95" t="str">
            <v>7073</v>
          </cell>
          <cell r="N95" t="str">
            <v>70730</v>
          </cell>
        </row>
        <row r="96">
          <cell r="F96" t="str">
            <v/>
          </cell>
          <cell r="G96">
            <v>0</v>
          </cell>
          <cell r="H96">
            <v>0</v>
          </cell>
          <cell r="I96" t="str">
            <v/>
          </cell>
          <cell r="J96" t="str">
            <v/>
          </cell>
          <cell r="L96" t="str">
            <v/>
          </cell>
          <cell r="M96" t="str">
            <v/>
          </cell>
          <cell r="N96" t="str">
            <v/>
          </cell>
        </row>
        <row r="97">
          <cell r="F97">
            <v>70730100</v>
          </cell>
          <cell r="G97">
            <v>0</v>
          </cell>
          <cell r="H97">
            <v>-29126.76</v>
          </cell>
          <cell r="I97" t="str">
            <v>Recettes dépôt vente</v>
          </cell>
          <cell r="J97" t="str">
            <v>7</v>
          </cell>
          <cell r="L97" t="str">
            <v>707</v>
          </cell>
          <cell r="M97" t="str">
            <v>7073</v>
          </cell>
          <cell r="N97" t="str">
            <v>70730</v>
          </cell>
        </row>
        <row r="98">
          <cell r="F98">
            <v>70730200</v>
          </cell>
          <cell r="G98">
            <v>0</v>
          </cell>
          <cell r="H98">
            <v>-16181.53</v>
          </cell>
          <cell r="I98" t="str">
            <v>Recettes dépôts vente (marge) 20%</v>
          </cell>
          <cell r="J98" t="str">
            <v>7</v>
          </cell>
          <cell r="L98" t="str">
            <v>707</v>
          </cell>
          <cell r="M98" t="str">
            <v>7073</v>
          </cell>
          <cell r="N98" t="str">
            <v>70730</v>
          </cell>
        </row>
        <row r="99">
          <cell r="F99">
            <v>70731000</v>
          </cell>
          <cell r="G99">
            <v>-2039</v>
          </cell>
          <cell r="H99">
            <v>0</v>
          </cell>
          <cell r="I99" t="str">
            <v>Dépôt ventes espèces</v>
          </cell>
          <cell r="J99" t="str">
            <v>7</v>
          </cell>
          <cell r="L99" t="str">
            <v>707</v>
          </cell>
          <cell r="M99" t="str">
            <v>7073</v>
          </cell>
          <cell r="N99" t="str">
            <v>70731</v>
          </cell>
        </row>
        <row r="100">
          <cell r="F100" t="str">
            <v/>
          </cell>
          <cell r="G100">
            <v>0</v>
          </cell>
          <cell r="H100">
            <v>0</v>
          </cell>
          <cell r="I100" t="str">
            <v/>
          </cell>
          <cell r="J100" t="str">
            <v/>
          </cell>
          <cell r="L100" t="str">
            <v/>
          </cell>
          <cell r="M100" t="str">
            <v/>
          </cell>
          <cell r="N100" t="str">
            <v/>
          </cell>
        </row>
        <row r="101">
          <cell r="F101">
            <v>75800000</v>
          </cell>
          <cell r="G101">
            <v>0</v>
          </cell>
          <cell r="H101">
            <v>-0.31</v>
          </cell>
          <cell r="I101" t="str">
            <v>Produits gestion courante</v>
          </cell>
          <cell r="J101" t="str">
            <v>7</v>
          </cell>
          <cell r="L101" t="str">
            <v>758</v>
          </cell>
          <cell r="M101" t="str">
            <v>7580</v>
          </cell>
          <cell r="N101" t="str">
            <v>75800</v>
          </cell>
        </row>
        <row r="102">
          <cell r="F102">
            <v>88000000</v>
          </cell>
          <cell r="G102">
            <v>-928.76</v>
          </cell>
          <cell r="H102">
            <v>0</v>
          </cell>
          <cell r="I102" t="str">
            <v>Résultat provisoire</v>
          </cell>
          <cell r="J102" t="str">
            <v>8</v>
          </cell>
          <cell r="L102" t="str">
            <v>880</v>
          </cell>
          <cell r="M102" t="str">
            <v>8800</v>
          </cell>
          <cell r="N102" t="str">
            <v>88000</v>
          </cell>
        </row>
        <row r="103"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 t="str">
            <v>0</v>
          </cell>
          <cell r="L103" t="str">
            <v>0</v>
          </cell>
          <cell r="M103" t="str">
            <v>0</v>
          </cell>
          <cell r="N103" t="str">
            <v>0</v>
          </cell>
        </row>
        <row r="104">
          <cell r="F104" t="str">
            <v/>
          </cell>
          <cell r="G104">
            <v>0</v>
          </cell>
          <cell r="H104">
            <v>0</v>
          </cell>
          <cell r="I104" t="str">
            <v/>
          </cell>
          <cell r="J104" t="str">
            <v/>
          </cell>
          <cell r="L104" t="str">
            <v/>
          </cell>
          <cell r="M104" t="str">
            <v/>
          </cell>
          <cell r="N104" t="str">
            <v/>
          </cell>
        </row>
        <row r="105">
          <cell r="F105" t="str">
            <v/>
          </cell>
          <cell r="G105">
            <v>0</v>
          </cell>
          <cell r="H105">
            <v>0</v>
          </cell>
          <cell r="I105" t="str">
            <v/>
          </cell>
          <cell r="J105" t="str">
            <v/>
          </cell>
          <cell r="L105" t="str">
            <v/>
          </cell>
          <cell r="M105" t="str">
            <v/>
          </cell>
          <cell r="N105" t="str">
            <v/>
          </cell>
        </row>
        <row r="106">
          <cell r="F106" t="str">
            <v/>
          </cell>
          <cell r="G106">
            <v>0</v>
          </cell>
          <cell r="H106">
            <v>0</v>
          </cell>
          <cell r="I106" t="str">
            <v/>
          </cell>
          <cell r="J106" t="str">
            <v/>
          </cell>
          <cell r="L106" t="str">
            <v/>
          </cell>
          <cell r="M106" t="str">
            <v/>
          </cell>
          <cell r="N106" t="str">
            <v/>
          </cell>
        </row>
        <row r="107">
          <cell r="F107" t="str">
            <v/>
          </cell>
          <cell r="G107">
            <v>0</v>
          </cell>
          <cell r="H107">
            <v>0</v>
          </cell>
          <cell r="I107" t="str">
            <v/>
          </cell>
          <cell r="J107" t="str">
            <v/>
          </cell>
          <cell r="L107" t="str">
            <v/>
          </cell>
          <cell r="M107" t="str">
            <v/>
          </cell>
          <cell r="N107" t="str">
            <v/>
          </cell>
        </row>
        <row r="108">
          <cell r="F108" t="str">
            <v/>
          </cell>
          <cell r="G108">
            <v>0</v>
          </cell>
          <cell r="H108">
            <v>0</v>
          </cell>
          <cell r="I108" t="str">
            <v/>
          </cell>
          <cell r="J108" t="str">
            <v/>
          </cell>
          <cell r="L108" t="str">
            <v/>
          </cell>
          <cell r="M108" t="str">
            <v/>
          </cell>
          <cell r="N108" t="str">
            <v/>
          </cell>
        </row>
        <row r="109">
          <cell r="F109" t="str">
            <v/>
          </cell>
          <cell r="G109">
            <v>0</v>
          </cell>
          <cell r="H109">
            <v>0</v>
          </cell>
          <cell r="I109" t="str">
            <v/>
          </cell>
          <cell r="J109" t="str">
            <v/>
          </cell>
          <cell r="L109" t="str">
            <v/>
          </cell>
          <cell r="M109" t="str">
            <v/>
          </cell>
          <cell r="N109" t="str">
            <v/>
          </cell>
        </row>
        <row r="110">
          <cell r="F110" t="str">
            <v/>
          </cell>
          <cell r="G110">
            <v>0</v>
          </cell>
          <cell r="H110">
            <v>0</v>
          </cell>
          <cell r="I110" t="str">
            <v/>
          </cell>
          <cell r="J110" t="str">
            <v/>
          </cell>
          <cell r="L110" t="str">
            <v/>
          </cell>
          <cell r="M110" t="str">
            <v/>
          </cell>
          <cell r="N110" t="str">
            <v/>
          </cell>
        </row>
        <row r="111">
          <cell r="F111" t="str">
            <v/>
          </cell>
          <cell r="G111">
            <v>0</v>
          </cell>
          <cell r="H111">
            <v>0</v>
          </cell>
          <cell r="I111" t="str">
            <v/>
          </cell>
          <cell r="J111" t="str">
            <v/>
          </cell>
          <cell r="L111" t="str">
            <v/>
          </cell>
          <cell r="M111" t="str">
            <v/>
          </cell>
          <cell r="N111" t="str">
            <v/>
          </cell>
        </row>
        <row r="112">
          <cell r="F112" t="str">
            <v/>
          </cell>
          <cell r="G112">
            <v>0</v>
          </cell>
          <cell r="H112">
            <v>0</v>
          </cell>
          <cell r="I112" t="str">
            <v/>
          </cell>
          <cell r="J112" t="str">
            <v/>
          </cell>
          <cell r="L112" t="str">
            <v/>
          </cell>
          <cell r="M112" t="str">
            <v/>
          </cell>
          <cell r="N112" t="str">
            <v/>
          </cell>
        </row>
        <row r="113">
          <cell r="F113" t="str">
            <v/>
          </cell>
          <cell r="G113">
            <v>0</v>
          </cell>
          <cell r="H113">
            <v>0</v>
          </cell>
          <cell r="I113" t="str">
            <v/>
          </cell>
          <cell r="J113" t="str">
            <v/>
          </cell>
          <cell r="L113" t="str">
            <v/>
          </cell>
          <cell r="M113" t="str">
            <v/>
          </cell>
          <cell r="N113" t="str">
            <v/>
          </cell>
        </row>
        <row r="114">
          <cell r="F114" t="str">
            <v/>
          </cell>
          <cell r="G114">
            <v>0</v>
          </cell>
          <cell r="H114">
            <v>0</v>
          </cell>
          <cell r="I114" t="str">
            <v/>
          </cell>
          <cell r="J114" t="str">
            <v/>
          </cell>
          <cell r="L114" t="str">
            <v/>
          </cell>
          <cell r="M114" t="str">
            <v/>
          </cell>
          <cell r="N114" t="str">
            <v/>
          </cell>
        </row>
        <row r="115">
          <cell r="F115" t="str">
            <v/>
          </cell>
          <cell r="G115">
            <v>0</v>
          </cell>
          <cell r="H115">
            <v>0</v>
          </cell>
          <cell r="I115" t="str">
            <v/>
          </cell>
          <cell r="J115" t="str">
            <v/>
          </cell>
          <cell r="L115" t="str">
            <v/>
          </cell>
          <cell r="M115" t="str">
            <v/>
          </cell>
          <cell r="N115" t="str">
            <v/>
          </cell>
        </row>
        <row r="116">
          <cell r="F116" t="str">
            <v/>
          </cell>
          <cell r="G116">
            <v>0</v>
          </cell>
          <cell r="H116">
            <v>0</v>
          </cell>
          <cell r="I116" t="str">
            <v/>
          </cell>
          <cell r="J116" t="str">
            <v/>
          </cell>
          <cell r="L116" t="str">
            <v/>
          </cell>
          <cell r="M116" t="str">
            <v/>
          </cell>
          <cell r="N116" t="str">
            <v/>
          </cell>
        </row>
        <row r="117">
          <cell r="F117" t="str">
            <v/>
          </cell>
          <cell r="G117">
            <v>0</v>
          </cell>
          <cell r="H117">
            <v>0</v>
          </cell>
          <cell r="I117" t="str">
            <v/>
          </cell>
          <cell r="J117" t="str">
            <v/>
          </cell>
          <cell r="L117" t="str">
            <v/>
          </cell>
          <cell r="M117" t="str">
            <v/>
          </cell>
          <cell r="N117" t="str">
            <v/>
          </cell>
        </row>
        <row r="118">
          <cell r="F118" t="str">
            <v/>
          </cell>
          <cell r="G118">
            <v>0</v>
          </cell>
          <cell r="H118">
            <v>0</v>
          </cell>
          <cell r="I118" t="str">
            <v/>
          </cell>
          <cell r="J118" t="str">
            <v/>
          </cell>
          <cell r="L118" t="str">
            <v/>
          </cell>
          <cell r="M118" t="str">
            <v/>
          </cell>
          <cell r="N118" t="str">
            <v/>
          </cell>
        </row>
        <row r="119">
          <cell r="F119" t="str">
            <v/>
          </cell>
          <cell r="G119">
            <v>0</v>
          </cell>
          <cell r="H119">
            <v>0</v>
          </cell>
          <cell r="I119" t="str">
            <v/>
          </cell>
          <cell r="J119" t="str">
            <v/>
          </cell>
          <cell r="L119" t="str">
            <v/>
          </cell>
          <cell r="M119" t="str">
            <v/>
          </cell>
          <cell r="N119" t="str">
            <v/>
          </cell>
        </row>
        <row r="120">
          <cell r="F120" t="str">
            <v/>
          </cell>
          <cell r="G120">
            <v>0</v>
          </cell>
          <cell r="H120">
            <v>0</v>
          </cell>
          <cell r="I120" t="str">
            <v/>
          </cell>
          <cell r="J120" t="str">
            <v/>
          </cell>
          <cell r="L120" t="str">
            <v/>
          </cell>
          <cell r="M120" t="str">
            <v/>
          </cell>
          <cell r="N120" t="str">
            <v/>
          </cell>
        </row>
        <row r="121">
          <cell r="F121" t="str">
            <v/>
          </cell>
          <cell r="G121">
            <v>0</v>
          </cell>
          <cell r="H121">
            <v>0</v>
          </cell>
          <cell r="I121" t="str">
            <v/>
          </cell>
          <cell r="J121" t="str">
            <v/>
          </cell>
          <cell r="L121" t="str">
            <v/>
          </cell>
          <cell r="M121" t="str">
            <v/>
          </cell>
          <cell r="N121" t="str">
            <v/>
          </cell>
        </row>
        <row r="122">
          <cell r="F122" t="str">
            <v/>
          </cell>
          <cell r="G122">
            <v>0</v>
          </cell>
          <cell r="H122">
            <v>0</v>
          </cell>
          <cell r="I122" t="str">
            <v/>
          </cell>
          <cell r="J122" t="str">
            <v/>
          </cell>
          <cell r="L122" t="str">
            <v/>
          </cell>
          <cell r="M122" t="str">
            <v/>
          </cell>
          <cell r="N122" t="str">
            <v/>
          </cell>
        </row>
        <row r="123">
          <cell r="F123" t="str">
            <v/>
          </cell>
          <cell r="G123">
            <v>0</v>
          </cell>
          <cell r="H123">
            <v>0</v>
          </cell>
          <cell r="I123" t="str">
            <v/>
          </cell>
          <cell r="J123" t="str">
            <v/>
          </cell>
          <cell r="L123" t="str">
            <v/>
          </cell>
          <cell r="M123" t="str">
            <v/>
          </cell>
          <cell r="N123" t="str">
            <v/>
          </cell>
        </row>
        <row r="124">
          <cell r="F124" t="str">
            <v/>
          </cell>
          <cell r="G124">
            <v>0</v>
          </cell>
          <cell r="H124">
            <v>0</v>
          </cell>
          <cell r="I124" t="str">
            <v/>
          </cell>
          <cell r="J124" t="str">
            <v/>
          </cell>
          <cell r="L124" t="str">
            <v/>
          </cell>
          <cell r="M124" t="str">
            <v/>
          </cell>
          <cell r="N124" t="str">
            <v/>
          </cell>
        </row>
        <row r="125">
          <cell r="F125" t="str">
            <v/>
          </cell>
          <cell r="G125">
            <v>0</v>
          </cell>
          <cell r="H125">
            <v>0</v>
          </cell>
          <cell r="I125" t="str">
            <v/>
          </cell>
          <cell r="J125" t="str">
            <v/>
          </cell>
          <cell r="L125" t="str">
            <v/>
          </cell>
          <cell r="M125" t="str">
            <v/>
          </cell>
          <cell r="N125" t="str">
            <v/>
          </cell>
        </row>
        <row r="126">
          <cell r="F126" t="str">
            <v/>
          </cell>
          <cell r="G126">
            <v>0</v>
          </cell>
          <cell r="H126">
            <v>0</v>
          </cell>
          <cell r="I126" t="str">
            <v/>
          </cell>
          <cell r="J126" t="str">
            <v/>
          </cell>
          <cell r="L126" t="str">
            <v/>
          </cell>
          <cell r="M126" t="str">
            <v/>
          </cell>
          <cell r="N126" t="str">
            <v/>
          </cell>
        </row>
        <row r="127">
          <cell r="F127" t="str">
            <v/>
          </cell>
          <cell r="G127">
            <v>0</v>
          </cell>
          <cell r="H127">
            <v>0</v>
          </cell>
          <cell r="I127" t="str">
            <v/>
          </cell>
          <cell r="J127" t="str">
            <v/>
          </cell>
          <cell r="L127" t="str">
            <v/>
          </cell>
          <cell r="M127" t="str">
            <v/>
          </cell>
          <cell r="N127" t="str">
            <v/>
          </cell>
        </row>
        <row r="128">
          <cell r="F128" t="str">
            <v/>
          </cell>
          <cell r="G128">
            <v>0</v>
          </cell>
          <cell r="H128">
            <v>0</v>
          </cell>
          <cell r="I128" t="str">
            <v/>
          </cell>
          <cell r="J128" t="str">
            <v/>
          </cell>
          <cell r="L128" t="str">
            <v/>
          </cell>
          <cell r="M128" t="str">
            <v/>
          </cell>
          <cell r="N128" t="str">
            <v/>
          </cell>
        </row>
        <row r="129">
          <cell r="F129" t="str">
            <v/>
          </cell>
          <cell r="G129">
            <v>0</v>
          </cell>
          <cell r="H129">
            <v>0</v>
          </cell>
          <cell r="I129" t="str">
            <v/>
          </cell>
          <cell r="J129" t="str">
            <v/>
          </cell>
          <cell r="L129" t="str">
            <v/>
          </cell>
          <cell r="M129" t="str">
            <v/>
          </cell>
          <cell r="N129" t="str">
            <v/>
          </cell>
        </row>
        <row r="130">
          <cell r="F130" t="str">
            <v/>
          </cell>
          <cell r="G130">
            <v>0</v>
          </cell>
          <cell r="H130">
            <v>0</v>
          </cell>
          <cell r="I130" t="str">
            <v/>
          </cell>
          <cell r="J130" t="str">
            <v/>
          </cell>
          <cell r="L130" t="str">
            <v/>
          </cell>
          <cell r="M130" t="str">
            <v/>
          </cell>
          <cell r="N130" t="str">
            <v/>
          </cell>
        </row>
        <row r="131">
          <cell r="F131" t="str">
            <v/>
          </cell>
          <cell r="G131">
            <v>0</v>
          </cell>
          <cell r="H131">
            <v>0</v>
          </cell>
          <cell r="I131" t="str">
            <v/>
          </cell>
          <cell r="J131" t="str">
            <v/>
          </cell>
          <cell r="L131" t="str">
            <v/>
          </cell>
          <cell r="M131" t="str">
            <v/>
          </cell>
          <cell r="N131" t="str">
            <v/>
          </cell>
        </row>
        <row r="132">
          <cell r="F132" t="str">
            <v/>
          </cell>
          <cell r="G132">
            <v>0</v>
          </cell>
          <cell r="H132">
            <v>0</v>
          </cell>
          <cell r="I132" t="str">
            <v/>
          </cell>
          <cell r="J132" t="str">
            <v/>
          </cell>
          <cell r="L132" t="str">
            <v/>
          </cell>
          <cell r="M132" t="str">
            <v/>
          </cell>
          <cell r="N132" t="str">
            <v/>
          </cell>
        </row>
        <row r="133">
          <cell r="F133" t="str">
            <v/>
          </cell>
          <cell r="G133">
            <v>0</v>
          </cell>
          <cell r="H133">
            <v>0</v>
          </cell>
          <cell r="I133" t="str">
            <v/>
          </cell>
          <cell r="J133" t="str">
            <v/>
          </cell>
          <cell r="L133" t="str">
            <v/>
          </cell>
          <cell r="M133" t="str">
            <v/>
          </cell>
          <cell r="N133" t="str">
            <v/>
          </cell>
        </row>
        <row r="134">
          <cell r="F134" t="str">
            <v/>
          </cell>
          <cell r="G134">
            <v>0</v>
          </cell>
          <cell r="H134">
            <v>0</v>
          </cell>
          <cell r="I134" t="str">
            <v/>
          </cell>
          <cell r="J134" t="str">
            <v/>
          </cell>
          <cell r="L134" t="str">
            <v/>
          </cell>
          <cell r="M134" t="str">
            <v/>
          </cell>
          <cell r="N134" t="str">
            <v/>
          </cell>
        </row>
        <row r="135">
          <cell r="F135" t="str">
            <v/>
          </cell>
          <cell r="G135">
            <v>0</v>
          </cell>
          <cell r="H135">
            <v>0</v>
          </cell>
          <cell r="I135" t="str">
            <v/>
          </cell>
          <cell r="J135" t="str">
            <v/>
          </cell>
          <cell r="L135" t="str">
            <v/>
          </cell>
          <cell r="M135" t="str">
            <v/>
          </cell>
          <cell r="N135" t="str">
            <v/>
          </cell>
        </row>
        <row r="136">
          <cell r="F136" t="str">
            <v/>
          </cell>
          <cell r="G136">
            <v>0</v>
          </cell>
          <cell r="H136">
            <v>0</v>
          </cell>
          <cell r="I136" t="str">
            <v/>
          </cell>
          <cell r="J136" t="str">
            <v/>
          </cell>
          <cell r="L136" t="str">
            <v/>
          </cell>
          <cell r="M136" t="str">
            <v/>
          </cell>
          <cell r="N136" t="str">
            <v/>
          </cell>
        </row>
        <row r="137">
          <cell r="F137" t="str">
            <v/>
          </cell>
          <cell r="G137">
            <v>0</v>
          </cell>
          <cell r="H137">
            <v>0</v>
          </cell>
          <cell r="I137" t="str">
            <v/>
          </cell>
          <cell r="J137" t="str">
            <v/>
          </cell>
          <cell r="L137" t="str">
            <v/>
          </cell>
          <cell r="M137" t="str">
            <v/>
          </cell>
          <cell r="N137" t="str">
            <v/>
          </cell>
        </row>
        <row r="138">
          <cell r="F138" t="str">
            <v/>
          </cell>
          <cell r="G138">
            <v>0</v>
          </cell>
          <cell r="H138">
            <v>0</v>
          </cell>
          <cell r="I138" t="str">
            <v/>
          </cell>
          <cell r="J138" t="str">
            <v/>
          </cell>
          <cell r="L138" t="str">
            <v/>
          </cell>
          <cell r="M138" t="str">
            <v/>
          </cell>
          <cell r="N138" t="str">
            <v/>
          </cell>
        </row>
        <row r="139">
          <cell r="F139" t="str">
            <v/>
          </cell>
          <cell r="G139">
            <v>0</v>
          </cell>
          <cell r="H139">
            <v>0</v>
          </cell>
          <cell r="I139" t="str">
            <v/>
          </cell>
          <cell r="J139" t="str">
            <v/>
          </cell>
          <cell r="L139" t="str">
            <v/>
          </cell>
          <cell r="M139" t="str">
            <v/>
          </cell>
          <cell r="N139" t="str">
            <v/>
          </cell>
        </row>
        <row r="140">
          <cell r="F140" t="str">
            <v/>
          </cell>
          <cell r="G140">
            <v>0</v>
          </cell>
          <cell r="H140">
            <v>0</v>
          </cell>
          <cell r="I140" t="str">
            <v/>
          </cell>
          <cell r="J140" t="str">
            <v/>
          </cell>
          <cell r="L140" t="str">
            <v/>
          </cell>
          <cell r="M140" t="str">
            <v/>
          </cell>
          <cell r="N140" t="str">
            <v/>
          </cell>
        </row>
        <row r="141">
          <cell r="F141" t="str">
            <v/>
          </cell>
          <cell r="G141">
            <v>0</v>
          </cell>
          <cell r="H141">
            <v>0</v>
          </cell>
          <cell r="I141" t="str">
            <v/>
          </cell>
          <cell r="J141" t="str">
            <v/>
          </cell>
          <cell r="L141" t="str">
            <v/>
          </cell>
          <cell r="M141" t="str">
            <v/>
          </cell>
          <cell r="N141" t="str">
            <v/>
          </cell>
        </row>
        <row r="142">
          <cell r="F142" t="str">
            <v/>
          </cell>
          <cell r="G142">
            <v>0</v>
          </cell>
          <cell r="H142">
            <v>0</v>
          </cell>
          <cell r="I142" t="str">
            <v/>
          </cell>
          <cell r="J142" t="str">
            <v/>
          </cell>
          <cell r="L142" t="str">
            <v/>
          </cell>
          <cell r="M142" t="str">
            <v/>
          </cell>
          <cell r="N142" t="str">
            <v/>
          </cell>
        </row>
        <row r="143">
          <cell r="F143" t="str">
            <v/>
          </cell>
          <cell r="G143">
            <v>0</v>
          </cell>
          <cell r="H143">
            <v>0</v>
          </cell>
          <cell r="I143" t="str">
            <v/>
          </cell>
          <cell r="J143" t="str">
            <v/>
          </cell>
          <cell r="L143" t="str">
            <v/>
          </cell>
          <cell r="M143" t="str">
            <v/>
          </cell>
          <cell r="N143" t="str">
            <v/>
          </cell>
        </row>
        <row r="144">
          <cell r="F144" t="str">
            <v/>
          </cell>
          <cell r="G144">
            <v>0</v>
          </cell>
          <cell r="H144">
            <v>0</v>
          </cell>
          <cell r="I144" t="str">
            <v/>
          </cell>
          <cell r="J144" t="str">
            <v/>
          </cell>
          <cell r="L144" t="str">
            <v/>
          </cell>
          <cell r="M144" t="str">
            <v/>
          </cell>
          <cell r="N144" t="str">
            <v/>
          </cell>
        </row>
        <row r="145">
          <cell r="F145" t="str">
            <v/>
          </cell>
          <cell r="G145">
            <v>0</v>
          </cell>
          <cell r="H145">
            <v>0</v>
          </cell>
          <cell r="I145" t="str">
            <v/>
          </cell>
          <cell r="J145" t="str">
            <v/>
          </cell>
          <cell r="L145" t="str">
            <v/>
          </cell>
          <cell r="M145" t="str">
            <v/>
          </cell>
          <cell r="N145" t="str">
            <v/>
          </cell>
        </row>
        <row r="146">
          <cell r="F146" t="str">
            <v/>
          </cell>
          <cell r="G146">
            <v>0</v>
          </cell>
          <cell r="H146">
            <v>0</v>
          </cell>
          <cell r="I146" t="str">
            <v/>
          </cell>
          <cell r="J146" t="str">
            <v/>
          </cell>
          <cell r="L146" t="str">
            <v/>
          </cell>
          <cell r="M146" t="str">
            <v/>
          </cell>
          <cell r="N146" t="str">
            <v/>
          </cell>
        </row>
        <row r="147">
          <cell r="F147" t="str">
            <v/>
          </cell>
          <cell r="G147">
            <v>0</v>
          </cell>
          <cell r="H147">
            <v>0</v>
          </cell>
          <cell r="I147" t="str">
            <v/>
          </cell>
          <cell r="J147" t="str">
            <v/>
          </cell>
          <cell r="L147" t="str">
            <v/>
          </cell>
          <cell r="M147" t="str">
            <v/>
          </cell>
          <cell r="N147" t="str">
            <v/>
          </cell>
        </row>
        <row r="148">
          <cell r="F148" t="str">
            <v/>
          </cell>
          <cell r="G148">
            <v>0</v>
          </cell>
          <cell r="H148">
            <v>0</v>
          </cell>
          <cell r="I148" t="str">
            <v/>
          </cell>
          <cell r="J148" t="str">
            <v/>
          </cell>
          <cell r="L148" t="str">
            <v/>
          </cell>
          <cell r="M148" t="str">
            <v/>
          </cell>
          <cell r="N148" t="str">
            <v/>
          </cell>
        </row>
        <row r="149">
          <cell r="F149" t="str">
            <v/>
          </cell>
          <cell r="G149">
            <v>0</v>
          </cell>
          <cell r="H149">
            <v>0</v>
          </cell>
          <cell r="I149" t="str">
            <v/>
          </cell>
          <cell r="J149" t="str">
            <v/>
          </cell>
          <cell r="L149" t="str">
            <v/>
          </cell>
          <cell r="M149" t="str">
            <v/>
          </cell>
          <cell r="N149" t="str">
            <v/>
          </cell>
        </row>
        <row r="150">
          <cell r="F150" t="str">
            <v/>
          </cell>
          <cell r="G150">
            <v>0</v>
          </cell>
          <cell r="H150">
            <v>0</v>
          </cell>
          <cell r="I150" t="str">
            <v/>
          </cell>
          <cell r="J150" t="str">
            <v/>
          </cell>
          <cell r="L150" t="str">
            <v/>
          </cell>
          <cell r="M150" t="str">
            <v/>
          </cell>
          <cell r="N150" t="str">
            <v/>
          </cell>
        </row>
        <row r="151">
          <cell r="F151" t="str">
            <v/>
          </cell>
          <cell r="G151">
            <v>0</v>
          </cell>
          <cell r="H151">
            <v>0</v>
          </cell>
          <cell r="I151" t="str">
            <v/>
          </cell>
          <cell r="J151" t="str">
            <v/>
          </cell>
          <cell r="L151" t="str">
            <v/>
          </cell>
          <cell r="M151" t="str">
            <v/>
          </cell>
          <cell r="N151" t="str">
            <v/>
          </cell>
        </row>
        <row r="152">
          <cell r="F152" t="str">
            <v/>
          </cell>
          <cell r="G152">
            <v>0</v>
          </cell>
          <cell r="H152">
            <v>0</v>
          </cell>
          <cell r="I152" t="str">
            <v/>
          </cell>
          <cell r="J152" t="str">
            <v/>
          </cell>
          <cell r="L152" t="str">
            <v/>
          </cell>
          <cell r="M152" t="str">
            <v/>
          </cell>
          <cell r="N152" t="str">
            <v/>
          </cell>
        </row>
        <row r="153">
          <cell r="F153" t="str">
            <v/>
          </cell>
          <cell r="G153">
            <v>0</v>
          </cell>
          <cell r="H153">
            <v>0</v>
          </cell>
          <cell r="I153" t="str">
            <v/>
          </cell>
          <cell r="J153" t="str">
            <v/>
          </cell>
          <cell r="L153" t="str">
            <v/>
          </cell>
          <cell r="M153" t="str">
            <v/>
          </cell>
          <cell r="N153" t="str">
            <v/>
          </cell>
        </row>
        <row r="154">
          <cell r="F154" t="str">
            <v/>
          </cell>
          <cell r="G154">
            <v>0</v>
          </cell>
          <cell r="H154">
            <v>0</v>
          </cell>
          <cell r="I154" t="str">
            <v/>
          </cell>
          <cell r="J154" t="str">
            <v/>
          </cell>
          <cell r="L154" t="str">
            <v/>
          </cell>
          <cell r="M154" t="str">
            <v/>
          </cell>
          <cell r="N154" t="str">
            <v/>
          </cell>
        </row>
        <row r="155">
          <cell r="F155" t="str">
            <v/>
          </cell>
          <cell r="G155">
            <v>0</v>
          </cell>
          <cell r="H155">
            <v>0</v>
          </cell>
          <cell r="I155" t="str">
            <v/>
          </cell>
          <cell r="J155" t="str">
            <v/>
          </cell>
          <cell r="L155" t="str">
            <v/>
          </cell>
          <cell r="M155" t="str">
            <v/>
          </cell>
          <cell r="N155" t="str">
            <v/>
          </cell>
        </row>
        <row r="156">
          <cell r="F156" t="str">
            <v/>
          </cell>
          <cell r="G156">
            <v>0</v>
          </cell>
          <cell r="H156">
            <v>0</v>
          </cell>
          <cell r="I156" t="str">
            <v/>
          </cell>
          <cell r="J156" t="str">
            <v/>
          </cell>
          <cell r="L156" t="str">
            <v/>
          </cell>
          <cell r="M156" t="str">
            <v/>
          </cell>
          <cell r="N156" t="str">
            <v/>
          </cell>
        </row>
        <row r="157">
          <cell r="F157" t="str">
            <v/>
          </cell>
          <cell r="G157">
            <v>0</v>
          </cell>
          <cell r="H157">
            <v>0</v>
          </cell>
          <cell r="I157" t="str">
            <v/>
          </cell>
          <cell r="J157" t="str">
            <v/>
          </cell>
          <cell r="L157" t="str">
            <v/>
          </cell>
          <cell r="M157" t="str">
            <v/>
          </cell>
          <cell r="N157" t="str">
            <v/>
          </cell>
        </row>
        <row r="158">
          <cell r="F158" t="str">
            <v/>
          </cell>
          <cell r="G158">
            <v>0</v>
          </cell>
          <cell r="H158">
            <v>0</v>
          </cell>
          <cell r="I158" t="str">
            <v/>
          </cell>
          <cell r="J158" t="str">
            <v/>
          </cell>
          <cell r="L158" t="str">
            <v/>
          </cell>
          <cell r="M158" t="str">
            <v/>
          </cell>
          <cell r="N158" t="str">
            <v/>
          </cell>
        </row>
        <row r="159">
          <cell r="F159" t="str">
            <v/>
          </cell>
          <cell r="G159">
            <v>0</v>
          </cell>
          <cell r="H159">
            <v>0</v>
          </cell>
          <cell r="I159" t="str">
            <v/>
          </cell>
          <cell r="J159" t="str">
            <v/>
          </cell>
          <cell r="L159" t="str">
            <v/>
          </cell>
          <cell r="M159" t="str">
            <v/>
          </cell>
          <cell r="N159" t="str">
            <v/>
          </cell>
        </row>
        <row r="160">
          <cell r="F160" t="str">
            <v/>
          </cell>
          <cell r="G160">
            <v>0</v>
          </cell>
          <cell r="H160">
            <v>0</v>
          </cell>
          <cell r="I160" t="str">
            <v/>
          </cell>
          <cell r="J160" t="str">
            <v/>
          </cell>
          <cell r="L160" t="str">
            <v/>
          </cell>
          <cell r="M160" t="str">
            <v/>
          </cell>
          <cell r="N160" t="str">
            <v/>
          </cell>
        </row>
        <row r="161">
          <cell r="F161" t="str">
            <v/>
          </cell>
          <cell r="G161">
            <v>0</v>
          </cell>
          <cell r="H161">
            <v>0</v>
          </cell>
          <cell r="I161" t="str">
            <v/>
          </cell>
          <cell r="J161" t="str">
            <v/>
          </cell>
          <cell r="L161" t="str">
            <v/>
          </cell>
          <cell r="M161" t="str">
            <v/>
          </cell>
          <cell r="N161" t="str">
            <v/>
          </cell>
        </row>
        <row r="162">
          <cell r="F162" t="str">
            <v/>
          </cell>
          <cell r="G162">
            <v>0</v>
          </cell>
          <cell r="H162">
            <v>0</v>
          </cell>
          <cell r="I162" t="str">
            <v/>
          </cell>
          <cell r="J162" t="str">
            <v/>
          </cell>
          <cell r="L162" t="str">
            <v/>
          </cell>
          <cell r="M162" t="str">
            <v/>
          </cell>
          <cell r="N162" t="str">
            <v/>
          </cell>
        </row>
        <row r="163">
          <cell r="F163" t="str">
            <v/>
          </cell>
          <cell r="G163">
            <v>0</v>
          </cell>
          <cell r="H163">
            <v>0</v>
          </cell>
          <cell r="I163" t="str">
            <v/>
          </cell>
          <cell r="J163" t="str">
            <v/>
          </cell>
          <cell r="L163" t="str">
            <v/>
          </cell>
          <cell r="M163" t="str">
            <v/>
          </cell>
          <cell r="N163" t="str">
            <v/>
          </cell>
        </row>
        <row r="164">
          <cell r="F164" t="str">
            <v/>
          </cell>
          <cell r="G164">
            <v>0</v>
          </cell>
          <cell r="H164">
            <v>0</v>
          </cell>
          <cell r="I164" t="str">
            <v/>
          </cell>
          <cell r="J164" t="str">
            <v/>
          </cell>
          <cell r="L164" t="str">
            <v/>
          </cell>
          <cell r="M164" t="str">
            <v/>
          </cell>
          <cell r="N164" t="str">
            <v/>
          </cell>
        </row>
        <row r="165">
          <cell r="F165" t="str">
            <v/>
          </cell>
          <cell r="G165">
            <v>0</v>
          </cell>
          <cell r="H165">
            <v>0</v>
          </cell>
          <cell r="I165" t="str">
            <v/>
          </cell>
          <cell r="J165" t="str">
            <v/>
          </cell>
          <cell r="L165" t="str">
            <v/>
          </cell>
          <cell r="M165" t="str">
            <v/>
          </cell>
          <cell r="N165" t="str">
            <v/>
          </cell>
        </row>
        <row r="166">
          <cell r="F166" t="str">
            <v/>
          </cell>
          <cell r="G166">
            <v>0</v>
          </cell>
          <cell r="H166">
            <v>0</v>
          </cell>
          <cell r="I166" t="str">
            <v/>
          </cell>
          <cell r="J166" t="str">
            <v/>
          </cell>
          <cell r="L166" t="str">
            <v/>
          </cell>
          <cell r="M166" t="str">
            <v/>
          </cell>
          <cell r="N166" t="str">
            <v/>
          </cell>
        </row>
        <row r="167">
          <cell r="F167" t="str">
            <v/>
          </cell>
          <cell r="G167">
            <v>0</v>
          </cell>
          <cell r="H167">
            <v>0</v>
          </cell>
          <cell r="I167" t="str">
            <v/>
          </cell>
          <cell r="J167" t="str">
            <v/>
          </cell>
          <cell r="L167" t="str">
            <v/>
          </cell>
          <cell r="M167" t="str">
            <v/>
          </cell>
          <cell r="N167" t="str">
            <v/>
          </cell>
        </row>
        <row r="168">
          <cell r="F168" t="str">
            <v/>
          </cell>
          <cell r="G168">
            <v>0</v>
          </cell>
          <cell r="H168">
            <v>0</v>
          </cell>
          <cell r="I168" t="str">
            <v/>
          </cell>
          <cell r="J168" t="str">
            <v/>
          </cell>
          <cell r="L168" t="str">
            <v/>
          </cell>
          <cell r="M168" t="str">
            <v/>
          </cell>
          <cell r="N168" t="str">
            <v/>
          </cell>
        </row>
        <row r="169">
          <cell r="F169" t="str">
            <v/>
          </cell>
          <cell r="G169">
            <v>0</v>
          </cell>
          <cell r="H169">
            <v>0</v>
          </cell>
          <cell r="I169" t="str">
            <v/>
          </cell>
          <cell r="J169" t="str">
            <v/>
          </cell>
          <cell r="L169" t="str">
            <v/>
          </cell>
          <cell r="M169" t="str">
            <v/>
          </cell>
          <cell r="N169" t="str">
            <v/>
          </cell>
        </row>
        <row r="170">
          <cell r="F170" t="str">
            <v/>
          </cell>
          <cell r="G170">
            <v>0</v>
          </cell>
          <cell r="H170">
            <v>0</v>
          </cell>
          <cell r="I170" t="str">
            <v/>
          </cell>
          <cell r="J170" t="str">
            <v/>
          </cell>
          <cell r="L170" t="str">
            <v/>
          </cell>
          <cell r="M170" t="str">
            <v/>
          </cell>
          <cell r="N170" t="str">
            <v/>
          </cell>
        </row>
        <row r="171">
          <cell r="F171" t="str">
            <v/>
          </cell>
          <cell r="G171">
            <v>0</v>
          </cell>
          <cell r="H171">
            <v>0</v>
          </cell>
          <cell r="I171" t="str">
            <v/>
          </cell>
          <cell r="J171" t="str">
            <v/>
          </cell>
          <cell r="L171" t="str">
            <v/>
          </cell>
          <cell r="M171" t="str">
            <v/>
          </cell>
          <cell r="N171" t="str">
            <v/>
          </cell>
        </row>
        <row r="172">
          <cell r="F172" t="str">
            <v/>
          </cell>
          <cell r="G172">
            <v>0</v>
          </cell>
          <cell r="H172">
            <v>0</v>
          </cell>
          <cell r="I172" t="str">
            <v/>
          </cell>
          <cell r="J172" t="str">
            <v/>
          </cell>
          <cell r="L172" t="str">
            <v/>
          </cell>
          <cell r="M172" t="str">
            <v/>
          </cell>
          <cell r="N172" t="str">
            <v/>
          </cell>
        </row>
        <row r="173">
          <cell r="F173" t="str">
            <v/>
          </cell>
          <cell r="G173">
            <v>0</v>
          </cell>
          <cell r="H173">
            <v>0</v>
          </cell>
          <cell r="I173" t="str">
            <v/>
          </cell>
          <cell r="J173" t="str">
            <v/>
          </cell>
          <cell r="L173" t="str">
            <v/>
          </cell>
          <cell r="M173" t="str">
            <v/>
          </cell>
          <cell r="N173" t="str">
            <v/>
          </cell>
        </row>
        <row r="174">
          <cell r="F174" t="str">
            <v/>
          </cell>
          <cell r="G174">
            <v>0</v>
          </cell>
          <cell r="H174">
            <v>0</v>
          </cell>
          <cell r="I174" t="str">
            <v/>
          </cell>
          <cell r="J174" t="str">
            <v/>
          </cell>
          <cell r="L174" t="str">
            <v/>
          </cell>
          <cell r="M174" t="str">
            <v/>
          </cell>
          <cell r="N174" t="str">
            <v/>
          </cell>
        </row>
        <row r="175">
          <cell r="F175" t="str">
            <v/>
          </cell>
          <cell r="G175">
            <v>0</v>
          </cell>
          <cell r="H175">
            <v>0</v>
          </cell>
          <cell r="I175" t="str">
            <v/>
          </cell>
          <cell r="J175" t="str">
            <v/>
          </cell>
          <cell r="L175" t="str">
            <v/>
          </cell>
          <cell r="M175" t="str">
            <v/>
          </cell>
          <cell r="N175" t="str">
            <v/>
          </cell>
        </row>
        <row r="176">
          <cell r="F176" t="str">
            <v/>
          </cell>
          <cell r="G176">
            <v>0</v>
          </cell>
          <cell r="H176">
            <v>0</v>
          </cell>
          <cell r="I176" t="str">
            <v/>
          </cell>
          <cell r="J176" t="str">
            <v/>
          </cell>
          <cell r="L176" t="str">
            <v/>
          </cell>
          <cell r="M176" t="str">
            <v/>
          </cell>
          <cell r="N176" t="str">
            <v/>
          </cell>
        </row>
        <row r="177">
          <cell r="F177" t="str">
            <v/>
          </cell>
          <cell r="G177">
            <v>0</v>
          </cell>
          <cell r="H177">
            <v>0</v>
          </cell>
          <cell r="I177" t="str">
            <v/>
          </cell>
          <cell r="J177" t="str">
            <v/>
          </cell>
          <cell r="L177" t="str">
            <v/>
          </cell>
          <cell r="M177" t="str">
            <v/>
          </cell>
          <cell r="N177" t="str">
            <v/>
          </cell>
        </row>
        <row r="178">
          <cell r="F178" t="str">
            <v/>
          </cell>
          <cell r="G178">
            <v>0</v>
          </cell>
          <cell r="H178">
            <v>0</v>
          </cell>
          <cell r="I178" t="str">
            <v/>
          </cell>
          <cell r="J178" t="str">
            <v/>
          </cell>
          <cell r="L178" t="str">
            <v/>
          </cell>
          <cell r="M178" t="str">
            <v/>
          </cell>
          <cell r="N178" t="str">
            <v/>
          </cell>
        </row>
        <row r="179">
          <cell r="F179" t="str">
            <v/>
          </cell>
          <cell r="G179">
            <v>0</v>
          </cell>
          <cell r="H179">
            <v>0</v>
          </cell>
          <cell r="I179" t="str">
            <v/>
          </cell>
          <cell r="J179" t="str">
            <v/>
          </cell>
          <cell r="L179" t="str">
            <v/>
          </cell>
          <cell r="M179" t="str">
            <v/>
          </cell>
          <cell r="N179" t="str">
            <v/>
          </cell>
        </row>
        <row r="180">
          <cell r="F180" t="str">
            <v/>
          </cell>
          <cell r="G180">
            <v>0</v>
          </cell>
          <cell r="H180">
            <v>0</v>
          </cell>
          <cell r="I180" t="str">
            <v/>
          </cell>
          <cell r="J180" t="str">
            <v/>
          </cell>
          <cell r="L180" t="str">
            <v/>
          </cell>
          <cell r="M180" t="str">
            <v/>
          </cell>
          <cell r="N180" t="str">
            <v/>
          </cell>
        </row>
        <row r="181">
          <cell r="F181" t="str">
            <v/>
          </cell>
          <cell r="G181">
            <v>0</v>
          </cell>
          <cell r="H181">
            <v>0</v>
          </cell>
          <cell r="I181" t="str">
            <v/>
          </cell>
          <cell r="J181" t="str">
            <v/>
          </cell>
          <cell r="L181" t="str">
            <v/>
          </cell>
          <cell r="M181" t="str">
            <v/>
          </cell>
          <cell r="N181" t="str">
            <v/>
          </cell>
        </row>
        <row r="182">
          <cell r="F182" t="str">
            <v/>
          </cell>
          <cell r="G182">
            <v>0</v>
          </cell>
          <cell r="H182">
            <v>0</v>
          </cell>
          <cell r="I182" t="str">
            <v/>
          </cell>
          <cell r="J182" t="str">
            <v/>
          </cell>
          <cell r="L182" t="str">
            <v/>
          </cell>
          <cell r="M182" t="str">
            <v/>
          </cell>
          <cell r="N182" t="str">
            <v/>
          </cell>
        </row>
        <row r="183">
          <cell r="F183" t="str">
            <v/>
          </cell>
          <cell r="G183">
            <v>0</v>
          </cell>
          <cell r="H183">
            <v>0</v>
          </cell>
          <cell r="I183" t="str">
            <v/>
          </cell>
          <cell r="J183" t="str">
            <v/>
          </cell>
          <cell r="L183" t="str">
            <v/>
          </cell>
          <cell r="M183" t="str">
            <v/>
          </cell>
          <cell r="N183" t="str">
            <v/>
          </cell>
        </row>
        <row r="184">
          <cell r="F184" t="str">
            <v/>
          </cell>
          <cell r="G184">
            <v>0</v>
          </cell>
          <cell r="H184">
            <v>0</v>
          </cell>
          <cell r="I184" t="str">
            <v/>
          </cell>
          <cell r="J184" t="str">
            <v/>
          </cell>
          <cell r="L184" t="str">
            <v/>
          </cell>
          <cell r="M184" t="str">
            <v/>
          </cell>
          <cell r="N184" t="str">
            <v/>
          </cell>
        </row>
        <row r="185">
          <cell r="F185" t="str">
            <v/>
          </cell>
          <cell r="G185">
            <v>0</v>
          </cell>
          <cell r="H185">
            <v>0</v>
          </cell>
          <cell r="I185" t="str">
            <v/>
          </cell>
          <cell r="J185" t="str">
            <v/>
          </cell>
          <cell r="L185" t="str">
            <v/>
          </cell>
          <cell r="M185" t="str">
            <v/>
          </cell>
          <cell r="N185" t="str">
            <v/>
          </cell>
        </row>
        <row r="186">
          <cell r="F186" t="str">
            <v/>
          </cell>
          <cell r="G186">
            <v>0</v>
          </cell>
          <cell r="H186">
            <v>0</v>
          </cell>
          <cell r="I186" t="str">
            <v/>
          </cell>
          <cell r="J186" t="str">
            <v/>
          </cell>
          <cell r="L186" t="str">
            <v/>
          </cell>
          <cell r="M186" t="str">
            <v/>
          </cell>
          <cell r="N186" t="str">
            <v/>
          </cell>
        </row>
        <row r="187">
          <cell r="F187" t="str">
            <v/>
          </cell>
          <cell r="G187">
            <v>0</v>
          </cell>
          <cell r="H187">
            <v>0</v>
          </cell>
          <cell r="I187" t="str">
            <v/>
          </cell>
          <cell r="J187" t="str">
            <v/>
          </cell>
          <cell r="L187" t="str">
            <v/>
          </cell>
          <cell r="M187" t="str">
            <v/>
          </cell>
          <cell r="N187" t="str">
            <v/>
          </cell>
        </row>
        <row r="188">
          <cell r="F188" t="str">
            <v/>
          </cell>
          <cell r="G188">
            <v>0</v>
          </cell>
          <cell r="H188">
            <v>0</v>
          </cell>
          <cell r="I188" t="str">
            <v/>
          </cell>
          <cell r="J188" t="str">
            <v/>
          </cell>
          <cell r="L188" t="str">
            <v/>
          </cell>
          <cell r="M188" t="str">
            <v/>
          </cell>
          <cell r="N188" t="str">
            <v/>
          </cell>
        </row>
        <row r="189">
          <cell r="F189" t="str">
            <v/>
          </cell>
          <cell r="G189">
            <v>0</v>
          </cell>
          <cell r="H189">
            <v>0</v>
          </cell>
          <cell r="I189" t="str">
            <v/>
          </cell>
          <cell r="J189" t="str">
            <v/>
          </cell>
          <cell r="L189" t="str">
            <v/>
          </cell>
          <cell r="M189" t="str">
            <v/>
          </cell>
          <cell r="N189" t="str">
            <v/>
          </cell>
        </row>
        <row r="190">
          <cell r="F190" t="str">
            <v/>
          </cell>
          <cell r="G190">
            <v>0</v>
          </cell>
          <cell r="H190">
            <v>0</v>
          </cell>
          <cell r="I190" t="str">
            <v/>
          </cell>
          <cell r="J190" t="str">
            <v/>
          </cell>
          <cell r="L190" t="str">
            <v/>
          </cell>
          <cell r="M190" t="str">
            <v/>
          </cell>
          <cell r="N190" t="str">
            <v/>
          </cell>
        </row>
        <row r="191">
          <cell r="F191" t="str">
            <v/>
          </cell>
          <cell r="G191">
            <v>0</v>
          </cell>
          <cell r="H191">
            <v>0</v>
          </cell>
          <cell r="I191" t="str">
            <v/>
          </cell>
          <cell r="J191" t="str">
            <v/>
          </cell>
          <cell r="L191" t="str">
            <v/>
          </cell>
          <cell r="M191" t="str">
            <v/>
          </cell>
          <cell r="N191" t="str">
            <v/>
          </cell>
        </row>
        <row r="192">
          <cell r="F192" t="str">
            <v/>
          </cell>
          <cell r="G192">
            <v>0</v>
          </cell>
          <cell r="H192">
            <v>0</v>
          </cell>
          <cell r="I192" t="str">
            <v/>
          </cell>
          <cell r="J192" t="str">
            <v/>
          </cell>
          <cell r="L192" t="str">
            <v/>
          </cell>
          <cell r="M192" t="str">
            <v/>
          </cell>
          <cell r="N192" t="str">
            <v/>
          </cell>
        </row>
        <row r="193">
          <cell r="F193" t="str">
            <v/>
          </cell>
          <cell r="G193">
            <v>0</v>
          </cell>
          <cell r="H193">
            <v>0</v>
          </cell>
          <cell r="I193" t="str">
            <v/>
          </cell>
          <cell r="J193" t="str">
            <v/>
          </cell>
          <cell r="L193" t="str">
            <v/>
          </cell>
          <cell r="M193" t="str">
            <v/>
          </cell>
          <cell r="N193" t="str">
            <v/>
          </cell>
        </row>
        <row r="194">
          <cell r="F194" t="str">
            <v/>
          </cell>
          <cell r="G194">
            <v>0</v>
          </cell>
          <cell r="H194">
            <v>0</v>
          </cell>
          <cell r="I194" t="str">
            <v/>
          </cell>
          <cell r="J194" t="str">
            <v/>
          </cell>
          <cell r="L194" t="str">
            <v/>
          </cell>
          <cell r="M194" t="str">
            <v/>
          </cell>
          <cell r="N194" t="str">
            <v/>
          </cell>
        </row>
        <row r="195">
          <cell r="F195" t="str">
            <v/>
          </cell>
          <cell r="G195">
            <v>0</v>
          </cell>
          <cell r="H195">
            <v>0</v>
          </cell>
          <cell r="I195" t="str">
            <v/>
          </cell>
          <cell r="J195" t="str">
            <v/>
          </cell>
          <cell r="L195" t="str">
            <v/>
          </cell>
          <cell r="M195" t="str">
            <v/>
          </cell>
          <cell r="N195" t="str">
            <v/>
          </cell>
        </row>
        <row r="196">
          <cell r="F196" t="str">
            <v/>
          </cell>
          <cell r="G196">
            <v>0</v>
          </cell>
          <cell r="H196">
            <v>0</v>
          </cell>
          <cell r="I196" t="str">
            <v/>
          </cell>
          <cell r="J196" t="str">
            <v/>
          </cell>
          <cell r="L196" t="str">
            <v/>
          </cell>
          <cell r="M196" t="str">
            <v/>
          </cell>
          <cell r="N196" t="str">
            <v/>
          </cell>
        </row>
        <row r="197">
          <cell r="F197" t="str">
            <v/>
          </cell>
          <cell r="G197">
            <v>0</v>
          </cell>
          <cell r="H197">
            <v>0</v>
          </cell>
          <cell r="I197" t="str">
            <v/>
          </cell>
          <cell r="J197" t="str">
            <v/>
          </cell>
          <cell r="L197" t="str">
            <v/>
          </cell>
          <cell r="M197" t="str">
            <v/>
          </cell>
          <cell r="N197" t="str">
            <v/>
          </cell>
        </row>
        <row r="198">
          <cell r="F198" t="str">
            <v/>
          </cell>
          <cell r="G198">
            <v>0</v>
          </cell>
          <cell r="H198">
            <v>0</v>
          </cell>
          <cell r="I198" t="str">
            <v/>
          </cell>
          <cell r="J198" t="str">
            <v/>
          </cell>
          <cell r="L198" t="str">
            <v/>
          </cell>
          <cell r="M198" t="str">
            <v/>
          </cell>
          <cell r="N198" t="str">
            <v/>
          </cell>
        </row>
        <row r="199">
          <cell r="F199" t="str">
            <v/>
          </cell>
          <cell r="G199">
            <v>0</v>
          </cell>
          <cell r="H199">
            <v>0</v>
          </cell>
          <cell r="I199" t="str">
            <v/>
          </cell>
          <cell r="J199" t="str">
            <v/>
          </cell>
          <cell r="L199" t="str">
            <v/>
          </cell>
          <cell r="M199" t="str">
            <v/>
          </cell>
          <cell r="N199" t="str">
            <v/>
          </cell>
        </row>
        <row r="200">
          <cell r="F200" t="str">
            <v/>
          </cell>
          <cell r="G200">
            <v>0</v>
          </cell>
          <cell r="H200">
            <v>0</v>
          </cell>
          <cell r="I200" t="str">
            <v/>
          </cell>
          <cell r="J200" t="str">
            <v/>
          </cell>
          <cell r="L200" t="str">
            <v/>
          </cell>
          <cell r="M200" t="str">
            <v/>
          </cell>
          <cell r="N200" t="str">
            <v/>
          </cell>
        </row>
        <row r="201">
          <cell r="F201" t="str">
            <v/>
          </cell>
          <cell r="G201">
            <v>0</v>
          </cell>
          <cell r="H201">
            <v>0</v>
          </cell>
          <cell r="I201" t="str">
            <v/>
          </cell>
          <cell r="J201" t="str">
            <v/>
          </cell>
          <cell r="L201" t="str">
            <v/>
          </cell>
          <cell r="M201" t="str">
            <v/>
          </cell>
          <cell r="N201" t="str">
            <v/>
          </cell>
        </row>
        <row r="202">
          <cell r="F202" t="str">
            <v/>
          </cell>
          <cell r="G202">
            <v>0</v>
          </cell>
          <cell r="H202">
            <v>0</v>
          </cell>
          <cell r="I202" t="str">
            <v/>
          </cell>
          <cell r="J202" t="str">
            <v/>
          </cell>
          <cell r="L202" t="str">
            <v/>
          </cell>
          <cell r="M202" t="str">
            <v/>
          </cell>
          <cell r="N202" t="str">
            <v/>
          </cell>
        </row>
        <row r="203">
          <cell r="F203" t="str">
            <v/>
          </cell>
          <cell r="G203">
            <v>0</v>
          </cell>
          <cell r="H203">
            <v>0</v>
          </cell>
          <cell r="I203" t="str">
            <v/>
          </cell>
          <cell r="J203" t="str">
            <v/>
          </cell>
          <cell r="L203" t="str">
            <v/>
          </cell>
          <cell r="M203" t="str">
            <v/>
          </cell>
          <cell r="N203" t="str">
            <v/>
          </cell>
        </row>
        <row r="204">
          <cell r="F204" t="str">
            <v/>
          </cell>
          <cell r="G204">
            <v>0</v>
          </cell>
          <cell r="H204">
            <v>0</v>
          </cell>
          <cell r="I204" t="str">
            <v/>
          </cell>
          <cell r="J204" t="str">
            <v/>
          </cell>
          <cell r="L204" t="str">
            <v/>
          </cell>
          <cell r="M204" t="str">
            <v/>
          </cell>
          <cell r="N204" t="str">
            <v/>
          </cell>
        </row>
        <row r="205">
          <cell r="F205" t="str">
            <v/>
          </cell>
          <cell r="G205">
            <v>0</v>
          </cell>
          <cell r="H205">
            <v>0</v>
          </cell>
          <cell r="I205" t="str">
            <v/>
          </cell>
          <cell r="J205" t="str">
            <v/>
          </cell>
          <cell r="L205" t="str">
            <v/>
          </cell>
          <cell r="M205" t="str">
            <v/>
          </cell>
          <cell r="N205" t="str">
            <v/>
          </cell>
        </row>
        <row r="206">
          <cell r="F206" t="str">
            <v/>
          </cell>
          <cell r="G206">
            <v>0</v>
          </cell>
          <cell r="H206">
            <v>0</v>
          </cell>
          <cell r="I206" t="str">
            <v/>
          </cell>
          <cell r="J206" t="str">
            <v/>
          </cell>
          <cell r="L206" t="str">
            <v/>
          </cell>
          <cell r="M206" t="str">
            <v/>
          </cell>
          <cell r="N206" t="str">
            <v/>
          </cell>
        </row>
        <row r="207">
          <cell r="F207" t="str">
            <v/>
          </cell>
          <cell r="G207">
            <v>0</v>
          </cell>
          <cell r="H207">
            <v>0</v>
          </cell>
          <cell r="I207" t="str">
            <v/>
          </cell>
          <cell r="J207" t="str">
            <v/>
          </cell>
          <cell r="L207" t="str">
            <v/>
          </cell>
          <cell r="M207" t="str">
            <v/>
          </cell>
          <cell r="N207" t="str">
            <v/>
          </cell>
        </row>
        <row r="208">
          <cell r="F208" t="str">
            <v/>
          </cell>
          <cell r="G208">
            <v>0</v>
          </cell>
          <cell r="H208">
            <v>0</v>
          </cell>
          <cell r="I208" t="str">
            <v/>
          </cell>
          <cell r="J208" t="str">
            <v/>
          </cell>
          <cell r="L208" t="str">
            <v/>
          </cell>
          <cell r="M208" t="str">
            <v/>
          </cell>
          <cell r="N208" t="str">
            <v/>
          </cell>
        </row>
        <row r="209">
          <cell r="F209" t="str">
            <v/>
          </cell>
          <cell r="G209">
            <v>0</v>
          </cell>
          <cell r="H209">
            <v>0</v>
          </cell>
          <cell r="I209" t="str">
            <v/>
          </cell>
          <cell r="J209" t="str">
            <v/>
          </cell>
          <cell r="L209" t="str">
            <v/>
          </cell>
          <cell r="M209" t="str">
            <v/>
          </cell>
          <cell r="N209" t="str">
            <v/>
          </cell>
        </row>
        <row r="210">
          <cell r="F210" t="str">
            <v/>
          </cell>
          <cell r="G210">
            <v>0</v>
          </cell>
          <cell r="H210">
            <v>0</v>
          </cell>
          <cell r="I210" t="str">
            <v/>
          </cell>
          <cell r="J210" t="str">
            <v/>
          </cell>
          <cell r="L210" t="str">
            <v/>
          </cell>
          <cell r="M210" t="str">
            <v/>
          </cell>
          <cell r="N210" t="str">
            <v/>
          </cell>
        </row>
        <row r="211">
          <cell r="F211" t="str">
            <v/>
          </cell>
          <cell r="G211">
            <v>0</v>
          </cell>
          <cell r="H211">
            <v>0</v>
          </cell>
          <cell r="I211" t="str">
            <v/>
          </cell>
          <cell r="J211" t="str">
            <v/>
          </cell>
          <cell r="L211" t="str">
            <v/>
          </cell>
          <cell r="M211" t="str">
            <v/>
          </cell>
          <cell r="N211" t="str">
            <v/>
          </cell>
        </row>
        <row r="212">
          <cell r="F212" t="str">
            <v/>
          </cell>
          <cell r="G212">
            <v>0</v>
          </cell>
          <cell r="H212">
            <v>0</v>
          </cell>
          <cell r="I212" t="str">
            <v/>
          </cell>
          <cell r="J212" t="str">
            <v/>
          </cell>
          <cell r="L212" t="str">
            <v/>
          </cell>
          <cell r="M212" t="str">
            <v/>
          </cell>
          <cell r="N212" t="str">
            <v/>
          </cell>
        </row>
        <row r="213">
          <cell r="F213" t="str">
            <v/>
          </cell>
          <cell r="G213">
            <v>0</v>
          </cell>
          <cell r="H213">
            <v>0</v>
          </cell>
          <cell r="I213" t="str">
            <v/>
          </cell>
          <cell r="J213" t="str">
            <v/>
          </cell>
          <cell r="L213" t="str">
            <v/>
          </cell>
          <cell r="M213" t="str">
            <v/>
          </cell>
          <cell r="N213" t="str">
            <v/>
          </cell>
        </row>
        <row r="214">
          <cell r="F214" t="str">
            <v/>
          </cell>
          <cell r="G214">
            <v>0</v>
          </cell>
          <cell r="H214">
            <v>0</v>
          </cell>
          <cell r="I214" t="str">
            <v/>
          </cell>
          <cell r="J214" t="str">
            <v/>
          </cell>
          <cell r="L214" t="str">
            <v/>
          </cell>
          <cell r="M214" t="str">
            <v/>
          </cell>
          <cell r="N214" t="str">
            <v/>
          </cell>
        </row>
        <row r="215">
          <cell r="F215" t="str">
            <v/>
          </cell>
          <cell r="G215">
            <v>0</v>
          </cell>
          <cell r="H215">
            <v>0</v>
          </cell>
          <cell r="I215" t="str">
            <v/>
          </cell>
          <cell r="J215" t="str">
            <v/>
          </cell>
          <cell r="L215" t="str">
            <v/>
          </cell>
          <cell r="M215" t="str">
            <v/>
          </cell>
          <cell r="N215" t="str">
            <v/>
          </cell>
        </row>
        <row r="216">
          <cell r="F216" t="str">
            <v/>
          </cell>
          <cell r="G216">
            <v>0</v>
          </cell>
          <cell r="H216">
            <v>0</v>
          </cell>
          <cell r="I216" t="str">
            <v/>
          </cell>
          <cell r="J216" t="str">
            <v/>
          </cell>
          <cell r="L216" t="str">
            <v/>
          </cell>
          <cell r="M216" t="str">
            <v/>
          </cell>
          <cell r="N216" t="str">
            <v/>
          </cell>
        </row>
        <row r="217">
          <cell r="F217" t="str">
            <v/>
          </cell>
          <cell r="G217">
            <v>0</v>
          </cell>
          <cell r="H217">
            <v>0</v>
          </cell>
          <cell r="I217" t="str">
            <v/>
          </cell>
          <cell r="J217" t="str">
            <v/>
          </cell>
          <cell r="L217" t="str">
            <v/>
          </cell>
          <cell r="M217" t="str">
            <v/>
          </cell>
          <cell r="N217" t="str">
            <v/>
          </cell>
        </row>
        <row r="218">
          <cell r="F218" t="str">
            <v/>
          </cell>
          <cell r="G218">
            <v>0</v>
          </cell>
          <cell r="H218">
            <v>0</v>
          </cell>
          <cell r="I218" t="str">
            <v/>
          </cell>
          <cell r="J218" t="str">
            <v/>
          </cell>
          <cell r="L218" t="str">
            <v/>
          </cell>
          <cell r="M218" t="str">
            <v/>
          </cell>
          <cell r="N218" t="str">
            <v/>
          </cell>
        </row>
        <row r="219">
          <cell r="F219" t="str">
            <v/>
          </cell>
          <cell r="G219">
            <v>0</v>
          </cell>
          <cell r="H219">
            <v>0</v>
          </cell>
          <cell r="I219" t="str">
            <v/>
          </cell>
          <cell r="J219" t="str">
            <v/>
          </cell>
          <cell r="L219" t="str">
            <v/>
          </cell>
          <cell r="M219" t="str">
            <v/>
          </cell>
          <cell r="N219" t="str">
            <v/>
          </cell>
        </row>
        <row r="220">
          <cell r="F220" t="str">
            <v/>
          </cell>
          <cell r="G220">
            <v>0</v>
          </cell>
          <cell r="H220">
            <v>0</v>
          </cell>
          <cell r="I220" t="str">
            <v/>
          </cell>
          <cell r="J220" t="str">
            <v/>
          </cell>
          <cell r="L220" t="str">
            <v/>
          </cell>
          <cell r="M220" t="str">
            <v/>
          </cell>
          <cell r="N220" t="str">
            <v/>
          </cell>
        </row>
        <row r="221">
          <cell r="F221" t="str">
            <v/>
          </cell>
          <cell r="G221">
            <v>0</v>
          </cell>
          <cell r="H221">
            <v>0</v>
          </cell>
          <cell r="I221" t="str">
            <v/>
          </cell>
          <cell r="J221" t="str">
            <v/>
          </cell>
          <cell r="L221" t="str">
            <v/>
          </cell>
          <cell r="M221" t="str">
            <v/>
          </cell>
          <cell r="N221" t="str">
            <v/>
          </cell>
        </row>
        <row r="222">
          <cell r="F222" t="str">
            <v/>
          </cell>
          <cell r="G222">
            <v>0</v>
          </cell>
          <cell r="H222">
            <v>0</v>
          </cell>
          <cell r="I222" t="str">
            <v/>
          </cell>
          <cell r="J222" t="str">
            <v/>
          </cell>
          <cell r="L222" t="str">
            <v/>
          </cell>
          <cell r="M222" t="str">
            <v/>
          </cell>
          <cell r="N222" t="str">
            <v/>
          </cell>
        </row>
        <row r="223">
          <cell r="F223" t="str">
            <v/>
          </cell>
          <cell r="G223">
            <v>0</v>
          </cell>
          <cell r="H223">
            <v>0</v>
          </cell>
          <cell r="I223" t="str">
            <v/>
          </cell>
          <cell r="J223" t="str">
            <v/>
          </cell>
          <cell r="L223" t="str">
            <v/>
          </cell>
          <cell r="M223" t="str">
            <v/>
          </cell>
          <cell r="N223" t="str">
            <v/>
          </cell>
        </row>
        <row r="224">
          <cell r="F224" t="str">
            <v/>
          </cell>
          <cell r="G224">
            <v>0</v>
          </cell>
          <cell r="H224">
            <v>0</v>
          </cell>
          <cell r="I224" t="str">
            <v/>
          </cell>
          <cell r="J224" t="str">
            <v/>
          </cell>
          <cell r="L224" t="str">
            <v/>
          </cell>
          <cell r="M224" t="str">
            <v/>
          </cell>
          <cell r="N224" t="str">
            <v/>
          </cell>
        </row>
        <row r="225">
          <cell r="F225" t="str">
            <v/>
          </cell>
          <cell r="G225">
            <v>0</v>
          </cell>
          <cell r="H225">
            <v>0</v>
          </cell>
          <cell r="I225" t="str">
            <v/>
          </cell>
          <cell r="J225" t="str">
            <v/>
          </cell>
          <cell r="L225" t="str">
            <v/>
          </cell>
          <cell r="M225" t="str">
            <v/>
          </cell>
          <cell r="N225" t="str">
            <v/>
          </cell>
        </row>
        <row r="226">
          <cell r="F226" t="str">
            <v/>
          </cell>
          <cell r="G226">
            <v>0</v>
          </cell>
          <cell r="H226">
            <v>0</v>
          </cell>
          <cell r="I226" t="str">
            <v/>
          </cell>
          <cell r="J226" t="str">
            <v/>
          </cell>
          <cell r="L226" t="str">
            <v/>
          </cell>
          <cell r="M226" t="str">
            <v/>
          </cell>
          <cell r="N226" t="str">
            <v/>
          </cell>
        </row>
        <row r="227">
          <cell r="F227" t="str">
            <v/>
          </cell>
          <cell r="G227">
            <v>0</v>
          </cell>
          <cell r="H227">
            <v>0</v>
          </cell>
          <cell r="I227" t="str">
            <v/>
          </cell>
          <cell r="J227" t="str">
            <v/>
          </cell>
          <cell r="L227" t="str">
            <v/>
          </cell>
          <cell r="M227" t="str">
            <v/>
          </cell>
          <cell r="N227" t="str">
            <v/>
          </cell>
        </row>
        <row r="228">
          <cell r="F228" t="str">
            <v/>
          </cell>
          <cell r="G228">
            <v>0</v>
          </cell>
          <cell r="H228">
            <v>0</v>
          </cell>
          <cell r="I228" t="str">
            <v/>
          </cell>
          <cell r="J228" t="str">
            <v/>
          </cell>
          <cell r="L228" t="str">
            <v/>
          </cell>
          <cell r="M228" t="str">
            <v/>
          </cell>
          <cell r="N228" t="str">
            <v/>
          </cell>
        </row>
        <row r="229">
          <cell r="F229" t="str">
            <v/>
          </cell>
          <cell r="G229">
            <v>0</v>
          </cell>
          <cell r="H229">
            <v>0</v>
          </cell>
          <cell r="I229" t="str">
            <v/>
          </cell>
          <cell r="J229" t="str">
            <v/>
          </cell>
          <cell r="L229" t="str">
            <v/>
          </cell>
          <cell r="M229" t="str">
            <v/>
          </cell>
          <cell r="N229" t="str">
            <v/>
          </cell>
        </row>
        <row r="230">
          <cell r="F230" t="str">
            <v/>
          </cell>
          <cell r="G230">
            <v>0</v>
          </cell>
          <cell r="H230">
            <v>0</v>
          </cell>
          <cell r="I230" t="str">
            <v/>
          </cell>
          <cell r="J230" t="str">
            <v/>
          </cell>
          <cell r="L230" t="str">
            <v/>
          </cell>
          <cell r="M230" t="str">
            <v/>
          </cell>
          <cell r="N230" t="str">
            <v/>
          </cell>
        </row>
        <row r="231">
          <cell r="F231" t="str">
            <v/>
          </cell>
          <cell r="G231">
            <v>0</v>
          </cell>
          <cell r="H231">
            <v>0</v>
          </cell>
          <cell r="I231" t="str">
            <v/>
          </cell>
          <cell r="J231" t="str">
            <v/>
          </cell>
          <cell r="L231" t="str">
            <v/>
          </cell>
          <cell r="M231" t="str">
            <v/>
          </cell>
          <cell r="N231" t="str">
            <v/>
          </cell>
        </row>
        <row r="232">
          <cell r="F232" t="str">
            <v/>
          </cell>
          <cell r="G232">
            <v>0</v>
          </cell>
          <cell r="H232">
            <v>0</v>
          </cell>
          <cell r="I232" t="str">
            <v/>
          </cell>
          <cell r="J232" t="str">
            <v/>
          </cell>
          <cell r="L232" t="str">
            <v/>
          </cell>
          <cell r="M232" t="str">
            <v/>
          </cell>
          <cell r="N232" t="str">
            <v/>
          </cell>
        </row>
        <row r="233">
          <cell r="F233" t="str">
            <v/>
          </cell>
          <cell r="G233">
            <v>0</v>
          </cell>
          <cell r="H233">
            <v>0</v>
          </cell>
          <cell r="I233" t="str">
            <v/>
          </cell>
          <cell r="J233" t="str">
            <v/>
          </cell>
          <cell r="L233" t="str">
            <v/>
          </cell>
          <cell r="M233" t="str">
            <v/>
          </cell>
          <cell r="N233" t="str">
            <v/>
          </cell>
        </row>
        <row r="234">
          <cell r="F234" t="str">
            <v/>
          </cell>
          <cell r="G234">
            <v>0</v>
          </cell>
          <cell r="H234">
            <v>0</v>
          </cell>
          <cell r="I234" t="str">
            <v/>
          </cell>
          <cell r="J234" t="str">
            <v/>
          </cell>
          <cell r="L234" t="str">
            <v/>
          </cell>
          <cell r="M234" t="str">
            <v/>
          </cell>
          <cell r="N234" t="str">
            <v/>
          </cell>
        </row>
        <row r="235">
          <cell r="F235" t="str">
            <v/>
          </cell>
          <cell r="G235">
            <v>0</v>
          </cell>
          <cell r="H235">
            <v>0</v>
          </cell>
          <cell r="I235" t="str">
            <v/>
          </cell>
          <cell r="J235" t="str">
            <v/>
          </cell>
          <cell r="L235" t="str">
            <v/>
          </cell>
          <cell r="M235" t="str">
            <v/>
          </cell>
          <cell r="N235" t="str">
            <v/>
          </cell>
        </row>
        <row r="236">
          <cell r="F236" t="str">
            <v/>
          </cell>
          <cell r="G236">
            <v>0</v>
          </cell>
          <cell r="H236">
            <v>0</v>
          </cell>
          <cell r="I236" t="str">
            <v/>
          </cell>
          <cell r="J236" t="str">
            <v/>
          </cell>
          <cell r="L236" t="str">
            <v/>
          </cell>
          <cell r="M236" t="str">
            <v/>
          </cell>
          <cell r="N236" t="str">
            <v/>
          </cell>
        </row>
        <row r="237">
          <cell r="F237" t="str">
            <v/>
          </cell>
          <cell r="G237">
            <v>0</v>
          </cell>
          <cell r="H237">
            <v>0</v>
          </cell>
          <cell r="I237" t="str">
            <v/>
          </cell>
          <cell r="J237" t="str">
            <v/>
          </cell>
          <cell r="L237" t="str">
            <v/>
          </cell>
          <cell r="M237" t="str">
            <v/>
          </cell>
          <cell r="N237" t="str">
            <v/>
          </cell>
        </row>
        <row r="238">
          <cell r="F238" t="str">
            <v/>
          </cell>
          <cell r="G238">
            <v>0</v>
          </cell>
          <cell r="H238">
            <v>0</v>
          </cell>
          <cell r="I238" t="str">
            <v/>
          </cell>
          <cell r="J238" t="str">
            <v/>
          </cell>
          <cell r="L238" t="str">
            <v/>
          </cell>
          <cell r="M238" t="str">
            <v/>
          </cell>
          <cell r="N238" t="str">
            <v/>
          </cell>
        </row>
        <row r="239">
          <cell r="F239" t="str">
            <v/>
          </cell>
          <cell r="G239">
            <v>0</v>
          </cell>
          <cell r="H239">
            <v>0</v>
          </cell>
          <cell r="I239" t="str">
            <v/>
          </cell>
          <cell r="J239" t="str">
            <v/>
          </cell>
          <cell r="L239" t="str">
            <v/>
          </cell>
          <cell r="M239" t="str">
            <v/>
          </cell>
          <cell r="N239" t="str">
            <v/>
          </cell>
        </row>
        <row r="240">
          <cell r="F240" t="str">
            <v/>
          </cell>
          <cell r="G240">
            <v>0</v>
          </cell>
          <cell r="H240">
            <v>0</v>
          </cell>
          <cell r="I240" t="str">
            <v/>
          </cell>
          <cell r="J240" t="str">
            <v/>
          </cell>
          <cell r="L240" t="str">
            <v/>
          </cell>
          <cell r="M240" t="str">
            <v/>
          </cell>
          <cell r="N240" t="str">
            <v/>
          </cell>
        </row>
        <row r="241">
          <cell r="F241" t="str">
            <v/>
          </cell>
          <cell r="G241">
            <v>0</v>
          </cell>
          <cell r="H241">
            <v>0</v>
          </cell>
          <cell r="I241" t="str">
            <v/>
          </cell>
          <cell r="J241" t="str">
            <v/>
          </cell>
          <cell r="L241" t="str">
            <v/>
          </cell>
          <cell r="M241" t="str">
            <v/>
          </cell>
          <cell r="N241" t="str">
            <v/>
          </cell>
        </row>
        <row r="242">
          <cell r="F242" t="str">
            <v/>
          </cell>
          <cell r="G242">
            <v>0</v>
          </cell>
          <cell r="H242">
            <v>0</v>
          </cell>
          <cell r="I242" t="str">
            <v/>
          </cell>
          <cell r="J242" t="str">
            <v/>
          </cell>
          <cell r="L242" t="str">
            <v/>
          </cell>
          <cell r="M242" t="str">
            <v/>
          </cell>
          <cell r="N242" t="str">
            <v/>
          </cell>
        </row>
        <row r="243">
          <cell r="F243" t="str">
            <v/>
          </cell>
          <cell r="G243">
            <v>0</v>
          </cell>
          <cell r="H243">
            <v>0</v>
          </cell>
          <cell r="I243" t="str">
            <v/>
          </cell>
          <cell r="J243" t="str">
            <v/>
          </cell>
          <cell r="L243" t="str">
            <v/>
          </cell>
          <cell r="M243" t="str">
            <v/>
          </cell>
          <cell r="N243" t="str">
            <v/>
          </cell>
        </row>
        <row r="244">
          <cell r="F244" t="str">
            <v/>
          </cell>
          <cell r="G244">
            <v>0</v>
          </cell>
          <cell r="H244">
            <v>0</v>
          </cell>
          <cell r="I244" t="str">
            <v/>
          </cell>
          <cell r="J244" t="str">
            <v/>
          </cell>
          <cell r="L244" t="str">
            <v/>
          </cell>
          <cell r="M244" t="str">
            <v/>
          </cell>
          <cell r="N244" t="str">
            <v/>
          </cell>
        </row>
        <row r="245">
          <cell r="F245" t="str">
            <v/>
          </cell>
          <cell r="G245">
            <v>0</v>
          </cell>
          <cell r="H245">
            <v>0</v>
          </cell>
          <cell r="I245" t="str">
            <v/>
          </cell>
          <cell r="J245" t="str">
            <v/>
          </cell>
          <cell r="L245" t="str">
            <v/>
          </cell>
          <cell r="M245" t="str">
            <v/>
          </cell>
          <cell r="N245" t="str">
            <v/>
          </cell>
        </row>
        <row r="246">
          <cell r="F246" t="str">
            <v/>
          </cell>
          <cell r="G246">
            <v>0</v>
          </cell>
          <cell r="H246">
            <v>0</v>
          </cell>
          <cell r="I246" t="str">
            <v/>
          </cell>
          <cell r="J246" t="str">
            <v/>
          </cell>
          <cell r="L246" t="str">
            <v/>
          </cell>
          <cell r="M246" t="str">
            <v/>
          </cell>
          <cell r="N246" t="str">
            <v/>
          </cell>
        </row>
        <row r="247">
          <cell r="F247" t="str">
            <v/>
          </cell>
          <cell r="G247">
            <v>0</v>
          </cell>
          <cell r="H247">
            <v>0</v>
          </cell>
          <cell r="I247" t="str">
            <v/>
          </cell>
          <cell r="J247" t="str">
            <v/>
          </cell>
          <cell r="L247" t="str">
            <v/>
          </cell>
          <cell r="M247" t="str">
            <v/>
          </cell>
          <cell r="N247" t="str">
            <v/>
          </cell>
        </row>
        <row r="248">
          <cell r="F248" t="str">
            <v/>
          </cell>
          <cell r="G248">
            <v>0</v>
          </cell>
          <cell r="H248">
            <v>0</v>
          </cell>
          <cell r="I248" t="str">
            <v/>
          </cell>
          <cell r="J248" t="str">
            <v/>
          </cell>
          <cell r="L248" t="str">
            <v/>
          </cell>
          <cell r="M248" t="str">
            <v/>
          </cell>
          <cell r="N248" t="str">
            <v/>
          </cell>
        </row>
        <row r="249">
          <cell r="F249" t="str">
            <v/>
          </cell>
          <cell r="G249">
            <v>0</v>
          </cell>
          <cell r="H249">
            <v>0</v>
          </cell>
          <cell r="I249" t="str">
            <v/>
          </cell>
          <cell r="J249" t="str">
            <v/>
          </cell>
          <cell r="L249" t="str">
            <v/>
          </cell>
          <cell r="M249" t="str">
            <v/>
          </cell>
          <cell r="N249" t="str">
            <v/>
          </cell>
        </row>
        <row r="250">
          <cell r="F250" t="str">
            <v/>
          </cell>
          <cell r="G250">
            <v>0</v>
          </cell>
          <cell r="H250">
            <v>0</v>
          </cell>
          <cell r="I250" t="str">
            <v/>
          </cell>
          <cell r="J250" t="str">
            <v/>
          </cell>
          <cell r="L250" t="str">
            <v/>
          </cell>
          <cell r="M250" t="str">
            <v/>
          </cell>
          <cell r="N250" t="str">
            <v/>
          </cell>
        </row>
        <row r="251">
          <cell r="F251" t="str">
            <v/>
          </cell>
          <cell r="G251">
            <v>0</v>
          </cell>
          <cell r="H251">
            <v>0</v>
          </cell>
          <cell r="I251" t="str">
            <v/>
          </cell>
          <cell r="J251" t="str">
            <v/>
          </cell>
          <cell r="L251" t="str">
            <v/>
          </cell>
          <cell r="M251" t="str">
            <v/>
          </cell>
          <cell r="N251" t="str">
            <v/>
          </cell>
        </row>
        <row r="252">
          <cell r="F252" t="str">
            <v/>
          </cell>
          <cell r="G252">
            <v>0</v>
          </cell>
          <cell r="H252">
            <v>0</v>
          </cell>
          <cell r="I252" t="str">
            <v/>
          </cell>
          <cell r="J252" t="str">
            <v/>
          </cell>
          <cell r="L252" t="str">
            <v/>
          </cell>
          <cell r="M252" t="str">
            <v/>
          </cell>
          <cell r="N252" t="str">
            <v/>
          </cell>
        </row>
        <row r="253">
          <cell r="F253" t="str">
            <v/>
          </cell>
          <cell r="G253">
            <v>0</v>
          </cell>
          <cell r="H253">
            <v>0</v>
          </cell>
          <cell r="I253" t="str">
            <v/>
          </cell>
          <cell r="J253" t="str">
            <v/>
          </cell>
          <cell r="L253" t="str">
            <v/>
          </cell>
          <cell r="M253" t="str">
            <v/>
          </cell>
          <cell r="N253" t="str">
            <v/>
          </cell>
        </row>
        <row r="254">
          <cell r="F254" t="str">
            <v/>
          </cell>
          <cell r="G254">
            <v>0</v>
          </cell>
          <cell r="H254">
            <v>0</v>
          </cell>
          <cell r="I254" t="str">
            <v/>
          </cell>
          <cell r="J254" t="str">
            <v/>
          </cell>
          <cell r="L254" t="str">
            <v/>
          </cell>
          <cell r="M254" t="str">
            <v/>
          </cell>
          <cell r="N254" t="str">
            <v/>
          </cell>
        </row>
        <row r="255">
          <cell r="F255" t="str">
            <v/>
          </cell>
          <cell r="G255">
            <v>0</v>
          </cell>
          <cell r="H255">
            <v>0</v>
          </cell>
          <cell r="I255" t="str">
            <v/>
          </cell>
          <cell r="J255" t="str">
            <v/>
          </cell>
          <cell r="L255" t="str">
            <v/>
          </cell>
          <cell r="M255" t="str">
            <v/>
          </cell>
          <cell r="N255" t="str">
            <v/>
          </cell>
        </row>
        <row r="256">
          <cell r="F256" t="str">
            <v/>
          </cell>
          <cell r="G256">
            <v>0</v>
          </cell>
          <cell r="H256">
            <v>0</v>
          </cell>
          <cell r="I256" t="str">
            <v/>
          </cell>
          <cell r="J256" t="str">
            <v/>
          </cell>
          <cell r="L256" t="str">
            <v/>
          </cell>
          <cell r="M256" t="str">
            <v/>
          </cell>
          <cell r="N256" t="str">
            <v/>
          </cell>
        </row>
        <row r="257">
          <cell r="F257" t="str">
            <v/>
          </cell>
          <cell r="G257">
            <v>0</v>
          </cell>
          <cell r="H257">
            <v>0</v>
          </cell>
          <cell r="I257" t="str">
            <v/>
          </cell>
          <cell r="J257" t="str">
            <v/>
          </cell>
          <cell r="L257" t="str">
            <v/>
          </cell>
          <cell r="M257" t="str">
            <v/>
          </cell>
          <cell r="N257" t="str">
            <v/>
          </cell>
        </row>
        <row r="258">
          <cell r="F258" t="str">
            <v/>
          </cell>
          <cell r="G258">
            <v>0</v>
          </cell>
          <cell r="H258">
            <v>0</v>
          </cell>
          <cell r="I258" t="str">
            <v/>
          </cell>
          <cell r="J258" t="str">
            <v/>
          </cell>
          <cell r="L258" t="str">
            <v/>
          </cell>
          <cell r="M258" t="str">
            <v/>
          </cell>
          <cell r="N258" t="str">
            <v/>
          </cell>
        </row>
        <row r="259">
          <cell r="F259" t="str">
            <v/>
          </cell>
          <cell r="G259">
            <v>0</v>
          </cell>
          <cell r="H259">
            <v>0</v>
          </cell>
          <cell r="I259" t="str">
            <v/>
          </cell>
          <cell r="J259" t="str">
            <v/>
          </cell>
          <cell r="L259" t="str">
            <v/>
          </cell>
          <cell r="M259" t="str">
            <v/>
          </cell>
          <cell r="N259" t="str">
            <v/>
          </cell>
        </row>
        <row r="260">
          <cell r="F260" t="str">
            <v/>
          </cell>
          <cell r="G260">
            <v>0</v>
          </cell>
          <cell r="H260">
            <v>0</v>
          </cell>
          <cell r="I260" t="str">
            <v/>
          </cell>
          <cell r="J260" t="str">
            <v/>
          </cell>
          <cell r="L260" t="str">
            <v/>
          </cell>
          <cell r="M260" t="str">
            <v/>
          </cell>
          <cell r="N260" t="str">
            <v/>
          </cell>
        </row>
        <row r="261">
          <cell r="F261" t="str">
            <v/>
          </cell>
          <cell r="G261">
            <v>0</v>
          </cell>
          <cell r="H261">
            <v>0</v>
          </cell>
          <cell r="I261" t="str">
            <v/>
          </cell>
          <cell r="J261" t="str">
            <v/>
          </cell>
          <cell r="L261" t="str">
            <v/>
          </cell>
          <cell r="M261" t="str">
            <v/>
          </cell>
          <cell r="N261" t="str">
            <v/>
          </cell>
        </row>
        <row r="262">
          <cell r="F262" t="str">
            <v/>
          </cell>
          <cell r="G262">
            <v>0</v>
          </cell>
          <cell r="H262">
            <v>0</v>
          </cell>
          <cell r="I262" t="str">
            <v/>
          </cell>
          <cell r="J262" t="str">
            <v/>
          </cell>
          <cell r="L262" t="str">
            <v/>
          </cell>
          <cell r="M262" t="str">
            <v/>
          </cell>
          <cell r="N262" t="str">
            <v/>
          </cell>
        </row>
        <row r="263">
          <cell r="F263" t="str">
            <v/>
          </cell>
          <cell r="G263">
            <v>0</v>
          </cell>
          <cell r="H263">
            <v>0</v>
          </cell>
          <cell r="I263" t="str">
            <v/>
          </cell>
          <cell r="J263" t="str">
            <v/>
          </cell>
          <cell r="L263" t="str">
            <v/>
          </cell>
          <cell r="M263" t="str">
            <v/>
          </cell>
          <cell r="N263" t="str">
            <v/>
          </cell>
        </row>
        <row r="264">
          <cell r="F264" t="str">
            <v/>
          </cell>
          <cell r="G264">
            <v>0</v>
          </cell>
          <cell r="H264">
            <v>0</v>
          </cell>
          <cell r="I264" t="str">
            <v/>
          </cell>
          <cell r="J264" t="str">
            <v/>
          </cell>
          <cell r="L264" t="str">
            <v/>
          </cell>
          <cell r="M264" t="str">
            <v/>
          </cell>
          <cell r="N264" t="str">
            <v/>
          </cell>
        </row>
        <row r="265">
          <cell r="F265" t="str">
            <v/>
          </cell>
          <cell r="G265">
            <v>0</v>
          </cell>
          <cell r="H265">
            <v>0</v>
          </cell>
          <cell r="I265" t="str">
            <v/>
          </cell>
          <cell r="J265" t="str">
            <v/>
          </cell>
          <cell r="L265" t="str">
            <v/>
          </cell>
          <cell r="M265" t="str">
            <v/>
          </cell>
          <cell r="N265" t="str">
            <v/>
          </cell>
        </row>
        <row r="266">
          <cell r="F266" t="str">
            <v/>
          </cell>
          <cell r="G266">
            <v>0</v>
          </cell>
          <cell r="H266">
            <v>0</v>
          </cell>
          <cell r="I266" t="str">
            <v/>
          </cell>
          <cell r="J266" t="str">
            <v/>
          </cell>
          <cell r="L266" t="str">
            <v/>
          </cell>
          <cell r="M266" t="str">
            <v/>
          </cell>
          <cell r="N266" t="str">
            <v/>
          </cell>
        </row>
        <row r="267">
          <cell r="F267" t="str">
            <v/>
          </cell>
          <cell r="G267">
            <v>0</v>
          </cell>
          <cell r="H267">
            <v>0</v>
          </cell>
          <cell r="I267" t="str">
            <v/>
          </cell>
          <cell r="J267" t="str">
            <v/>
          </cell>
          <cell r="L267" t="str">
            <v/>
          </cell>
          <cell r="M267" t="str">
            <v/>
          </cell>
          <cell r="N267" t="str">
            <v/>
          </cell>
        </row>
        <row r="268">
          <cell r="F268" t="str">
            <v/>
          </cell>
          <cell r="G268">
            <v>0</v>
          </cell>
          <cell r="H268">
            <v>0</v>
          </cell>
          <cell r="I268" t="str">
            <v/>
          </cell>
          <cell r="J268" t="str">
            <v/>
          </cell>
          <cell r="L268" t="str">
            <v/>
          </cell>
          <cell r="M268" t="str">
            <v/>
          </cell>
          <cell r="N268" t="str">
            <v/>
          </cell>
        </row>
        <row r="269">
          <cell r="F269" t="str">
            <v/>
          </cell>
          <cell r="G269">
            <v>0</v>
          </cell>
          <cell r="H269">
            <v>0</v>
          </cell>
          <cell r="I269" t="str">
            <v/>
          </cell>
          <cell r="J269" t="str">
            <v/>
          </cell>
          <cell r="L269" t="str">
            <v/>
          </cell>
          <cell r="M269" t="str">
            <v/>
          </cell>
          <cell r="N269" t="str">
            <v/>
          </cell>
        </row>
        <row r="270">
          <cell r="F270" t="str">
            <v/>
          </cell>
          <cell r="G270">
            <v>0</v>
          </cell>
          <cell r="H270">
            <v>0</v>
          </cell>
          <cell r="I270" t="str">
            <v/>
          </cell>
          <cell r="J270" t="str">
            <v/>
          </cell>
          <cell r="L270" t="str">
            <v/>
          </cell>
          <cell r="M270" t="str">
            <v/>
          </cell>
          <cell r="N270" t="str">
            <v/>
          </cell>
        </row>
        <row r="271">
          <cell r="F271" t="str">
            <v/>
          </cell>
          <cell r="G271">
            <v>0</v>
          </cell>
          <cell r="H271">
            <v>0</v>
          </cell>
          <cell r="I271" t="str">
            <v/>
          </cell>
          <cell r="J271" t="str">
            <v/>
          </cell>
          <cell r="L271" t="str">
            <v/>
          </cell>
          <cell r="M271" t="str">
            <v/>
          </cell>
          <cell r="N271" t="str">
            <v/>
          </cell>
        </row>
        <row r="272">
          <cell r="F272" t="str">
            <v/>
          </cell>
          <cell r="G272">
            <v>0</v>
          </cell>
          <cell r="H272">
            <v>0</v>
          </cell>
          <cell r="I272" t="str">
            <v/>
          </cell>
          <cell r="J272" t="str">
            <v/>
          </cell>
          <cell r="L272" t="str">
            <v/>
          </cell>
          <cell r="M272" t="str">
            <v/>
          </cell>
          <cell r="N272" t="str">
            <v/>
          </cell>
        </row>
        <row r="273">
          <cell r="F273" t="str">
            <v/>
          </cell>
          <cell r="G273">
            <v>0</v>
          </cell>
          <cell r="H273">
            <v>0</v>
          </cell>
          <cell r="I273" t="str">
            <v/>
          </cell>
          <cell r="J273" t="str">
            <v/>
          </cell>
          <cell r="L273" t="str">
            <v/>
          </cell>
          <cell r="M273" t="str">
            <v/>
          </cell>
          <cell r="N273" t="str">
            <v/>
          </cell>
        </row>
        <row r="274">
          <cell r="F274" t="str">
            <v/>
          </cell>
          <cell r="G274">
            <v>0</v>
          </cell>
          <cell r="H274">
            <v>0</v>
          </cell>
          <cell r="I274" t="str">
            <v/>
          </cell>
          <cell r="J274" t="str">
            <v/>
          </cell>
          <cell r="L274" t="str">
            <v/>
          </cell>
          <cell r="M274" t="str">
            <v/>
          </cell>
          <cell r="N274" t="str">
            <v/>
          </cell>
        </row>
        <row r="275">
          <cell r="F275" t="str">
            <v/>
          </cell>
          <cell r="G275">
            <v>0</v>
          </cell>
          <cell r="H275">
            <v>0</v>
          </cell>
          <cell r="I275" t="str">
            <v/>
          </cell>
          <cell r="J275" t="str">
            <v/>
          </cell>
          <cell r="L275" t="str">
            <v/>
          </cell>
          <cell r="M275" t="str">
            <v/>
          </cell>
          <cell r="N275" t="str">
            <v/>
          </cell>
        </row>
        <row r="276">
          <cell r="F276" t="str">
            <v/>
          </cell>
          <cell r="G276">
            <v>0</v>
          </cell>
          <cell r="H276">
            <v>0</v>
          </cell>
          <cell r="I276" t="str">
            <v/>
          </cell>
          <cell r="J276" t="str">
            <v/>
          </cell>
          <cell r="L276" t="str">
            <v/>
          </cell>
          <cell r="M276" t="str">
            <v/>
          </cell>
          <cell r="N276" t="str">
            <v/>
          </cell>
        </row>
        <row r="277">
          <cell r="F277" t="str">
            <v/>
          </cell>
          <cell r="G277">
            <v>0</v>
          </cell>
          <cell r="H277">
            <v>0</v>
          </cell>
          <cell r="I277" t="str">
            <v/>
          </cell>
          <cell r="J277" t="str">
            <v/>
          </cell>
          <cell r="L277" t="str">
            <v/>
          </cell>
          <cell r="M277" t="str">
            <v/>
          </cell>
          <cell r="N277" t="str">
            <v/>
          </cell>
        </row>
        <row r="278">
          <cell r="F278" t="str">
            <v/>
          </cell>
          <cell r="G278">
            <v>0</v>
          </cell>
          <cell r="H278">
            <v>0</v>
          </cell>
          <cell r="I278" t="str">
            <v/>
          </cell>
          <cell r="J278" t="str">
            <v/>
          </cell>
          <cell r="L278" t="str">
            <v/>
          </cell>
          <cell r="M278" t="str">
            <v/>
          </cell>
          <cell r="N278" t="str">
            <v/>
          </cell>
        </row>
        <row r="279">
          <cell r="F279" t="str">
            <v/>
          </cell>
          <cell r="G279">
            <v>0</v>
          </cell>
          <cell r="H279">
            <v>0</v>
          </cell>
          <cell r="I279" t="str">
            <v/>
          </cell>
          <cell r="J279" t="str">
            <v/>
          </cell>
          <cell r="L279" t="str">
            <v/>
          </cell>
          <cell r="M279" t="str">
            <v/>
          </cell>
          <cell r="N279" t="str">
            <v/>
          </cell>
        </row>
        <row r="280">
          <cell r="F280" t="str">
            <v/>
          </cell>
          <cell r="G280">
            <v>0</v>
          </cell>
          <cell r="H280">
            <v>0</v>
          </cell>
          <cell r="I280" t="str">
            <v/>
          </cell>
          <cell r="J280" t="str">
            <v/>
          </cell>
          <cell r="L280" t="str">
            <v/>
          </cell>
          <cell r="M280" t="str">
            <v/>
          </cell>
          <cell r="N280" t="str">
            <v/>
          </cell>
        </row>
        <row r="281">
          <cell r="F281" t="str">
            <v/>
          </cell>
          <cell r="G281">
            <v>0</v>
          </cell>
          <cell r="H281">
            <v>0</v>
          </cell>
          <cell r="I281" t="str">
            <v/>
          </cell>
          <cell r="J281" t="str">
            <v/>
          </cell>
          <cell r="L281" t="str">
            <v/>
          </cell>
          <cell r="M281" t="str">
            <v/>
          </cell>
          <cell r="N281" t="str">
            <v/>
          </cell>
        </row>
        <row r="282">
          <cell r="F282" t="str">
            <v/>
          </cell>
          <cell r="G282">
            <v>0</v>
          </cell>
          <cell r="H282">
            <v>0</v>
          </cell>
          <cell r="I282" t="str">
            <v/>
          </cell>
          <cell r="J282" t="str">
            <v/>
          </cell>
          <cell r="L282" t="str">
            <v/>
          </cell>
          <cell r="M282" t="str">
            <v/>
          </cell>
          <cell r="N282" t="str">
            <v/>
          </cell>
        </row>
        <row r="283">
          <cell r="F283" t="str">
            <v/>
          </cell>
          <cell r="G283">
            <v>0</v>
          </cell>
          <cell r="H283">
            <v>0</v>
          </cell>
          <cell r="I283" t="str">
            <v/>
          </cell>
          <cell r="J283" t="str">
            <v/>
          </cell>
          <cell r="L283" t="str">
            <v/>
          </cell>
          <cell r="M283" t="str">
            <v/>
          </cell>
          <cell r="N283" t="str">
            <v/>
          </cell>
        </row>
        <row r="284">
          <cell r="F284" t="str">
            <v/>
          </cell>
          <cell r="G284">
            <v>0</v>
          </cell>
          <cell r="H284">
            <v>0</v>
          </cell>
          <cell r="I284" t="str">
            <v/>
          </cell>
          <cell r="J284" t="str">
            <v/>
          </cell>
          <cell r="L284" t="str">
            <v/>
          </cell>
          <cell r="M284" t="str">
            <v/>
          </cell>
          <cell r="N284" t="str">
            <v/>
          </cell>
        </row>
        <row r="285">
          <cell r="F285" t="str">
            <v/>
          </cell>
          <cell r="G285">
            <v>0</v>
          </cell>
          <cell r="H285">
            <v>0</v>
          </cell>
          <cell r="I285" t="str">
            <v/>
          </cell>
          <cell r="J285" t="str">
            <v/>
          </cell>
          <cell r="L285" t="str">
            <v/>
          </cell>
          <cell r="M285" t="str">
            <v/>
          </cell>
          <cell r="N285" t="str">
            <v/>
          </cell>
        </row>
        <row r="286">
          <cell r="F286" t="str">
            <v/>
          </cell>
          <cell r="G286">
            <v>0</v>
          </cell>
          <cell r="H286">
            <v>0</v>
          </cell>
          <cell r="I286" t="str">
            <v/>
          </cell>
          <cell r="J286" t="str">
            <v/>
          </cell>
          <cell r="L286" t="str">
            <v/>
          </cell>
          <cell r="M286" t="str">
            <v/>
          </cell>
          <cell r="N286" t="str">
            <v/>
          </cell>
        </row>
        <row r="287">
          <cell r="F287" t="str">
            <v/>
          </cell>
          <cell r="G287">
            <v>0</v>
          </cell>
          <cell r="H287">
            <v>0</v>
          </cell>
          <cell r="I287" t="str">
            <v/>
          </cell>
          <cell r="J287" t="str">
            <v/>
          </cell>
          <cell r="L287" t="str">
            <v/>
          </cell>
          <cell r="M287" t="str">
            <v/>
          </cell>
          <cell r="N287" t="str">
            <v/>
          </cell>
        </row>
        <row r="288">
          <cell r="F288" t="str">
            <v/>
          </cell>
          <cell r="G288">
            <v>0</v>
          </cell>
          <cell r="H288">
            <v>0</v>
          </cell>
          <cell r="I288" t="str">
            <v/>
          </cell>
          <cell r="J288" t="str">
            <v/>
          </cell>
          <cell r="L288" t="str">
            <v/>
          </cell>
          <cell r="M288" t="str">
            <v/>
          </cell>
          <cell r="N288" t="str">
            <v/>
          </cell>
        </row>
        <row r="289">
          <cell r="F289" t="str">
            <v/>
          </cell>
          <cell r="G289">
            <v>0</v>
          </cell>
          <cell r="H289">
            <v>0</v>
          </cell>
          <cell r="I289" t="str">
            <v/>
          </cell>
          <cell r="J289" t="str">
            <v/>
          </cell>
          <cell r="L289" t="str">
            <v/>
          </cell>
          <cell r="M289" t="str">
            <v/>
          </cell>
          <cell r="N289" t="str">
            <v/>
          </cell>
        </row>
        <row r="290">
          <cell r="F290" t="str">
            <v/>
          </cell>
          <cell r="G290">
            <v>0</v>
          </cell>
          <cell r="H290">
            <v>0</v>
          </cell>
          <cell r="I290" t="str">
            <v/>
          </cell>
          <cell r="J290" t="str">
            <v/>
          </cell>
          <cell r="L290" t="str">
            <v/>
          </cell>
          <cell r="M290" t="str">
            <v/>
          </cell>
          <cell r="N290" t="str">
            <v/>
          </cell>
        </row>
        <row r="291">
          <cell r="F291" t="str">
            <v/>
          </cell>
          <cell r="G291">
            <v>0</v>
          </cell>
          <cell r="H291">
            <v>0</v>
          </cell>
          <cell r="I291" t="str">
            <v/>
          </cell>
          <cell r="J291" t="str">
            <v/>
          </cell>
          <cell r="L291" t="str">
            <v/>
          </cell>
          <cell r="M291" t="str">
            <v/>
          </cell>
          <cell r="N291" t="str">
            <v/>
          </cell>
        </row>
        <row r="292">
          <cell r="F292" t="str">
            <v/>
          </cell>
          <cell r="G292">
            <v>0</v>
          </cell>
          <cell r="H292">
            <v>0</v>
          </cell>
          <cell r="I292" t="str">
            <v/>
          </cell>
          <cell r="J292" t="str">
            <v/>
          </cell>
          <cell r="L292" t="str">
            <v/>
          </cell>
          <cell r="M292" t="str">
            <v/>
          </cell>
          <cell r="N292" t="str">
            <v/>
          </cell>
        </row>
        <row r="293">
          <cell r="F293" t="str">
            <v/>
          </cell>
          <cell r="G293">
            <v>0</v>
          </cell>
          <cell r="H293">
            <v>0</v>
          </cell>
          <cell r="I293" t="str">
            <v/>
          </cell>
          <cell r="J293" t="str">
            <v/>
          </cell>
          <cell r="L293" t="str">
            <v/>
          </cell>
          <cell r="M293" t="str">
            <v/>
          </cell>
          <cell r="N293" t="str">
            <v/>
          </cell>
        </row>
        <row r="294">
          <cell r="F294" t="str">
            <v/>
          </cell>
          <cell r="G294">
            <v>0</v>
          </cell>
          <cell r="H294">
            <v>0</v>
          </cell>
          <cell r="I294" t="str">
            <v/>
          </cell>
          <cell r="J294" t="str">
            <v/>
          </cell>
          <cell r="L294" t="str">
            <v/>
          </cell>
          <cell r="M294" t="str">
            <v/>
          </cell>
          <cell r="N294" t="str">
            <v/>
          </cell>
        </row>
        <row r="295">
          <cell r="F295" t="str">
            <v/>
          </cell>
          <cell r="G295">
            <v>0</v>
          </cell>
          <cell r="H295">
            <v>0</v>
          </cell>
          <cell r="I295" t="str">
            <v/>
          </cell>
          <cell r="J295" t="str">
            <v/>
          </cell>
          <cell r="L295" t="str">
            <v/>
          </cell>
          <cell r="M295" t="str">
            <v/>
          </cell>
          <cell r="N295" t="str">
            <v/>
          </cell>
        </row>
        <row r="296">
          <cell r="F296" t="str">
            <v/>
          </cell>
          <cell r="G296">
            <v>0</v>
          </cell>
          <cell r="H296">
            <v>0</v>
          </cell>
          <cell r="I296" t="str">
            <v/>
          </cell>
          <cell r="J296" t="str">
            <v/>
          </cell>
          <cell r="L296" t="str">
            <v/>
          </cell>
          <cell r="M296" t="str">
            <v/>
          </cell>
          <cell r="N296" t="str">
            <v/>
          </cell>
        </row>
        <row r="297">
          <cell r="F297" t="str">
            <v/>
          </cell>
          <cell r="G297">
            <v>0</v>
          </cell>
          <cell r="H297">
            <v>0</v>
          </cell>
          <cell r="I297" t="str">
            <v/>
          </cell>
          <cell r="J297" t="str">
            <v/>
          </cell>
          <cell r="L297" t="str">
            <v/>
          </cell>
          <cell r="M297" t="str">
            <v/>
          </cell>
          <cell r="N297" t="str">
            <v/>
          </cell>
        </row>
        <row r="298">
          <cell r="F298" t="str">
            <v/>
          </cell>
          <cell r="G298">
            <v>0</v>
          </cell>
          <cell r="H298">
            <v>0</v>
          </cell>
          <cell r="I298" t="str">
            <v/>
          </cell>
          <cell r="J298" t="str">
            <v/>
          </cell>
          <cell r="L298" t="str">
            <v/>
          </cell>
          <cell r="M298" t="str">
            <v/>
          </cell>
          <cell r="N298" t="str">
            <v/>
          </cell>
        </row>
        <row r="299">
          <cell r="F299" t="str">
            <v/>
          </cell>
          <cell r="G299">
            <v>0</v>
          </cell>
          <cell r="H299">
            <v>0</v>
          </cell>
          <cell r="I299" t="str">
            <v/>
          </cell>
          <cell r="J299" t="str">
            <v/>
          </cell>
          <cell r="L299" t="str">
            <v/>
          </cell>
          <cell r="M299" t="str">
            <v/>
          </cell>
          <cell r="N299" t="str">
            <v/>
          </cell>
        </row>
        <row r="300">
          <cell r="F300" t="str">
            <v/>
          </cell>
          <cell r="G300">
            <v>0</v>
          </cell>
          <cell r="H300">
            <v>0</v>
          </cell>
          <cell r="I300" t="str">
            <v/>
          </cell>
          <cell r="J300" t="str">
            <v/>
          </cell>
          <cell r="L300" t="str">
            <v/>
          </cell>
          <cell r="M300" t="str">
            <v/>
          </cell>
          <cell r="N300" t="str">
            <v/>
          </cell>
        </row>
        <row r="301">
          <cell r="F301" t="str">
            <v/>
          </cell>
          <cell r="G301">
            <v>0</v>
          </cell>
          <cell r="H301">
            <v>0</v>
          </cell>
          <cell r="I301" t="str">
            <v/>
          </cell>
          <cell r="J301" t="str">
            <v/>
          </cell>
          <cell r="L301" t="str">
            <v/>
          </cell>
          <cell r="M301" t="str">
            <v/>
          </cell>
          <cell r="N301" t="str">
            <v/>
          </cell>
        </row>
        <row r="302">
          <cell r="F302" t="str">
            <v/>
          </cell>
          <cell r="G302">
            <v>0</v>
          </cell>
          <cell r="H302">
            <v>0</v>
          </cell>
          <cell r="I302" t="str">
            <v/>
          </cell>
          <cell r="J302" t="str">
            <v/>
          </cell>
          <cell r="L302" t="str">
            <v/>
          </cell>
          <cell r="M302" t="str">
            <v/>
          </cell>
          <cell r="N302" t="str">
            <v/>
          </cell>
        </row>
        <row r="303">
          <cell r="F303" t="str">
            <v/>
          </cell>
          <cell r="G303">
            <v>0</v>
          </cell>
          <cell r="H303">
            <v>0</v>
          </cell>
          <cell r="I303" t="str">
            <v/>
          </cell>
          <cell r="J303" t="str">
            <v/>
          </cell>
          <cell r="L303" t="str">
            <v/>
          </cell>
          <cell r="M303" t="str">
            <v/>
          </cell>
          <cell r="N303" t="str">
            <v/>
          </cell>
        </row>
        <row r="304">
          <cell r="F304" t="str">
            <v/>
          </cell>
          <cell r="G304">
            <v>0</v>
          </cell>
          <cell r="H304">
            <v>0</v>
          </cell>
          <cell r="I304" t="str">
            <v/>
          </cell>
          <cell r="J304" t="str">
            <v/>
          </cell>
          <cell r="L304" t="str">
            <v/>
          </cell>
          <cell r="M304" t="str">
            <v/>
          </cell>
          <cell r="N304" t="str">
            <v/>
          </cell>
        </row>
        <row r="305">
          <cell r="F305" t="str">
            <v/>
          </cell>
          <cell r="G305">
            <v>0</v>
          </cell>
          <cell r="H305">
            <v>0</v>
          </cell>
          <cell r="I305" t="str">
            <v/>
          </cell>
          <cell r="J305" t="str">
            <v/>
          </cell>
          <cell r="L305" t="str">
            <v/>
          </cell>
          <cell r="M305" t="str">
            <v/>
          </cell>
          <cell r="N305" t="str">
            <v/>
          </cell>
        </row>
        <row r="306">
          <cell r="F306" t="str">
            <v/>
          </cell>
          <cell r="G306">
            <v>0</v>
          </cell>
          <cell r="H306">
            <v>0</v>
          </cell>
          <cell r="I306" t="str">
            <v/>
          </cell>
          <cell r="J306" t="str">
            <v/>
          </cell>
          <cell r="L306" t="str">
            <v/>
          </cell>
          <cell r="M306" t="str">
            <v/>
          </cell>
          <cell r="N306" t="str">
            <v/>
          </cell>
        </row>
        <row r="307">
          <cell r="F307" t="str">
            <v/>
          </cell>
          <cell r="G307">
            <v>0</v>
          </cell>
          <cell r="H307">
            <v>0</v>
          </cell>
          <cell r="I307" t="str">
            <v/>
          </cell>
          <cell r="J307" t="str">
            <v/>
          </cell>
          <cell r="L307" t="str">
            <v/>
          </cell>
          <cell r="M307" t="str">
            <v/>
          </cell>
          <cell r="N307" t="str">
            <v/>
          </cell>
        </row>
        <row r="308">
          <cell r="F308" t="str">
            <v/>
          </cell>
          <cell r="G308">
            <v>0</v>
          </cell>
          <cell r="H308">
            <v>0</v>
          </cell>
          <cell r="I308" t="str">
            <v/>
          </cell>
          <cell r="J308" t="str">
            <v/>
          </cell>
          <cell r="L308" t="str">
            <v/>
          </cell>
          <cell r="M308" t="str">
            <v/>
          </cell>
          <cell r="N308" t="str">
            <v/>
          </cell>
        </row>
        <row r="309">
          <cell r="F309" t="str">
            <v/>
          </cell>
          <cell r="G309">
            <v>0</v>
          </cell>
          <cell r="H309">
            <v>0</v>
          </cell>
          <cell r="I309" t="str">
            <v/>
          </cell>
          <cell r="J309" t="str">
            <v/>
          </cell>
          <cell r="L309" t="str">
            <v/>
          </cell>
          <cell r="M309" t="str">
            <v/>
          </cell>
          <cell r="N309" t="str">
            <v/>
          </cell>
        </row>
        <row r="310">
          <cell r="F310" t="str">
            <v/>
          </cell>
          <cell r="G310">
            <v>0</v>
          </cell>
          <cell r="H310">
            <v>0</v>
          </cell>
          <cell r="I310" t="str">
            <v/>
          </cell>
          <cell r="J310" t="str">
            <v/>
          </cell>
          <cell r="L310" t="str">
            <v/>
          </cell>
          <cell r="M310" t="str">
            <v/>
          </cell>
          <cell r="N310" t="str">
            <v/>
          </cell>
        </row>
        <row r="311">
          <cell r="F311" t="str">
            <v/>
          </cell>
          <cell r="G311">
            <v>0</v>
          </cell>
          <cell r="H311">
            <v>0</v>
          </cell>
          <cell r="I311" t="str">
            <v/>
          </cell>
          <cell r="J311" t="str">
            <v/>
          </cell>
          <cell r="L311" t="str">
            <v/>
          </cell>
          <cell r="M311" t="str">
            <v/>
          </cell>
          <cell r="N311" t="str">
            <v/>
          </cell>
        </row>
        <row r="312">
          <cell r="F312" t="str">
            <v/>
          </cell>
          <cell r="G312">
            <v>0</v>
          </cell>
          <cell r="H312">
            <v>0</v>
          </cell>
          <cell r="I312" t="str">
            <v/>
          </cell>
          <cell r="J312" t="str">
            <v/>
          </cell>
          <cell r="L312" t="str">
            <v/>
          </cell>
          <cell r="M312" t="str">
            <v/>
          </cell>
          <cell r="N312" t="str">
            <v/>
          </cell>
        </row>
        <row r="313">
          <cell r="F313" t="str">
            <v/>
          </cell>
          <cell r="G313">
            <v>0</v>
          </cell>
          <cell r="H313">
            <v>0</v>
          </cell>
          <cell r="I313" t="str">
            <v/>
          </cell>
          <cell r="J313" t="str">
            <v/>
          </cell>
          <cell r="L313" t="str">
            <v/>
          </cell>
          <cell r="M313" t="str">
            <v/>
          </cell>
          <cell r="N313" t="str">
            <v/>
          </cell>
        </row>
        <row r="314">
          <cell r="F314" t="str">
            <v/>
          </cell>
          <cell r="G314">
            <v>0</v>
          </cell>
          <cell r="H314">
            <v>0</v>
          </cell>
          <cell r="I314" t="str">
            <v/>
          </cell>
          <cell r="J314" t="str">
            <v/>
          </cell>
          <cell r="L314" t="str">
            <v/>
          </cell>
          <cell r="M314" t="str">
            <v/>
          </cell>
          <cell r="N314" t="str">
            <v/>
          </cell>
        </row>
        <row r="315">
          <cell r="F315" t="str">
            <v/>
          </cell>
          <cell r="G315">
            <v>0</v>
          </cell>
          <cell r="H315">
            <v>0</v>
          </cell>
          <cell r="I315" t="str">
            <v/>
          </cell>
          <cell r="J315" t="str">
            <v/>
          </cell>
          <cell r="L315" t="str">
            <v/>
          </cell>
          <cell r="M315" t="str">
            <v/>
          </cell>
          <cell r="N315" t="str">
            <v/>
          </cell>
        </row>
        <row r="316">
          <cell r="F316" t="str">
            <v/>
          </cell>
          <cell r="G316">
            <v>0</v>
          </cell>
          <cell r="H316">
            <v>0</v>
          </cell>
          <cell r="I316" t="str">
            <v/>
          </cell>
          <cell r="J316" t="str">
            <v/>
          </cell>
          <cell r="L316" t="str">
            <v/>
          </cell>
          <cell r="M316" t="str">
            <v/>
          </cell>
          <cell r="N316" t="str">
            <v/>
          </cell>
        </row>
        <row r="317">
          <cell r="F317" t="str">
            <v/>
          </cell>
          <cell r="G317">
            <v>0</v>
          </cell>
          <cell r="H317">
            <v>0</v>
          </cell>
          <cell r="I317" t="str">
            <v/>
          </cell>
          <cell r="J317" t="str">
            <v/>
          </cell>
          <cell r="L317" t="str">
            <v/>
          </cell>
          <cell r="M317" t="str">
            <v/>
          </cell>
          <cell r="N317" t="str">
            <v/>
          </cell>
        </row>
        <row r="318">
          <cell r="F318" t="str">
            <v/>
          </cell>
          <cell r="G318">
            <v>0</v>
          </cell>
          <cell r="H318">
            <v>0</v>
          </cell>
          <cell r="I318" t="str">
            <v/>
          </cell>
          <cell r="J318" t="str">
            <v/>
          </cell>
          <cell r="L318" t="str">
            <v/>
          </cell>
          <cell r="M318" t="str">
            <v/>
          </cell>
          <cell r="N318" t="str">
            <v/>
          </cell>
        </row>
        <row r="319">
          <cell r="F319" t="str">
            <v/>
          </cell>
          <cell r="G319">
            <v>0</v>
          </cell>
          <cell r="H319">
            <v>0</v>
          </cell>
          <cell r="I319" t="str">
            <v/>
          </cell>
          <cell r="J319" t="str">
            <v/>
          </cell>
          <cell r="L319" t="str">
            <v/>
          </cell>
          <cell r="M319" t="str">
            <v/>
          </cell>
          <cell r="N319" t="str">
            <v/>
          </cell>
        </row>
        <row r="320">
          <cell r="F320" t="str">
            <v/>
          </cell>
          <cell r="G320">
            <v>0</v>
          </cell>
          <cell r="H320">
            <v>0</v>
          </cell>
          <cell r="I320" t="str">
            <v/>
          </cell>
          <cell r="J320" t="str">
            <v/>
          </cell>
          <cell r="L320" t="str">
            <v/>
          </cell>
          <cell r="M320" t="str">
            <v/>
          </cell>
          <cell r="N320" t="str">
            <v/>
          </cell>
        </row>
        <row r="321">
          <cell r="F321" t="str">
            <v/>
          </cell>
          <cell r="G321">
            <v>0</v>
          </cell>
          <cell r="H321">
            <v>0</v>
          </cell>
          <cell r="I321" t="str">
            <v/>
          </cell>
          <cell r="J321" t="str">
            <v/>
          </cell>
          <cell r="L321" t="str">
            <v/>
          </cell>
          <cell r="M321" t="str">
            <v/>
          </cell>
          <cell r="N321" t="str">
            <v/>
          </cell>
        </row>
        <row r="322">
          <cell r="F322" t="str">
            <v/>
          </cell>
          <cell r="G322">
            <v>0</v>
          </cell>
          <cell r="H322">
            <v>0</v>
          </cell>
          <cell r="I322" t="str">
            <v/>
          </cell>
          <cell r="J322" t="str">
            <v/>
          </cell>
          <cell r="L322" t="str">
            <v/>
          </cell>
          <cell r="M322" t="str">
            <v/>
          </cell>
          <cell r="N322" t="str">
            <v/>
          </cell>
        </row>
        <row r="323">
          <cell r="F323" t="str">
            <v/>
          </cell>
          <cell r="G323">
            <v>0</v>
          </cell>
          <cell r="H323">
            <v>0</v>
          </cell>
          <cell r="I323" t="str">
            <v/>
          </cell>
          <cell r="J323" t="str">
            <v/>
          </cell>
          <cell r="L323" t="str">
            <v/>
          </cell>
          <cell r="M323" t="str">
            <v/>
          </cell>
          <cell r="N323" t="str">
            <v/>
          </cell>
        </row>
        <row r="324">
          <cell r="F324" t="str">
            <v/>
          </cell>
          <cell r="G324">
            <v>0</v>
          </cell>
          <cell r="H324">
            <v>0</v>
          </cell>
          <cell r="I324" t="str">
            <v/>
          </cell>
          <cell r="J324" t="str">
            <v/>
          </cell>
          <cell r="L324" t="str">
            <v/>
          </cell>
          <cell r="M324" t="str">
            <v/>
          </cell>
          <cell r="N324" t="str">
            <v/>
          </cell>
        </row>
        <row r="325">
          <cell r="F325" t="str">
            <v/>
          </cell>
          <cell r="G325">
            <v>0</v>
          </cell>
          <cell r="H325">
            <v>0</v>
          </cell>
          <cell r="I325" t="str">
            <v/>
          </cell>
          <cell r="J325" t="str">
            <v/>
          </cell>
          <cell r="L325" t="str">
            <v/>
          </cell>
          <cell r="M325" t="str">
            <v/>
          </cell>
          <cell r="N325" t="str">
            <v/>
          </cell>
        </row>
        <row r="326">
          <cell r="F326" t="str">
            <v/>
          </cell>
          <cell r="G326">
            <v>0</v>
          </cell>
          <cell r="H326">
            <v>0</v>
          </cell>
          <cell r="I326" t="str">
            <v/>
          </cell>
          <cell r="J326" t="str">
            <v/>
          </cell>
          <cell r="L326" t="str">
            <v/>
          </cell>
          <cell r="M326" t="str">
            <v/>
          </cell>
          <cell r="N326" t="str">
            <v/>
          </cell>
        </row>
        <row r="327">
          <cell r="F327" t="str">
            <v/>
          </cell>
          <cell r="G327">
            <v>0</v>
          </cell>
          <cell r="H327">
            <v>0</v>
          </cell>
          <cell r="I327" t="str">
            <v/>
          </cell>
          <cell r="J327" t="str">
            <v/>
          </cell>
          <cell r="L327" t="str">
            <v/>
          </cell>
          <cell r="M327" t="str">
            <v/>
          </cell>
          <cell r="N327" t="str">
            <v/>
          </cell>
        </row>
        <row r="328">
          <cell r="F328" t="str">
            <v/>
          </cell>
          <cell r="G328">
            <v>0</v>
          </cell>
          <cell r="H328">
            <v>0</v>
          </cell>
          <cell r="I328" t="str">
            <v/>
          </cell>
          <cell r="J328" t="str">
            <v/>
          </cell>
          <cell r="L328" t="str">
            <v/>
          </cell>
          <cell r="M328" t="str">
            <v/>
          </cell>
          <cell r="N328" t="str">
            <v/>
          </cell>
        </row>
        <row r="329">
          <cell r="F329" t="str">
            <v/>
          </cell>
          <cell r="G329">
            <v>0</v>
          </cell>
          <cell r="H329">
            <v>0</v>
          </cell>
          <cell r="I329" t="str">
            <v/>
          </cell>
          <cell r="J329" t="str">
            <v/>
          </cell>
          <cell r="L329" t="str">
            <v/>
          </cell>
          <cell r="M329" t="str">
            <v/>
          </cell>
          <cell r="N329" t="str">
            <v/>
          </cell>
        </row>
        <row r="330">
          <cell r="F330" t="str">
            <v/>
          </cell>
          <cell r="G330">
            <v>0</v>
          </cell>
          <cell r="H330">
            <v>0</v>
          </cell>
          <cell r="I330" t="str">
            <v/>
          </cell>
          <cell r="J330" t="str">
            <v/>
          </cell>
          <cell r="L330" t="str">
            <v/>
          </cell>
          <cell r="M330" t="str">
            <v/>
          </cell>
          <cell r="N330" t="str">
            <v/>
          </cell>
        </row>
        <row r="331">
          <cell r="F331" t="str">
            <v/>
          </cell>
          <cell r="G331">
            <v>0</v>
          </cell>
          <cell r="H331">
            <v>0</v>
          </cell>
          <cell r="I331" t="str">
            <v/>
          </cell>
          <cell r="J331" t="str">
            <v/>
          </cell>
          <cell r="L331" t="str">
            <v/>
          </cell>
          <cell r="M331" t="str">
            <v/>
          </cell>
          <cell r="N331" t="str">
            <v/>
          </cell>
        </row>
        <row r="332">
          <cell r="F332" t="str">
            <v/>
          </cell>
          <cell r="G332">
            <v>0</v>
          </cell>
          <cell r="H332">
            <v>0</v>
          </cell>
          <cell r="I332" t="str">
            <v/>
          </cell>
          <cell r="J332" t="str">
            <v/>
          </cell>
          <cell r="L332" t="str">
            <v/>
          </cell>
          <cell r="M332" t="str">
            <v/>
          </cell>
          <cell r="N332" t="str">
            <v/>
          </cell>
        </row>
        <row r="333">
          <cell r="F333" t="str">
            <v/>
          </cell>
          <cell r="G333">
            <v>0</v>
          </cell>
          <cell r="H333">
            <v>0</v>
          </cell>
          <cell r="I333" t="str">
            <v/>
          </cell>
          <cell r="J333" t="str">
            <v/>
          </cell>
          <cell r="L333" t="str">
            <v/>
          </cell>
          <cell r="M333" t="str">
            <v/>
          </cell>
          <cell r="N333" t="str">
            <v/>
          </cell>
        </row>
        <row r="334">
          <cell r="F334" t="str">
            <v/>
          </cell>
          <cell r="G334">
            <v>0</v>
          </cell>
          <cell r="H334">
            <v>0</v>
          </cell>
          <cell r="I334" t="str">
            <v/>
          </cell>
          <cell r="J334" t="str">
            <v/>
          </cell>
          <cell r="L334" t="str">
            <v/>
          </cell>
          <cell r="M334" t="str">
            <v/>
          </cell>
          <cell r="N334" t="str">
            <v/>
          </cell>
        </row>
        <row r="335">
          <cell r="F335" t="str">
            <v/>
          </cell>
          <cell r="G335">
            <v>0</v>
          </cell>
          <cell r="H335">
            <v>0</v>
          </cell>
          <cell r="I335" t="str">
            <v/>
          </cell>
          <cell r="J335" t="str">
            <v/>
          </cell>
          <cell r="L335" t="str">
            <v/>
          </cell>
          <cell r="M335" t="str">
            <v/>
          </cell>
          <cell r="N335" t="str">
            <v/>
          </cell>
        </row>
        <row r="336">
          <cell r="F336" t="str">
            <v/>
          </cell>
          <cell r="G336">
            <v>0</v>
          </cell>
          <cell r="H336">
            <v>0</v>
          </cell>
          <cell r="I336" t="str">
            <v/>
          </cell>
          <cell r="J336" t="str">
            <v/>
          </cell>
          <cell r="L336" t="str">
            <v/>
          </cell>
          <cell r="M336" t="str">
            <v/>
          </cell>
          <cell r="N336" t="str">
            <v/>
          </cell>
        </row>
        <row r="337">
          <cell r="F337" t="str">
            <v/>
          </cell>
          <cell r="G337">
            <v>0</v>
          </cell>
          <cell r="H337">
            <v>0</v>
          </cell>
          <cell r="I337" t="str">
            <v/>
          </cell>
          <cell r="J337" t="str">
            <v/>
          </cell>
          <cell r="L337" t="str">
            <v/>
          </cell>
          <cell r="M337" t="str">
            <v/>
          </cell>
          <cell r="N337" t="str">
            <v/>
          </cell>
        </row>
        <row r="338">
          <cell r="F338" t="str">
            <v/>
          </cell>
          <cell r="G338">
            <v>0</v>
          </cell>
          <cell r="H338">
            <v>0</v>
          </cell>
          <cell r="I338" t="str">
            <v/>
          </cell>
          <cell r="J338" t="str">
            <v/>
          </cell>
          <cell r="L338" t="str">
            <v/>
          </cell>
          <cell r="M338" t="str">
            <v/>
          </cell>
          <cell r="N338" t="str">
            <v/>
          </cell>
        </row>
        <row r="339">
          <cell r="F339" t="str">
            <v/>
          </cell>
          <cell r="G339">
            <v>0</v>
          </cell>
          <cell r="H339">
            <v>0</v>
          </cell>
          <cell r="I339" t="str">
            <v/>
          </cell>
          <cell r="J339" t="str">
            <v/>
          </cell>
          <cell r="L339" t="str">
            <v/>
          </cell>
          <cell r="M339" t="str">
            <v/>
          </cell>
          <cell r="N339" t="str">
            <v/>
          </cell>
        </row>
        <row r="340">
          <cell r="F340" t="str">
            <v/>
          </cell>
          <cell r="G340">
            <v>0</v>
          </cell>
          <cell r="H340">
            <v>0</v>
          </cell>
          <cell r="I340" t="str">
            <v/>
          </cell>
          <cell r="J340" t="str">
            <v/>
          </cell>
          <cell r="L340" t="str">
            <v/>
          </cell>
          <cell r="M340" t="str">
            <v/>
          </cell>
          <cell r="N340" t="str">
            <v/>
          </cell>
        </row>
        <row r="341">
          <cell r="F341" t="str">
            <v/>
          </cell>
          <cell r="G341">
            <v>0</v>
          </cell>
          <cell r="H341">
            <v>0</v>
          </cell>
          <cell r="I341" t="str">
            <v/>
          </cell>
          <cell r="J341" t="str">
            <v/>
          </cell>
          <cell r="L341" t="str">
            <v/>
          </cell>
          <cell r="M341" t="str">
            <v/>
          </cell>
          <cell r="N341" t="str">
            <v/>
          </cell>
        </row>
        <row r="342">
          <cell r="F342" t="str">
            <v/>
          </cell>
          <cell r="G342">
            <v>0</v>
          </cell>
          <cell r="H342">
            <v>0</v>
          </cell>
          <cell r="I342" t="str">
            <v/>
          </cell>
          <cell r="J342" t="str">
            <v/>
          </cell>
          <cell r="L342" t="str">
            <v/>
          </cell>
          <cell r="M342" t="str">
            <v/>
          </cell>
          <cell r="N342" t="str">
            <v/>
          </cell>
        </row>
        <row r="343">
          <cell r="F343" t="str">
            <v/>
          </cell>
          <cell r="G343">
            <v>0</v>
          </cell>
          <cell r="H343">
            <v>0</v>
          </cell>
          <cell r="I343" t="str">
            <v/>
          </cell>
          <cell r="J343" t="str">
            <v/>
          </cell>
          <cell r="L343" t="str">
            <v/>
          </cell>
          <cell r="M343" t="str">
            <v/>
          </cell>
          <cell r="N343" t="str">
            <v/>
          </cell>
        </row>
        <row r="344">
          <cell r="F344" t="str">
            <v/>
          </cell>
          <cell r="G344">
            <v>0</v>
          </cell>
          <cell r="H344">
            <v>0</v>
          </cell>
          <cell r="I344" t="str">
            <v/>
          </cell>
          <cell r="J344" t="str">
            <v/>
          </cell>
          <cell r="L344" t="str">
            <v/>
          </cell>
          <cell r="M344" t="str">
            <v/>
          </cell>
          <cell r="N344" t="str">
            <v/>
          </cell>
        </row>
        <row r="345">
          <cell r="F345" t="str">
            <v/>
          </cell>
          <cell r="G345">
            <v>0</v>
          </cell>
          <cell r="H345">
            <v>0</v>
          </cell>
          <cell r="I345" t="str">
            <v/>
          </cell>
          <cell r="J345" t="str">
            <v/>
          </cell>
          <cell r="L345" t="str">
            <v/>
          </cell>
          <cell r="M345" t="str">
            <v/>
          </cell>
          <cell r="N345" t="str">
            <v/>
          </cell>
        </row>
        <row r="346">
          <cell r="F346" t="str">
            <v/>
          </cell>
          <cell r="G346">
            <v>0</v>
          </cell>
          <cell r="H346">
            <v>0</v>
          </cell>
          <cell r="I346" t="str">
            <v/>
          </cell>
          <cell r="J346" t="str">
            <v/>
          </cell>
          <cell r="L346" t="str">
            <v/>
          </cell>
          <cell r="M346" t="str">
            <v/>
          </cell>
          <cell r="N346" t="str">
            <v/>
          </cell>
        </row>
        <row r="347">
          <cell r="F347" t="str">
            <v/>
          </cell>
          <cell r="G347">
            <v>0</v>
          </cell>
          <cell r="H347">
            <v>0</v>
          </cell>
          <cell r="I347" t="str">
            <v/>
          </cell>
          <cell r="J347" t="str">
            <v/>
          </cell>
          <cell r="L347" t="str">
            <v/>
          </cell>
          <cell r="M347" t="str">
            <v/>
          </cell>
          <cell r="N347" t="str">
            <v/>
          </cell>
        </row>
        <row r="348">
          <cell r="F348" t="str">
            <v/>
          </cell>
          <cell r="G348">
            <v>0</v>
          </cell>
          <cell r="H348">
            <v>0</v>
          </cell>
          <cell r="I348" t="str">
            <v/>
          </cell>
          <cell r="J348" t="str">
            <v/>
          </cell>
          <cell r="L348" t="str">
            <v/>
          </cell>
          <cell r="M348" t="str">
            <v/>
          </cell>
          <cell r="N348" t="str">
            <v/>
          </cell>
        </row>
        <row r="349">
          <cell r="F349" t="str">
            <v/>
          </cell>
          <cell r="G349">
            <v>0</v>
          </cell>
          <cell r="H349">
            <v>0</v>
          </cell>
          <cell r="I349" t="str">
            <v/>
          </cell>
          <cell r="J349" t="str">
            <v/>
          </cell>
          <cell r="L349" t="str">
            <v/>
          </cell>
          <cell r="M349" t="str">
            <v/>
          </cell>
          <cell r="N349" t="str">
            <v/>
          </cell>
        </row>
        <row r="350">
          <cell r="F350" t="str">
            <v/>
          </cell>
          <cell r="G350">
            <v>0</v>
          </cell>
          <cell r="H350">
            <v>0</v>
          </cell>
          <cell r="I350" t="str">
            <v/>
          </cell>
          <cell r="J350" t="str">
            <v/>
          </cell>
          <cell r="L350" t="str">
            <v/>
          </cell>
          <cell r="M350" t="str">
            <v/>
          </cell>
          <cell r="N350" t="str">
            <v/>
          </cell>
        </row>
        <row r="351">
          <cell r="F351" t="str">
            <v/>
          </cell>
          <cell r="G351">
            <v>0</v>
          </cell>
          <cell r="H351">
            <v>0</v>
          </cell>
          <cell r="I351" t="str">
            <v/>
          </cell>
          <cell r="J351" t="str">
            <v/>
          </cell>
          <cell r="L351" t="str">
            <v/>
          </cell>
          <cell r="M351" t="str">
            <v/>
          </cell>
          <cell r="N351" t="str">
            <v/>
          </cell>
        </row>
        <row r="352">
          <cell r="F352" t="str">
            <v/>
          </cell>
          <cell r="G352">
            <v>0</v>
          </cell>
          <cell r="H352">
            <v>0</v>
          </cell>
          <cell r="I352" t="str">
            <v/>
          </cell>
          <cell r="J352" t="str">
            <v/>
          </cell>
          <cell r="L352" t="str">
            <v/>
          </cell>
          <cell r="M352" t="str">
            <v/>
          </cell>
          <cell r="N352" t="str">
            <v/>
          </cell>
        </row>
        <row r="353">
          <cell r="F353" t="str">
            <v/>
          </cell>
          <cell r="G353">
            <v>0</v>
          </cell>
          <cell r="H353">
            <v>0</v>
          </cell>
          <cell r="I353" t="str">
            <v/>
          </cell>
          <cell r="J353" t="str">
            <v/>
          </cell>
          <cell r="L353" t="str">
            <v/>
          </cell>
          <cell r="M353" t="str">
            <v/>
          </cell>
          <cell r="N353" t="str">
            <v/>
          </cell>
        </row>
        <row r="354">
          <cell r="F354" t="str">
            <v/>
          </cell>
          <cell r="G354">
            <v>0</v>
          </cell>
          <cell r="H354">
            <v>0</v>
          </cell>
          <cell r="I354" t="str">
            <v/>
          </cell>
          <cell r="J354" t="str">
            <v/>
          </cell>
          <cell r="L354" t="str">
            <v/>
          </cell>
          <cell r="M354" t="str">
            <v/>
          </cell>
          <cell r="N354" t="str">
            <v/>
          </cell>
        </row>
        <row r="355">
          <cell r="F355" t="str">
            <v/>
          </cell>
          <cell r="G355">
            <v>0</v>
          </cell>
          <cell r="H355">
            <v>0</v>
          </cell>
          <cell r="I355" t="str">
            <v/>
          </cell>
          <cell r="J355" t="str">
            <v/>
          </cell>
          <cell r="L355" t="str">
            <v/>
          </cell>
          <cell r="M355" t="str">
            <v/>
          </cell>
          <cell r="N355" t="str">
            <v/>
          </cell>
        </row>
        <row r="356">
          <cell r="F356" t="str">
            <v/>
          </cell>
          <cell r="G356">
            <v>0</v>
          </cell>
          <cell r="H356">
            <v>0</v>
          </cell>
          <cell r="I356" t="str">
            <v/>
          </cell>
          <cell r="J356" t="str">
            <v/>
          </cell>
          <cell r="L356" t="str">
            <v/>
          </cell>
          <cell r="M356" t="str">
            <v/>
          </cell>
          <cell r="N356" t="str">
            <v/>
          </cell>
        </row>
        <row r="357">
          <cell r="F357" t="str">
            <v/>
          </cell>
          <cell r="G357">
            <v>0</v>
          </cell>
          <cell r="H357">
            <v>0</v>
          </cell>
          <cell r="I357" t="str">
            <v/>
          </cell>
          <cell r="J357" t="str">
            <v/>
          </cell>
          <cell r="L357" t="str">
            <v/>
          </cell>
          <cell r="M357" t="str">
            <v/>
          </cell>
          <cell r="N357" t="str">
            <v/>
          </cell>
        </row>
        <row r="358">
          <cell r="F358" t="str">
            <v/>
          </cell>
          <cell r="G358">
            <v>0</v>
          </cell>
          <cell r="H358">
            <v>0</v>
          </cell>
          <cell r="I358" t="str">
            <v/>
          </cell>
          <cell r="J358" t="str">
            <v/>
          </cell>
          <cell r="L358" t="str">
            <v/>
          </cell>
          <cell r="M358" t="str">
            <v/>
          </cell>
          <cell r="N358" t="str">
            <v/>
          </cell>
        </row>
        <row r="359">
          <cell r="F359" t="str">
            <v/>
          </cell>
          <cell r="G359">
            <v>0</v>
          </cell>
          <cell r="H359">
            <v>0</v>
          </cell>
          <cell r="I359" t="str">
            <v/>
          </cell>
          <cell r="J359" t="str">
            <v/>
          </cell>
          <cell r="L359" t="str">
            <v/>
          </cell>
          <cell r="M359" t="str">
            <v/>
          </cell>
          <cell r="N359" t="str">
            <v/>
          </cell>
        </row>
        <row r="360">
          <cell r="F360" t="str">
            <v/>
          </cell>
          <cell r="G360">
            <v>0</v>
          </cell>
          <cell r="H360">
            <v>0</v>
          </cell>
          <cell r="I360" t="str">
            <v/>
          </cell>
          <cell r="J360" t="str">
            <v/>
          </cell>
          <cell r="L360" t="str">
            <v/>
          </cell>
          <cell r="M360" t="str">
            <v/>
          </cell>
          <cell r="N360" t="str">
            <v/>
          </cell>
        </row>
        <row r="361">
          <cell r="F361" t="str">
            <v/>
          </cell>
          <cell r="G361">
            <v>0</v>
          </cell>
          <cell r="H361">
            <v>0</v>
          </cell>
          <cell r="I361" t="str">
            <v/>
          </cell>
          <cell r="J361" t="str">
            <v/>
          </cell>
          <cell r="L361" t="str">
            <v/>
          </cell>
          <cell r="M361" t="str">
            <v/>
          </cell>
          <cell r="N361" t="str">
            <v/>
          </cell>
        </row>
        <row r="362">
          <cell r="F362" t="str">
            <v/>
          </cell>
          <cell r="G362">
            <v>0</v>
          </cell>
          <cell r="H362">
            <v>0</v>
          </cell>
          <cell r="I362" t="str">
            <v/>
          </cell>
          <cell r="J362" t="str">
            <v/>
          </cell>
          <cell r="L362" t="str">
            <v/>
          </cell>
          <cell r="M362" t="str">
            <v/>
          </cell>
          <cell r="N362" t="str">
            <v/>
          </cell>
        </row>
        <row r="363">
          <cell r="F363" t="str">
            <v/>
          </cell>
          <cell r="G363">
            <v>0</v>
          </cell>
          <cell r="H363">
            <v>0</v>
          </cell>
          <cell r="I363" t="str">
            <v/>
          </cell>
          <cell r="J363" t="str">
            <v/>
          </cell>
          <cell r="L363" t="str">
            <v/>
          </cell>
          <cell r="M363" t="str">
            <v/>
          </cell>
          <cell r="N363" t="str">
            <v/>
          </cell>
        </row>
        <row r="364">
          <cell r="F364" t="str">
            <v/>
          </cell>
          <cell r="G364">
            <v>0</v>
          </cell>
          <cell r="H364">
            <v>0</v>
          </cell>
          <cell r="I364" t="str">
            <v/>
          </cell>
          <cell r="J364" t="str">
            <v/>
          </cell>
          <cell r="L364" t="str">
            <v/>
          </cell>
          <cell r="M364" t="str">
            <v/>
          </cell>
          <cell r="N364" t="str">
            <v/>
          </cell>
        </row>
        <row r="365">
          <cell r="F365" t="str">
            <v/>
          </cell>
          <cell r="G365">
            <v>0</v>
          </cell>
          <cell r="H365">
            <v>0</v>
          </cell>
          <cell r="I365" t="str">
            <v/>
          </cell>
          <cell r="J365" t="str">
            <v/>
          </cell>
          <cell r="L365" t="str">
            <v/>
          </cell>
          <cell r="M365" t="str">
            <v/>
          </cell>
          <cell r="N365" t="str">
            <v/>
          </cell>
        </row>
        <row r="366">
          <cell r="F366" t="str">
            <v/>
          </cell>
          <cell r="G366">
            <v>0</v>
          </cell>
          <cell r="H366">
            <v>0</v>
          </cell>
          <cell r="I366" t="str">
            <v/>
          </cell>
          <cell r="J366" t="str">
            <v/>
          </cell>
          <cell r="L366" t="str">
            <v/>
          </cell>
          <cell r="M366" t="str">
            <v/>
          </cell>
          <cell r="N366" t="str">
            <v/>
          </cell>
        </row>
        <row r="367">
          <cell r="F367" t="str">
            <v/>
          </cell>
          <cell r="G367">
            <v>0</v>
          </cell>
          <cell r="H367">
            <v>0</v>
          </cell>
          <cell r="I367" t="str">
            <v/>
          </cell>
          <cell r="J367" t="str">
            <v/>
          </cell>
          <cell r="L367" t="str">
            <v/>
          </cell>
          <cell r="M367" t="str">
            <v/>
          </cell>
          <cell r="N367" t="str">
            <v/>
          </cell>
        </row>
        <row r="368">
          <cell r="F368" t="str">
            <v/>
          </cell>
          <cell r="G368">
            <v>0</v>
          </cell>
          <cell r="H368">
            <v>0</v>
          </cell>
          <cell r="I368" t="str">
            <v/>
          </cell>
          <cell r="J368" t="str">
            <v/>
          </cell>
          <cell r="L368" t="str">
            <v/>
          </cell>
          <cell r="M368" t="str">
            <v/>
          </cell>
          <cell r="N368" t="str">
            <v/>
          </cell>
        </row>
        <row r="369">
          <cell r="F369" t="str">
            <v/>
          </cell>
          <cell r="G369">
            <v>0</v>
          </cell>
          <cell r="H369">
            <v>0</v>
          </cell>
          <cell r="I369" t="str">
            <v/>
          </cell>
          <cell r="J369" t="str">
            <v/>
          </cell>
          <cell r="L369" t="str">
            <v/>
          </cell>
          <cell r="M369" t="str">
            <v/>
          </cell>
          <cell r="N369" t="str">
            <v/>
          </cell>
        </row>
        <row r="370">
          <cell r="F370" t="str">
            <v/>
          </cell>
          <cell r="G370">
            <v>0</v>
          </cell>
          <cell r="H370">
            <v>0</v>
          </cell>
          <cell r="I370" t="str">
            <v/>
          </cell>
          <cell r="J370" t="str">
            <v/>
          </cell>
          <cell r="L370" t="str">
            <v/>
          </cell>
          <cell r="M370" t="str">
            <v/>
          </cell>
          <cell r="N370" t="str">
            <v/>
          </cell>
        </row>
        <row r="371">
          <cell r="F371" t="str">
            <v/>
          </cell>
          <cell r="G371">
            <v>0</v>
          </cell>
          <cell r="H371">
            <v>0</v>
          </cell>
          <cell r="I371" t="str">
            <v/>
          </cell>
          <cell r="J371" t="str">
            <v/>
          </cell>
          <cell r="L371" t="str">
            <v/>
          </cell>
          <cell r="M371" t="str">
            <v/>
          </cell>
          <cell r="N371" t="str">
            <v/>
          </cell>
        </row>
        <row r="372">
          <cell r="F372" t="str">
            <v/>
          </cell>
          <cell r="G372">
            <v>0</v>
          </cell>
          <cell r="H372">
            <v>0</v>
          </cell>
          <cell r="I372" t="str">
            <v/>
          </cell>
          <cell r="J372" t="str">
            <v/>
          </cell>
          <cell r="L372" t="str">
            <v/>
          </cell>
          <cell r="M372" t="str">
            <v/>
          </cell>
          <cell r="N372" t="str">
            <v/>
          </cell>
        </row>
        <row r="373">
          <cell r="F373" t="str">
            <v/>
          </cell>
          <cell r="G373">
            <v>0</v>
          </cell>
          <cell r="H373">
            <v>0</v>
          </cell>
          <cell r="I373" t="str">
            <v/>
          </cell>
          <cell r="J373" t="str">
            <v/>
          </cell>
          <cell r="L373" t="str">
            <v/>
          </cell>
          <cell r="M373" t="str">
            <v/>
          </cell>
          <cell r="N373" t="str">
            <v/>
          </cell>
        </row>
        <row r="374">
          <cell r="F374" t="str">
            <v/>
          </cell>
          <cell r="G374">
            <v>0</v>
          </cell>
          <cell r="H374">
            <v>0</v>
          </cell>
          <cell r="I374" t="str">
            <v/>
          </cell>
          <cell r="J374" t="str">
            <v/>
          </cell>
          <cell r="L374" t="str">
            <v/>
          </cell>
          <cell r="M374" t="str">
            <v/>
          </cell>
          <cell r="N374" t="str">
            <v/>
          </cell>
        </row>
        <row r="375">
          <cell r="F375" t="str">
            <v/>
          </cell>
          <cell r="G375">
            <v>0</v>
          </cell>
          <cell r="H375">
            <v>0</v>
          </cell>
          <cell r="I375" t="str">
            <v/>
          </cell>
          <cell r="J375" t="str">
            <v/>
          </cell>
          <cell r="L375" t="str">
            <v/>
          </cell>
          <cell r="M375" t="str">
            <v/>
          </cell>
          <cell r="N375" t="str">
            <v/>
          </cell>
        </row>
        <row r="376">
          <cell r="F376" t="str">
            <v/>
          </cell>
          <cell r="G376">
            <v>0</v>
          </cell>
          <cell r="H376">
            <v>0</v>
          </cell>
          <cell r="I376" t="str">
            <v/>
          </cell>
          <cell r="J376" t="str">
            <v/>
          </cell>
          <cell r="L376" t="str">
            <v/>
          </cell>
          <cell r="M376" t="str">
            <v/>
          </cell>
          <cell r="N376" t="str">
            <v/>
          </cell>
        </row>
        <row r="377">
          <cell r="F377" t="str">
            <v/>
          </cell>
          <cell r="G377">
            <v>0</v>
          </cell>
          <cell r="H377">
            <v>0</v>
          </cell>
          <cell r="I377" t="str">
            <v/>
          </cell>
          <cell r="J377" t="str">
            <v/>
          </cell>
          <cell r="L377" t="str">
            <v/>
          </cell>
          <cell r="M377" t="str">
            <v/>
          </cell>
          <cell r="N377" t="str">
            <v/>
          </cell>
        </row>
        <row r="378">
          <cell r="F378" t="str">
            <v/>
          </cell>
          <cell r="G378">
            <v>0</v>
          </cell>
          <cell r="H378">
            <v>0</v>
          </cell>
          <cell r="I378" t="str">
            <v/>
          </cell>
          <cell r="J378" t="str">
            <v/>
          </cell>
          <cell r="L378" t="str">
            <v/>
          </cell>
          <cell r="M378" t="str">
            <v/>
          </cell>
          <cell r="N378" t="str">
            <v/>
          </cell>
        </row>
        <row r="379">
          <cell r="F379" t="str">
            <v/>
          </cell>
          <cell r="G379">
            <v>0</v>
          </cell>
          <cell r="H379">
            <v>0</v>
          </cell>
          <cell r="I379" t="str">
            <v/>
          </cell>
          <cell r="J379" t="str">
            <v/>
          </cell>
          <cell r="L379" t="str">
            <v/>
          </cell>
          <cell r="M379" t="str">
            <v/>
          </cell>
          <cell r="N379" t="str">
            <v/>
          </cell>
        </row>
        <row r="380">
          <cell r="F380" t="str">
            <v/>
          </cell>
          <cell r="G380">
            <v>0</v>
          </cell>
          <cell r="H380">
            <v>0</v>
          </cell>
          <cell r="I380" t="str">
            <v/>
          </cell>
          <cell r="J380" t="str">
            <v/>
          </cell>
          <cell r="L380" t="str">
            <v/>
          </cell>
          <cell r="M380" t="str">
            <v/>
          </cell>
          <cell r="N380" t="str">
            <v/>
          </cell>
        </row>
        <row r="381">
          <cell r="F381" t="str">
            <v/>
          </cell>
          <cell r="G381">
            <v>0</v>
          </cell>
          <cell r="H381">
            <v>0</v>
          </cell>
          <cell r="I381" t="str">
            <v/>
          </cell>
          <cell r="J381" t="str">
            <v/>
          </cell>
          <cell r="L381" t="str">
            <v/>
          </cell>
          <cell r="M381" t="str">
            <v/>
          </cell>
          <cell r="N381" t="str">
            <v/>
          </cell>
        </row>
        <row r="382">
          <cell r="F382" t="str">
            <v/>
          </cell>
          <cell r="G382">
            <v>0</v>
          </cell>
          <cell r="H382">
            <v>0</v>
          </cell>
          <cell r="I382" t="str">
            <v/>
          </cell>
          <cell r="J382" t="str">
            <v/>
          </cell>
          <cell r="L382" t="str">
            <v/>
          </cell>
          <cell r="M382" t="str">
            <v/>
          </cell>
          <cell r="N382" t="str">
            <v/>
          </cell>
        </row>
        <row r="383">
          <cell r="F383" t="str">
            <v/>
          </cell>
          <cell r="G383">
            <v>0</v>
          </cell>
          <cell r="H383">
            <v>0</v>
          </cell>
          <cell r="I383" t="str">
            <v/>
          </cell>
          <cell r="J383" t="str">
            <v/>
          </cell>
          <cell r="L383" t="str">
            <v/>
          </cell>
          <cell r="M383" t="str">
            <v/>
          </cell>
          <cell r="N383" t="str">
            <v/>
          </cell>
        </row>
        <row r="384">
          <cell r="F384" t="str">
            <v/>
          </cell>
          <cell r="G384">
            <v>0</v>
          </cell>
          <cell r="H384">
            <v>0</v>
          </cell>
          <cell r="I384" t="str">
            <v/>
          </cell>
          <cell r="J384" t="str">
            <v/>
          </cell>
          <cell r="L384" t="str">
            <v/>
          </cell>
          <cell r="M384" t="str">
            <v/>
          </cell>
          <cell r="N384" t="str">
            <v/>
          </cell>
        </row>
        <row r="385">
          <cell r="F385" t="str">
            <v/>
          </cell>
          <cell r="G385">
            <v>0</v>
          </cell>
          <cell r="H385">
            <v>0</v>
          </cell>
          <cell r="I385" t="str">
            <v/>
          </cell>
          <cell r="J385" t="str">
            <v/>
          </cell>
          <cell r="L385" t="str">
            <v/>
          </cell>
          <cell r="M385" t="str">
            <v/>
          </cell>
          <cell r="N385" t="str">
            <v/>
          </cell>
        </row>
        <row r="386">
          <cell r="F386" t="str">
            <v/>
          </cell>
          <cell r="G386">
            <v>0</v>
          </cell>
          <cell r="H386">
            <v>0</v>
          </cell>
          <cell r="I386" t="str">
            <v/>
          </cell>
          <cell r="J386" t="str">
            <v/>
          </cell>
          <cell r="L386" t="str">
            <v/>
          </cell>
          <cell r="M386" t="str">
            <v/>
          </cell>
          <cell r="N386" t="str">
            <v/>
          </cell>
        </row>
        <row r="387">
          <cell r="F387" t="str">
            <v/>
          </cell>
          <cell r="G387">
            <v>0</v>
          </cell>
          <cell r="H387">
            <v>0</v>
          </cell>
          <cell r="I387" t="str">
            <v/>
          </cell>
          <cell r="J387" t="str">
            <v/>
          </cell>
          <cell r="L387" t="str">
            <v/>
          </cell>
          <cell r="M387" t="str">
            <v/>
          </cell>
          <cell r="N387" t="str">
            <v/>
          </cell>
        </row>
        <row r="388">
          <cell r="F388" t="str">
            <v/>
          </cell>
          <cell r="G388">
            <v>0</v>
          </cell>
          <cell r="H388">
            <v>0</v>
          </cell>
          <cell r="I388" t="str">
            <v/>
          </cell>
          <cell r="J388" t="str">
            <v/>
          </cell>
          <cell r="L388" t="str">
            <v/>
          </cell>
          <cell r="M388" t="str">
            <v/>
          </cell>
          <cell r="N388" t="str">
            <v/>
          </cell>
        </row>
        <row r="389">
          <cell r="F389" t="str">
            <v/>
          </cell>
          <cell r="G389">
            <v>0</v>
          </cell>
          <cell r="H389">
            <v>0</v>
          </cell>
          <cell r="I389" t="str">
            <v/>
          </cell>
          <cell r="J389" t="str">
            <v/>
          </cell>
          <cell r="L389" t="str">
            <v/>
          </cell>
          <cell r="M389" t="str">
            <v/>
          </cell>
          <cell r="N389" t="str">
            <v/>
          </cell>
        </row>
        <row r="390">
          <cell r="F390" t="str">
            <v/>
          </cell>
          <cell r="G390">
            <v>0</v>
          </cell>
          <cell r="H390">
            <v>0</v>
          </cell>
          <cell r="I390" t="str">
            <v/>
          </cell>
          <cell r="J390" t="str">
            <v/>
          </cell>
          <cell r="L390" t="str">
            <v/>
          </cell>
          <cell r="M390" t="str">
            <v/>
          </cell>
          <cell r="N390" t="str">
            <v/>
          </cell>
        </row>
        <row r="391">
          <cell r="F391" t="str">
            <v/>
          </cell>
          <cell r="G391">
            <v>0</v>
          </cell>
          <cell r="H391">
            <v>0</v>
          </cell>
          <cell r="I391" t="str">
            <v/>
          </cell>
          <cell r="J391" t="str">
            <v/>
          </cell>
          <cell r="L391" t="str">
            <v/>
          </cell>
          <cell r="M391" t="str">
            <v/>
          </cell>
          <cell r="N391" t="str">
            <v/>
          </cell>
        </row>
        <row r="392">
          <cell r="F392" t="str">
            <v/>
          </cell>
          <cell r="G392">
            <v>0</v>
          </cell>
          <cell r="H392">
            <v>0</v>
          </cell>
          <cell r="I392" t="str">
            <v/>
          </cell>
          <cell r="J392" t="str">
            <v/>
          </cell>
          <cell r="L392" t="str">
            <v/>
          </cell>
          <cell r="M392" t="str">
            <v/>
          </cell>
          <cell r="N392" t="str">
            <v/>
          </cell>
        </row>
        <row r="393">
          <cell r="F393" t="str">
            <v/>
          </cell>
          <cell r="G393">
            <v>0</v>
          </cell>
          <cell r="H393">
            <v>0</v>
          </cell>
          <cell r="I393" t="str">
            <v/>
          </cell>
          <cell r="J393" t="str">
            <v/>
          </cell>
          <cell r="L393" t="str">
            <v/>
          </cell>
          <cell r="M393" t="str">
            <v/>
          </cell>
          <cell r="N393" t="str">
            <v/>
          </cell>
        </row>
        <row r="394">
          <cell r="F394" t="str">
            <v/>
          </cell>
          <cell r="G394">
            <v>0</v>
          </cell>
          <cell r="H394">
            <v>0</v>
          </cell>
          <cell r="I394" t="str">
            <v/>
          </cell>
          <cell r="J394" t="str">
            <v/>
          </cell>
          <cell r="L394" t="str">
            <v/>
          </cell>
          <cell r="M394" t="str">
            <v/>
          </cell>
          <cell r="N394" t="str">
            <v/>
          </cell>
        </row>
        <row r="395">
          <cell r="F395" t="str">
            <v/>
          </cell>
          <cell r="G395">
            <v>0</v>
          </cell>
          <cell r="H395">
            <v>0</v>
          </cell>
          <cell r="I395" t="str">
            <v/>
          </cell>
          <cell r="J395" t="str">
            <v/>
          </cell>
          <cell r="L395" t="str">
            <v/>
          </cell>
          <cell r="M395" t="str">
            <v/>
          </cell>
          <cell r="N395" t="str">
            <v/>
          </cell>
        </row>
        <row r="396">
          <cell r="F396" t="str">
            <v/>
          </cell>
          <cell r="G396">
            <v>0</v>
          </cell>
          <cell r="H396">
            <v>0</v>
          </cell>
          <cell r="I396" t="str">
            <v/>
          </cell>
          <cell r="J396" t="str">
            <v/>
          </cell>
          <cell r="L396" t="str">
            <v/>
          </cell>
          <cell r="M396" t="str">
            <v/>
          </cell>
          <cell r="N396" t="str">
            <v/>
          </cell>
        </row>
        <row r="397">
          <cell r="F397" t="str">
            <v/>
          </cell>
          <cell r="G397">
            <v>0</v>
          </cell>
          <cell r="H397">
            <v>0</v>
          </cell>
          <cell r="I397" t="str">
            <v/>
          </cell>
          <cell r="J397" t="str">
            <v/>
          </cell>
          <cell r="L397" t="str">
            <v/>
          </cell>
          <cell r="M397" t="str">
            <v/>
          </cell>
          <cell r="N397" t="str">
            <v/>
          </cell>
        </row>
        <row r="398">
          <cell r="F398" t="str">
            <v/>
          </cell>
          <cell r="G398">
            <v>0</v>
          </cell>
          <cell r="H398">
            <v>0</v>
          </cell>
          <cell r="I398" t="str">
            <v/>
          </cell>
          <cell r="J398" t="str">
            <v/>
          </cell>
          <cell r="L398" t="str">
            <v/>
          </cell>
          <cell r="M398" t="str">
            <v/>
          </cell>
          <cell r="N398" t="str">
            <v/>
          </cell>
        </row>
        <row r="399">
          <cell r="F399" t="str">
            <v/>
          </cell>
          <cell r="G399">
            <v>0</v>
          </cell>
          <cell r="H399">
            <v>0</v>
          </cell>
          <cell r="I399" t="str">
            <v/>
          </cell>
          <cell r="J399" t="str">
            <v/>
          </cell>
          <cell r="L399" t="str">
            <v/>
          </cell>
          <cell r="M399" t="str">
            <v/>
          </cell>
          <cell r="N399" t="str">
            <v/>
          </cell>
        </row>
        <row r="400">
          <cell r="F400" t="str">
            <v/>
          </cell>
          <cell r="G400">
            <v>0</v>
          </cell>
          <cell r="H400">
            <v>0</v>
          </cell>
          <cell r="I400" t="str">
            <v/>
          </cell>
          <cell r="J400" t="str">
            <v/>
          </cell>
          <cell r="L400" t="str">
            <v/>
          </cell>
          <cell r="M400" t="str">
            <v/>
          </cell>
          <cell r="N400" t="str">
            <v/>
          </cell>
        </row>
        <row r="401">
          <cell r="F401" t="str">
            <v/>
          </cell>
          <cell r="G401">
            <v>0</v>
          </cell>
          <cell r="H401">
            <v>0</v>
          </cell>
          <cell r="I401" t="str">
            <v/>
          </cell>
          <cell r="J401" t="str">
            <v/>
          </cell>
          <cell r="L401" t="str">
            <v/>
          </cell>
          <cell r="M401" t="str">
            <v/>
          </cell>
          <cell r="N401" t="str">
            <v/>
          </cell>
        </row>
        <row r="402">
          <cell r="F402" t="str">
            <v/>
          </cell>
          <cell r="G402">
            <v>0</v>
          </cell>
          <cell r="H402">
            <v>0</v>
          </cell>
          <cell r="I402" t="str">
            <v/>
          </cell>
          <cell r="J402" t="str">
            <v/>
          </cell>
          <cell r="L402" t="str">
            <v/>
          </cell>
          <cell r="M402" t="str">
            <v/>
          </cell>
          <cell r="N402" t="str">
            <v/>
          </cell>
        </row>
        <row r="403">
          <cell r="F403" t="str">
            <v/>
          </cell>
          <cell r="G403">
            <v>0</v>
          </cell>
          <cell r="H403">
            <v>0</v>
          </cell>
          <cell r="I403" t="str">
            <v/>
          </cell>
          <cell r="J403" t="str">
            <v/>
          </cell>
          <cell r="L403" t="str">
            <v/>
          </cell>
          <cell r="M403" t="str">
            <v/>
          </cell>
          <cell r="N403" t="str">
            <v/>
          </cell>
        </row>
        <row r="404">
          <cell r="F404" t="str">
            <v/>
          </cell>
          <cell r="G404">
            <v>0</v>
          </cell>
          <cell r="H404">
            <v>0</v>
          </cell>
          <cell r="I404" t="str">
            <v/>
          </cell>
          <cell r="J404" t="str">
            <v/>
          </cell>
          <cell r="L404" t="str">
            <v/>
          </cell>
          <cell r="M404" t="str">
            <v/>
          </cell>
          <cell r="N404" t="str">
            <v/>
          </cell>
        </row>
        <row r="405">
          <cell r="F405" t="str">
            <v/>
          </cell>
          <cell r="G405">
            <v>0</v>
          </cell>
          <cell r="H405">
            <v>0</v>
          </cell>
          <cell r="I405" t="str">
            <v/>
          </cell>
          <cell r="J405" t="str">
            <v/>
          </cell>
          <cell r="L405" t="str">
            <v/>
          </cell>
          <cell r="M405" t="str">
            <v/>
          </cell>
          <cell r="N405" t="str">
            <v/>
          </cell>
        </row>
        <row r="406">
          <cell r="F406" t="str">
            <v/>
          </cell>
          <cell r="G406">
            <v>0</v>
          </cell>
          <cell r="H406">
            <v>0</v>
          </cell>
          <cell r="I406" t="str">
            <v/>
          </cell>
          <cell r="J406" t="str">
            <v/>
          </cell>
          <cell r="L406" t="str">
            <v/>
          </cell>
          <cell r="M406" t="str">
            <v/>
          </cell>
          <cell r="N406" t="str">
            <v/>
          </cell>
        </row>
        <row r="407">
          <cell r="F407" t="str">
            <v/>
          </cell>
          <cell r="G407">
            <v>0</v>
          </cell>
          <cell r="H407">
            <v>0</v>
          </cell>
          <cell r="I407" t="str">
            <v/>
          </cell>
          <cell r="J407" t="str">
            <v/>
          </cell>
          <cell r="L407" t="str">
            <v/>
          </cell>
          <cell r="M407" t="str">
            <v/>
          </cell>
          <cell r="N407" t="str">
            <v/>
          </cell>
        </row>
        <row r="408">
          <cell r="F408" t="str">
            <v/>
          </cell>
          <cell r="G408">
            <v>0</v>
          </cell>
          <cell r="H408">
            <v>0</v>
          </cell>
          <cell r="I408" t="str">
            <v/>
          </cell>
          <cell r="J408" t="str">
            <v/>
          </cell>
          <cell r="L408" t="str">
            <v/>
          </cell>
          <cell r="M408" t="str">
            <v/>
          </cell>
          <cell r="N408" t="str">
            <v/>
          </cell>
        </row>
        <row r="409">
          <cell r="F409" t="str">
            <v/>
          </cell>
          <cell r="G409">
            <v>0</v>
          </cell>
          <cell r="H409">
            <v>0</v>
          </cell>
          <cell r="I409" t="str">
            <v/>
          </cell>
          <cell r="J409" t="str">
            <v/>
          </cell>
          <cell r="L409" t="str">
            <v/>
          </cell>
          <cell r="M409" t="str">
            <v/>
          </cell>
          <cell r="N409" t="str">
            <v/>
          </cell>
        </row>
        <row r="410">
          <cell r="F410" t="str">
            <v/>
          </cell>
          <cell r="G410">
            <v>0</v>
          </cell>
          <cell r="H410">
            <v>0</v>
          </cell>
          <cell r="I410" t="str">
            <v/>
          </cell>
          <cell r="J410" t="str">
            <v/>
          </cell>
          <cell r="L410" t="str">
            <v/>
          </cell>
          <cell r="M410" t="str">
            <v/>
          </cell>
          <cell r="N410" t="str">
            <v/>
          </cell>
        </row>
        <row r="411">
          <cell r="F411" t="str">
            <v/>
          </cell>
          <cell r="G411">
            <v>0</v>
          </cell>
          <cell r="H411">
            <v>0</v>
          </cell>
          <cell r="I411" t="str">
            <v/>
          </cell>
          <cell r="J411" t="str">
            <v/>
          </cell>
          <cell r="L411" t="str">
            <v/>
          </cell>
          <cell r="M411" t="str">
            <v/>
          </cell>
          <cell r="N411" t="str">
            <v/>
          </cell>
        </row>
        <row r="412">
          <cell r="F412" t="str">
            <v/>
          </cell>
          <cell r="G412">
            <v>0</v>
          </cell>
          <cell r="H412">
            <v>0</v>
          </cell>
          <cell r="I412" t="str">
            <v/>
          </cell>
          <cell r="J412" t="str">
            <v/>
          </cell>
          <cell r="L412" t="str">
            <v/>
          </cell>
          <cell r="M412" t="str">
            <v/>
          </cell>
          <cell r="N412" t="str">
            <v/>
          </cell>
        </row>
        <row r="413">
          <cell r="F413" t="str">
            <v/>
          </cell>
          <cell r="G413">
            <v>0</v>
          </cell>
          <cell r="H413">
            <v>0</v>
          </cell>
          <cell r="I413" t="str">
            <v/>
          </cell>
          <cell r="J413" t="str">
            <v/>
          </cell>
          <cell r="L413" t="str">
            <v/>
          </cell>
          <cell r="M413" t="str">
            <v/>
          </cell>
          <cell r="N413" t="str">
            <v/>
          </cell>
        </row>
        <row r="414">
          <cell r="F414" t="str">
            <v/>
          </cell>
          <cell r="G414">
            <v>0</v>
          </cell>
          <cell r="H414">
            <v>0</v>
          </cell>
          <cell r="I414" t="str">
            <v/>
          </cell>
          <cell r="J414" t="str">
            <v/>
          </cell>
          <cell r="L414" t="str">
            <v/>
          </cell>
          <cell r="M414" t="str">
            <v/>
          </cell>
          <cell r="N414" t="str">
            <v/>
          </cell>
        </row>
        <row r="415">
          <cell r="F415" t="str">
            <v/>
          </cell>
          <cell r="G415">
            <v>0</v>
          </cell>
          <cell r="H415">
            <v>0</v>
          </cell>
          <cell r="I415" t="str">
            <v/>
          </cell>
          <cell r="J415" t="str">
            <v/>
          </cell>
          <cell r="L415" t="str">
            <v/>
          </cell>
          <cell r="M415" t="str">
            <v/>
          </cell>
          <cell r="N415" t="str">
            <v/>
          </cell>
        </row>
        <row r="416">
          <cell r="F416" t="str">
            <v/>
          </cell>
          <cell r="G416">
            <v>0</v>
          </cell>
          <cell r="H416">
            <v>0</v>
          </cell>
          <cell r="I416" t="str">
            <v/>
          </cell>
          <cell r="J416" t="str">
            <v/>
          </cell>
          <cell r="L416" t="str">
            <v/>
          </cell>
          <cell r="M416" t="str">
            <v/>
          </cell>
          <cell r="N416" t="str">
            <v/>
          </cell>
        </row>
        <row r="417">
          <cell r="F417" t="str">
            <v/>
          </cell>
          <cell r="G417">
            <v>0</v>
          </cell>
          <cell r="H417">
            <v>0</v>
          </cell>
          <cell r="I417" t="str">
            <v/>
          </cell>
          <cell r="J417" t="str">
            <v/>
          </cell>
          <cell r="L417" t="str">
            <v/>
          </cell>
          <cell r="M417" t="str">
            <v/>
          </cell>
          <cell r="N417" t="str">
            <v/>
          </cell>
        </row>
        <row r="418">
          <cell r="F418" t="str">
            <v/>
          </cell>
          <cell r="G418">
            <v>0</v>
          </cell>
          <cell r="H418">
            <v>0</v>
          </cell>
          <cell r="I418" t="str">
            <v/>
          </cell>
          <cell r="J418" t="str">
            <v/>
          </cell>
          <cell r="L418" t="str">
            <v/>
          </cell>
          <cell r="M418" t="str">
            <v/>
          </cell>
          <cell r="N418" t="str">
            <v/>
          </cell>
        </row>
        <row r="419">
          <cell r="F419" t="str">
            <v/>
          </cell>
          <cell r="G419">
            <v>0</v>
          </cell>
          <cell r="H419">
            <v>0</v>
          </cell>
          <cell r="I419" t="str">
            <v/>
          </cell>
          <cell r="J419" t="str">
            <v/>
          </cell>
          <cell r="L419" t="str">
            <v/>
          </cell>
          <cell r="M419" t="str">
            <v/>
          </cell>
          <cell r="N419" t="str">
            <v/>
          </cell>
        </row>
        <row r="420">
          <cell r="F420" t="str">
            <v/>
          </cell>
          <cell r="G420">
            <v>0</v>
          </cell>
          <cell r="H420">
            <v>0</v>
          </cell>
          <cell r="I420" t="str">
            <v/>
          </cell>
          <cell r="J420" t="str">
            <v/>
          </cell>
          <cell r="L420" t="str">
            <v/>
          </cell>
          <cell r="M420" t="str">
            <v/>
          </cell>
          <cell r="N420" t="str">
            <v/>
          </cell>
        </row>
        <row r="421">
          <cell r="F421" t="str">
            <v/>
          </cell>
          <cell r="G421">
            <v>0</v>
          </cell>
          <cell r="H421">
            <v>0</v>
          </cell>
          <cell r="I421" t="str">
            <v/>
          </cell>
          <cell r="J421" t="str">
            <v/>
          </cell>
          <cell r="L421" t="str">
            <v/>
          </cell>
          <cell r="M421" t="str">
            <v/>
          </cell>
          <cell r="N421" t="str">
            <v/>
          </cell>
        </row>
        <row r="422">
          <cell r="F422" t="str">
            <v/>
          </cell>
          <cell r="G422">
            <v>0</v>
          </cell>
          <cell r="H422">
            <v>0</v>
          </cell>
          <cell r="I422" t="str">
            <v/>
          </cell>
          <cell r="J422" t="str">
            <v/>
          </cell>
          <cell r="L422" t="str">
            <v/>
          </cell>
          <cell r="M422" t="str">
            <v/>
          </cell>
          <cell r="N422" t="str">
            <v/>
          </cell>
        </row>
        <row r="423">
          <cell r="F423" t="str">
            <v/>
          </cell>
          <cell r="G423">
            <v>0</v>
          </cell>
          <cell r="H423">
            <v>0</v>
          </cell>
          <cell r="I423" t="str">
            <v/>
          </cell>
          <cell r="J423" t="str">
            <v/>
          </cell>
          <cell r="L423" t="str">
            <v/>
          </cell>
          <cell r="M423" t="str">
            <v/>
          </cell>
          <cell r="N423" t="str">
            <v/>
          </cell>
        </row>
        <row r="424">
          <cell r="F424" t="str">
            <v/>
          </cell>
          <cell r="G424">
            <v>0</v>
          </cell>
          <cell r="H424">
            <v>0</v>
          </cell>
          <cell r="I424" t="str">
            <v/>
          </cell>
          <cell r="J424" t="str">
            <v/>
          </cell>
          <cell r="L424" t="str">
            <v/>
          </cell>
          <cell r="M424" t="str">
            <v/>
          </cell>
          <cell r="N424" t="str">
            <v/>
          </cell>
        </row>
        <row r="425">
          <cell r="F425" t="str">
            <v/>
          </cell>
          <cell r="G425">
            <v>0</v>
          </cell>
          <cell r="H425">
            <v>0</v>
          </cell>
          <cell r="I425" t="str">
            <v/>
          </cell>
          <cell r="J425" t="str">
            <v/>
          </cell>
          <cell r="L425" t="str">
            <v/>
          </cell>
          <cell r="M425" t="str">
            <v/>
          </cell>
          <cell r="N425" t="str">
            <v/>
          </cell>
        </row>
        <row r="426">
          <cell r="F426" t="str">
            <v/>
          </cell>
          <cell r="G426">
            <v>0</v>
          </cell>
          <cell r="H426">
            <v>0</v>
          </cell>
          <cell r="I426" t="str">
            <v/>
          </cell>
          <cell r="J426" t="str">
            <v/>
          </cell>
          <cell r="L426" t="str">
            <v/>
          </cell>
          <cell r="M426" t="str">
            <v/>
          </cell>
          <cell r="N426" t="str">
            <v/>
          </cell>
        </row>
        <row r="427">
          <cell r="F427" t="str">
            <v/>
          </cell>
          <cell r="G427">
            <v>0</v>
          </cell>
          <cell r="H427">
            <v>0</v>
          </cell>
          <cell r="I427" t="str">
            <v/>
          </cell>
          <cell r="J427" t="str">
            <v/>
          </cell>
          <cell r="L427" t="str">
            <v/>
          </cell>
          <cell r="M427" t="str">
            <v/>
          </cell>
          <cell r="N427" t="str">
            <v/>
          </cell>
        </row>
        <row r="428">
          <cell r="F428" t="str">
            <v/>
          </cell>
          <cell r="G428">
            <v>0</v>
          </cell>
          <cell r="H428">
            <v>0</v>
          </cell>
          <cell r="I428" t="str">
            <v/>
          </cell>
          <cell r="J428" t="str">
            <v/>
          </cell>
          <cell r="L428" t="str">
            <v/>
          </cell>
          <cell r="M428" t="str">
            <v/>
          </cell>
          <cell r="N428" t="str">
            <v/>
          </cell>
        </row>
        <row r="429">
          <cell r="F429" t="str">
            <v/>
          </cell>
          <cell r="G429">
            <v>0</v>
          </cell>
          <cell r="H429">
            <v>0</v>
          </cell>
          <cell r="I429" t="str">
            <v/>
          </cell>
          <cell r="J429" t="str">
            <v/>
          </cell>
          <cell r="L429" t="str">
            <v/>
          </cell>
          <cell r="M429" t="str">
            <v/>
          </cell>
          <cell r="N429" t="str">
            <v/>
          </cell>
        </row>
        <row r="430">
          <cell r="F430" t="str">
            <v/>
          </cell>
          <cell r="G430">
            <v>0</v>
          </cell>
          <cell r="H430">
            <v>0</v>
          </cell>
          <cell r="I430" t="str">
            <v/>
          </cell>
          <cell r="J430" t="str">
            <v/>
          </cell>
          <cell r="L430" t="str">
            <v/>
          </cell>
          <cell r="M430" t="str">
            <v/>
          </cell>
          <cell r="N430" t="str">
            <v/>
          </cell>
        </row>
        <row r="431">
          <cell r="F431" t="str">
            <v/>
          </cell>
          <cell r="G431">
            <v>0</v>
          </cell>
          <cell r="H431">
            <v>0</v>
          </cell>
          <cell r="I431" t="str">
            <v/>
          </cell>
          <cell r="J431" t="str">
            <v/>
          </cell>
          <cell r="L431" t="str">
            <v/>
          </cell>
          <cell r="M431" t="str">
            <v/>
          </cell>
          <cell r="N431" t="str">
            <v/>
          </cell>
        </row>
        <row r="432">
          <cell r="F432" t="str">
            <v/>
          </cell>
          <cell r="G432">
            <v>0</v>
          </cell>
          <cell r="H432">
            <v>0</v>
          </cell>
          <cell r="I432" t="str">
            <v/>
          </cell>
          <cell r="J432" t="str">
            <v/>
          </cell>
          <cell r="L432" t="str">
            <v/>
          </cell>
          <cell r="M432" t="str">
            <v/>
          </cell>
          <cell r="N432" t="str">
            <v/>
          </cell>
        </row>
        <row r="433">
          <cell r="F433" t="str">
            <v/>
          </cell>
          <cell r="G433">
            <v>0</v>
          </cell>
          <cell r="H433">
            <v>0</v>
          </cell>
          <cell r="I433" t="str">
            <v/>
          </cell>
          <cell r="J433" t="str">
            <v/>
          </cell>
          <cell r="L433" t="str">
            <v/>
          </cell>
          <cell r="M433" t="str">
            <v/>
          </cell>
          <cell r="N433" t="str">
            <v/>
          </cell>
        </row>
        <row r="434">
          <cell r="F434" t="str">
            <v/>
          </cell>
          <cell r="G434">
            <v>0</v>
          </cell>
          <cell r="H434">
            <v>0</v>
          </cell>
          <cell r="I434" t="str">
            <v/>
          </cell>
          <cell r="J434" t="str">
            <v/>
          </cell>
          <cell r="L434" t="str">
            <v/>
          </cell>
          <cell r="M434" t="str">
            <v/>
          </cell>
          <cell r="N434" t="str">
            <v/>
          </cell>
        </row>
        <row r="435">
          <cell r="F435" t="str">
            <v/>
          </cell>
          <cell r="G435">
            <v>0</v>
          </cell>
          <cell r="H435">
            <v>0</v>
          </cell>
          <cell r="I435" t="str">
            <v/>
          </cell>
          <cell r="J435" t="str">
            <v/>
          </cell>
          <cell r="L435" t="str">
            <v/>
          </cell>
          <cell r="M435" t="str">
            <v/>
          </cell>
          <cell r="N435" t="str">
            <v/>
          </cell>
        </row>
        <row r="436">
          <cell r="F436" t="str">
            <v/>
          </cell>
          <cell r="G436">
            <v>0</v>
          </cell>
          <cell r="H436">
            <v>0</v>
          </cell>
          <cell r="I436" t="str">
            <v/>
          </cell>
          <cell r="J436" t="str">
            <v/>
          </cell>
          <cell r="L436" t="str">
            <v/>
          </cell>
          <cell r="M436" t="str">
            <v/>
          </cell>
          <cell r="N436" t="str">
            <v/>
          </cell>
        </row>
        <row r="437">
          <cell r="F437" t="str">
            <v/>
          </cell>
          <cell r="G437">
            <v>0</v>
          </cell>
          <cell r="H437">
            <v>0</v>
          </cell>
          <cell r="I437" t="str">
            <v/>
          </cell>
          <cell r="J437" t="str">
            <v/>
          </cell>
          <cell r="L437" t="str">
            <v/>
          </cell>
          <cell r="M437" t="str">
            <v/>
          </cell>
          <cell r="N437" t="str">
            <v/>
          </cell>
        </row>
        <row r="438">
          <cell r="F438" t="str">
            <v/>
          </cell>
          <cell r="G438">
            <v>0</v>
          </cell>
          <cell r="H438">
            <v>0</v>
          </cell>
          <cell r="I438" t="str">
            <v/>
          </cell>
          <cell r="J438" t="str">
            <v/>
          </cell>
          <cell r="L438" t="str">
            <v/>
          </cell>
          <cell r="M438" t="str">
            <v/>
          </cell>
          <cell r="N438" t="str">
            <v/>
          </cell>
        </row>
        <row r="439">
          <cell r="F439" t="str">
            <v/>
          </cell>
          <cell r="G439">
            <v>0</v>
          </cell>
          <cell r="H439">
            <v>0</v>
          </cell>
          <cell r="I439" t="str">
            <v/>
          </cell>
          <cell r="J439" t="str">
            <v/>
          </cell>
          <cell r="L439" t="str">
            <v/>
          </cell>
          <cell r="M439" t="str">
            <v/>
          </cell>
          <cell r="N439" t="str">
            <v/>
          </cell>
        </row>
        <row r="440">
          <cell r="F440" t="str">
            <v/>
          </cell>
          <cell r="G440">
            <v>0</v>
          </cell>
          <cell r="H440">
            <v>0</v>
          </cell>
          <cell r="I440" t="str">
            <v/>
          </cell>
          <cell r="J440" t="str">
            <v/>
          </cell>
          <cell r="L440" t="str">
            <v/>
          </cell>
          <cell r="M440" t="str">
            <v/>
          </cell>
          <cell r="N440" t="str">
            <v/>
          </cell>
        </row>
        <row r="441">
          <cell r="F441" t="str">
            <v/>
          </cell>
          <cell r="G441">
            <v>0</v>
          </cell>
          <cell r="H441">
            <v>0</v>
          </cell>
          <cell r="I441" t="str">
            <v/>
          </cell>
          <cell r="J441" t="str">
            <v/>
          </cell>
          <cell r="L441" t="str">
            <v/>
          </cell>
          <cell r="M441" t="str">
            <v/>
          </cell>
          <cell r="N441" t="str">
            <v/>
          </cell>
        </row>
        <row r="442">
          <cell r="F442" t="str">
            <v/>
          </cell>
          <cell r="G442">
            <v>0</v>
          </cell>
          <cell r="H442">
            <v>0</v>
          </cell>
          <cell r="I442" t="str">
            <v/>
          </cell>
          <cell r="J442" t="str">
            <v/>
          </cell>
          <cell r="L442" t="str">
            <v/>
          </cell>
          <cell r="M442" t="str">
            <v/>
          </cell>
          <cell r="N442" t="str">
            <v/>
          </cell>
        </row>
        <row r="443">
          <cell r="F443" t="str">
            <v/>
          </cell>
          <cell r="G443">
            <v>0</v>
          </cell>
          <cell r="H443">
            <v>0</v>
          </cell>
          <cell r="I443" t="str">
            <v/>
          </cell>
          <cell r="J443" t="str">
            <v/>
          </cell>
          <cell r="L443" t="str">
            <v/>
          </cell>
          <cell r="M443" t="str">
            <v/>
          </cell>
          <cell r="N443" t="str">
            <v/>
          </cell>
        </row>
        <row r="444">
          <cell r="F444" t="str">
            <v/>
          </cell>
          <cell r="G444">
            <v>0</v>
          </cell>
          <cell r="H444">
            <v>0</v>
          </cell>
          <cell r="I444" t="str">
            <v/>
          </cell>
          <cell r="J444" t="str">
            <v/>
          </cell>
          <cell r="L444" t="str">
            <v/>
          </cell>
          <cell r="M444" t="str">
            <v/>
          </cell>
          <cell r="N444" t="str">
            <v/>
          </cell>
        </row>
        <row r="445">
          <cell r="F445" t="str">
            <v/>
          </cell>
          <cell r="G445">
            <v>0</v>
          </cell>
          <cell r="H445">
            <v>0</v>
          </cell>
          <cell r="I445" t="str">
            <v/>
          </cell>
          <cell r="J445" t="str">
            <v/>
          </cell>
          <cell r="L445" t="str">
            <v/>
          </cell>
          <cell r="M445" t="str">
            <v/>
          </cell>
          <cell r="N445" t="str">
            <v/>
          </cell>
        </row>
        <row r="446">
          <cell r="F446" t="str">
            <v/>
          </cell>
          <cell r="G446">
            <v>0</v>
          </cell>
          <cell r="H446">
            <v>0</v>
          </cell>
          <cell r="I446" t="str">
            <v/>
          </cell>
          <cell r="J446" t="str">
            <v/>
          </cell>
          <cell r="L446" t="str">
            <v/>
          </cell>
          <cell r="M446" t="str">
            <v/>
          </cell>
          <cell r="N446" t="str">
            <v/>
          </cell>
        </row>
        <row r="447">
          <cell r="F447" t="str">
            <v/>
          </cell>
          <cell r="G447">
            <v>0</v>
          </cell>
          <cell r="H447">
            <v>0</v>
          </cell>
          <cell r="I447" t="str">
            <v/>
          </cell>
          <cell r="J447" t="str">
            <v/>
          </cell>
          <cell r="L447" t="str">
            <v/>
          </cell>
          <cell r="M447" t="str">
            <v/>
          </cell>
          <cell r="N447" t="str">
            <v/>
          </cell>
        </row>
        <row r="448">
          <cell r="F448" t="str">
            <v/>
          </cell>
          <cell r="G448">
            <v>0</v>
          </cell>
          <cell r="H448">
            <v>0</v>
          </cell>
          <cell r="I448" t="str">
            <v/>
          </cell>
          <cell r="J448" t="str">
            <v/>
          </cell>
          <cell r="L448" t="str">
            <v/>
          </cell>
          <cell r="M448" t="str">
            <v/>
          </cell>
          <cell r="N448" t="str">
            <v/>
          </cell>
        </row>
        <row r="449">
          <cell r="F449" t="str">
            <v/>
          </cell>
          <cell r="G449">
            <v>0</v>
          </cell>
          <cell r="H449">
            <v>0</v>
          </cell>
          <cell r="I449" t="str">
            <v/>
          </cell>
          <cell r="J449" t="str">
            <v/>
          </cell>
          <cell r="L449" t="str">
            <v/>
          </cell>
          <cell r="M449" t="str">
            <v/>
          </cell>
          <cell r="N449" t="str">
            <v/>
          </cell>
        </row>
        <row r="450">
          <cell r="F450" t="str">
            <v/>
          </cell>
          <cell r="G450">
            <v>0</v>
          </cell>
          <cell r="H450">
            <v>0</v>
          </cell>
          <cell r="I450" t="str">
            <v/>
          </cell>
          <cell r="J450" t="str">
            <v/>
          </cell>
          <cell r="L450" t="str">
            <v/>
          </cell>
          <cell r="M450" t="str">
            <v/>
          </cell>
          <cell r="N450" t="str">
            <v/>
          </cell>
        </row>
        <row r="451">
          <cell r="F451" t="str">
            <v/>
          </cell>
          <cell r="G451">
            <v>0</v>
          </cell>
          <cell r="H451">
            <v>0</v>
          </cell>
          <cell r="I451" t="str">
            <v/>
          </cell>
          <cell r="J451" t="str">
            <v/>
          </cell>
          <cell r="L451" t="str">
            <v/>
          </cell>
          <cell r="M451" t="str">
            <v/>
          </cell>
          <cell r="N451" t="str">
            <v/>
          </cell>
        </row>
        <row r="452">
          <cell r="F452" t="str">
            <v/>
          </cell>
          <cell r="G452">
            <v>0</v>
          </cell>
          <cell r="H452">
            <v>0</v>
          </cell>
          <cell r="I452" t="str">
            <v/>
          </cell>
          <cell r="J452" t="str">
            <v/>
          </cell>
          <cell r="L452" t="str">
            <v/>
          </cell>
          <cell r="M452" t="str">
            <v/>
          </cell>
          <cell r="N452" t="str">
            <v/>
          </cell>
        </row>
        <row r="453">
          <cell r="F453" t="str">
            <v/>
          </cell>
          <cell r="G453">
            <v>0</v>
          </cell>
          <cell r="H453">
            <v>0</v>
          </cell>
          <cell r="I453" t="str">
            <v/>
          </cell>
          <cell r="J453" t="str">
            <v/>
          </cell>
          <cell r="L453" t="str">
            <v/>
          </cell>
          <cell r="M453" t="str">
            <v/>
          </cell>
          <cell r="N453" t="str">
            <v/>
          </cell>
        </row>
        <row r="454">
          <cell r="F454" t="str">
            <v/>
          </cell>
          <cell r="G454">
            <v>0</v>
          </cell>
          <cell r="H454">
            <v>0</v>
          </cell>
          <cell r="I454" t="str">
            <v/>
          </cell>
          <cell r="J454" t="str">
            <v/>
          </cell>
          <cell r="L454" t="str">
            <v/>
          </cell>
          <cell r="M454" t="str">
            <v/>
          </cell>
          <cell r="N454" t="str">
            <v/>
          </cell>
        </row>
        <row r="455">
          <cell r="F455" t="str">
            <v/>
          </cell>
          <cell r="G455">
            <v>0</v>
          </cell>
          <cell r="H455">
            <v>0</v>
          </cell>
          <cell r="I455" t="str">
            <v/>
          </cell>
          <cell r="J455" t="str">
            <v/>
          </cell>
          <cell r="L455" t="str">
            <v/>
          </cell>
          <cell r="M455" t="str">
            <v/>
          </cell>
          <cell r="N455" t="str">
            <v/>
          </cell>
        </row>
        <row r="456">
          <cell r="F456" t="str">
            <v/>
          </cell>
          <cell r="G456">
            <v>0</v>
          </cell>
          <cell r="H456">
            <v>0</v>
          </cell>
          <cell r="I456" t="str">
            <v/>
          </cell>
          <cell r="J456" t="str">
            <v/>
          </cell>
          <cell r="L456" t="str">
            <v/>
          </cell>
          <cell r="M456" t="str">
            <v/>
          </cell>
          <cell r="N456" t="str">
            <v/>
          </cell>
        </row>
        <row r="457">
          <cell r="F457" t="str">
            <v/>
          </cell>
          <cell r="G457">
            <v>0</v>
          </cell>
          <cell r="H457">
            <v>0</v>
          </cell>
          <cell r="I457" t="str">
            <v/>
          </cell>
          <cell r="J457" t="str">
            <v/>
          </cell>
          <cell r="L457" t="str">
            <v/>
          </cell>
          <cell r="M457" t="str">
            <v/>
          </cell>
          <cell r="N457" t="str">
            <v/>
          </cell>
        </row>
        <row r="458">
          <cell r="F458" t="str">
            <v/>
          </cell>
          <cell r="G458">
            <v>0</v>
          </cell>
          <cell r="H458">
            <v>0</v>
          </cell>
          <cell r="I458" t="str">
            <v/>
          </cell>
          <cell r="J458" t="str">
            <v/>
          </cell>
          <cell r="L458" t="str">
            <v/>
          </cell>
          <cell r="M458" t="str">
            <v/>
          </cell>
          <cell r="N458" t="str">
            <v/>
          </cell>
        </row>
        <row r="459">
          <cell r="F459" t="str">
            <v/>
          </cell>
          <cell r="G459">
            <v>0</v>
          </cell>
          <cell r="H459">
            <v>0</v>
          </cell>
          <cell r="I459" t="str">
            <v/>
          </cell>
          <cell r="J459" t="str">
            <v/>
          </cell>
          <cell r="L459" t="str">
            <v/>
          </cell>
          <cell r="M459" t="str">
            <v/>
          </cell>
          <cell r="N459" t="str">
            <v/>
          </cell>
        </row>
        <row r="460">
          <cell r="F460" t="str">
            <v/>
          </cell>
          <cell r="G460">
            <v>0</v>
          </cell>
          <cell r="H460">
            <v>0</v>
          </cell>
          <cell r="I460" t="str">
            <v/>
          </cell>
          <cell r="J460" t="str">
            <v/>
          </cell>
          <cell r="L460" t="str">
            <v/>
          </cell>
          <cell r="M460" t="str">
            <v/>
          </cell>
          <cell r="N460" t="str">
            <v/>
          </cell>
        </row>
        <row r="461">
          <cell r="F461" t="str">
            <v/>
          </cell>
          <cell r="G461">
            <v>0</v>
          </cell>
          <cell r="H461">
            <v>0</v>
          </cell>
          <cell r="I461" t="str">
            <v/>
          </cell>
          <cell r="J461" t="str">
            <v/>
          </cell>
          <cell r="L461" t="str">
            <v/>
          </cell>
          <cell r="M461" t="str">
            <v/>
          </cell>
          <cell r="N461" t="str">
            <v/>
          </cell>
        </row>
        <row r="462">
          <cell r="F462" t="str">
            <v/>
          </cell>
          <cell r="G462">
            <v>0</v>
          </cell>
          <cell r="H462">
            <v>0</v>
          </cell>
          <cell r="I462" t="str">
            <v/>
          </cell>
          <cell r="J462" t="str">
            <v/>
          </cell>
          <cell r="L462" t="str">
            <v/>
          </cell>
          <cell r="M462" t="str">
            <v/>
          </cell>
          <cell r="N462" t="str">
            <v/>
          </cell>
        </row>
        <row r="463">
          <cell r="F463" t="str">
            <v/>
          </cell>
          <cell r="G463">
            <v>0</v>
          </cell>
          <cell r="H463">
            <v>0</v>
          </cell>
          <cell r="I463" t="str">
            <v/>
          </cell>
          <cell r="J463" t="str">
            <v/>
          </cell>
          <cell r="L463" t="str">
            <v/>
          </cell>
          <cell r="M463" t="str">
            <v/>
          </cell>
          <cell r="N463" t="str">
            <v/>
          </cell>
        </row>
        <row r="464">
          <cell r="F464" t="str">
            <v/>
          </cell>
          <cell r="G464">
            <v>0</v>
          </cell>
          <cell r="H464">
            <v>0</v>
          </cell>
          <cell r="I464" t="str">
            <v/>
          </cell>
          <cell r="J464" t="str">
            <v/>
          </cell>
          <cell r="L464" t="str">
            <v/>
          </cell>
          <cell r="M464" t="str">
            <v/>
          </cell>
          <cell r="N464" t="str">
            <v/>
          </cell>
        </row>
        <row r="465">
          <cell r="F465" t="str">
            <v/>
          </cell>
          <cell r="G465">
            <v>0</v>
          </cell>
          <cell r="H465">
            <v>0</v>
          </cell>
          <cell r="I465" t="str">
            <v/>
          </cell>
          <cell r="J465" t="str">
            <v/>
          </cell>
          <cell r="L465" t="str">
            <v/>
          </cell>
          <cell r="M465" t="str">
            <v/>
          </cell>
          <cell r="N465" t="str">
            <v/>
          </cell>
        </row>
        <row r="466">
          <cell r="F466" t="str">
            <v/>
          </cell>
          <cell r="G466">
            <v>0</v>
          </cell>
          <cell r="H466">
            <v>0</v>
          </cell>
          <cell r="I466" t="str">
            <v/>
          </cell>
          <cell r="J466" t="str">
            <v/>
          </cell>
          <cell r="L466" t="str">
            <v/>
          </cell>
          <cell r="M466" t="str">
            <v/>
          </cell>
          <cell r="N466" t="str">
            <v/>
          </cell>
        </row>
        <row r="467">
          <cell r="F467" t="str">
            <v/>
          </cell>
          <cell r="G467">
            <v>0</v>
          </cell>
          <cell r="H467">
            <v>0</v>
          </cell>
          <cell r="I467" t="str">
            <v/>
          </cell>
          <cell r="J467" t="str">
            <v/>
          </cell>
          <cell r="L467" t="str">
            <v/>
          </cell>
          <cell r="M467" t="str">
            <v/>
          </cell>
          <cell r="N467" t="str">
            <v/>
          </cell>
        </row>
        <row r="468">
          <cell r="F468" t="str">
            <v/>
          </cell>
          <cell r="G468">
            <v>0</v>
          </cell>
          <cell r="H468">
            <v>0</v>
          </cell>
          <cell r="I468" t="str">
            <v/>
          </cell>
          <cell r="J468" t="str">
            <v/>
          </cell>
          <cell r="L468" t="str">
            <v/>
          </cell>
          <cell r="M468" t="str">
            <v/>
          </cell>
          <cell r="N468" t="str">
            <v/>
          </cell>
        </row>
        <row r="469">
          <cell r="F469" t="str">
            <v/>
          </cell>
          <cell r="G469">
            <v>0</v>
          </cell>
          <cell r="H469">
            <v>0</v>
          </cell>
          <cell r="I469" t="str">
            <v/>
          </cell>
          <cell r="J469" t="str">
            <v/>
          </cell>
          <cell r="L469" t="str">
            <v/>
          </cell>
          <cell r="M469" t="str">
            <v/>
          </cell>
          <cell r="N469" t="str">
            <v/>
          </cell>
        </row>
        <row r="470">
          <cell r="F470" t="str">
            <v/>
          </cell>
          <cell r="G470">
            <v>0</v>
          </cell>
          <cell r="H470">
            <v>0</v>
          </cell>
          <cell r="I470" t="str">
            <v/>
          </cell>
          <cell r="J470" t="str">
            <v/>
          </cell>
          <cell r="L470" t="str">
            <v/>
          </cell>
          <cell r="M470" t="str">
            <v/>
          </cell>
          <cell r="N470" t="str">
            <v/>
          </cell>
        </row>
        <row r="471">
          <cell r="F471" t="str">
            <v/>
          </cell>
          <cell r="G471">
            <v>0</v>
          </cell>
          <cell r="H471">
            <v>0</v>
          </cell>
          <cell r="I471" t="str">
            <v/>
          </cell>
          <cell r="J471" t="str">
            <v/>
          </cell>
          <cell r="L471" t="str">
            <v/>
          </cell>
          <cell r="M471" t="str">
            <v/>
          </cell>
          <cell r="N471" t="str">
            <v/>
          </cell>
        </row>
        <row r="472">
          <cell r="F472" t="str">
            <v/>
          </cell>
          <cell r="G472">
            <v>0</v>
          </cell>
          <cell r="H472">
            <v>0</v>
          </cell>
          <cell r="I472" t="str">
            <v/>
          </cell>
          <cell r="J472" t="str">
            <v/>
          </cell>
          <cell r="L472" t="str">
            <v/>
          </cell>
          <cell r="M472" t="str">
            <v/>
          </cell>
          <cell r="N472" t="str">
            <v/>
          </cell>
        </row>
        <row r="473">
          <cell r="F473" t="str">
            <v/>
          </cell>
          <cell r="G473">
            <v>0</v>
          </cell>
          <cell r="H473">
            <v>0</v>
          </cell>
          <cell r="I473" t="str">
            <v/>
          </cell>
          <cell r="J473" t="str">
            <v/>
          </cell>
          <cell r="L473" t="str">
            <v/>
          </cell>
          <cell r="M473" t="str">
            <v/>
          </cell>
          <cell r="N473" t="str">
            <v/>
          </cell>
        </row>
        <row r="474">
          <cell r="F474" t="str">
            <v/>
          </cell>
          <cell r="G474">
            <v>0</v>
          </cell>
          <cell r="H474">
            <v>0</v>
          </cell>
          <cell r="I474" t="str">
            <v/>
          </cell>
          <cell r="J474" t="str">
            <v/>
          </cell>
          <cell r="L474" t="str">
            <v/>
          </cell>
          <cell r="M474" t="str">
            <v/>
          </cell>
          <cell r="N474" t="str">
            <v/>
          </cell>
        </row>
        <row r="475">
          <cell r="F475" t="str">
            <v/>
          </cell>
          <cell r="G475">
            <v>0</v>
          </cell>
          <cell r="H475">
            <v>0</v>
          </cell>
          <cell r="I475" t="str">
            <v/>
          </cell>
          <cell r="J475" t="str">
            <v/>
          </cell>
          <cell r="L475" t="str">
            <v/>
          </cell>
          <cell r="M475" t="str">
            <v/>
          </cell>
          <cell r="N475" t="str">
            <v/>
          </cell>
        </row>
        <row r="476">
          <cell r="F476" t="str">
            <v/>
          </cell>
          <cell r="G476">
            <v>0</v>
          </cell>
          <cell r="H476">
            <v>0</v>
          </cell>
          <cell r="I476" t="str">
            <v/>
          </cell>
          <cell r="J476" t="str">
            <v/>
          </cell>
          <cell r="L476" t="str">
            <v/>
          </cell>
          <cell r="M476" t="str">
            <v/>
          </cell>
          <cell r="N476" t="str">
            <v/>
          </cell>
        </row>
        <row r="477">
          <cell r="F477" t="str">
            <v/>
          </cell>
          <cell r="G477">
            <v>0</v>
          </cell>
          <cell r="H477">
            <v>0</v>
          </cell>
          <cell r="I477" t="str">
            <v/>
          </cell>
          <cell r="J477" t="str">
            <v/>
          </cell>
          <cell r="L477" t="str">
            <v/>
          </cell>
          <cell r="M477" t="str">
            <v/>
          </cell>
          <cell r="N477" t="str">
            <v/>
          </cell>
        </row>
        <row r="478">
          <cell r="F478" t="str">
            <v/>
          </cell>
          <cell r="G478">
            <v>0</v>
          </cell>
          <cell r="H478">
            <v>0</v>
          </cell>
          <cell r="I478" t="str">
            <v/>
          </cell>
          <cell r="J478" t="str">
            <v/>
          </cell>
          <cell r="L478" t="str">
            <v/>
          </cell>
          <cell r="M478" t="str">
            <v/>
          </cell>
          <cell r="N478" t="str">
            <v/>
          </cell>
        </row>
        <row r="479">
          <cell r="F479" t="str">
            <v/>
          </cell>
          <cell r="G479">
            <v>0</v>
          </cell>
          <cell r="H479">
            <v>0</v>
          </cell>
          <cell r="I479" t="str">
            <v/>
          </cell>
          <cell r="J479" t="str">
            <v/>
          </cell>
          <cell r="L479" t="str">
            <v/>
          </cell>
          <cell r="M479" t="str">
            <v/>
          </cell>
          <cell r="N479" t="str">
            <v/>
          </cell>
        </row>
        <row r="480">
          <cell r="F480" t="str">
            <v/>
          </cell>
          <cell r="G480">
            <v>0</v>
          </cell>
          <cell r="H480">
            <v>0</v>
          </cell>
          <cell r="I480" t="str">
            <v/>
          </cell>
          <cell r="J480" t="str">
            <v/>
          </cell>
          <cell r="L480" t="str">
            <v/>
          </cell>
          <cell r="M480" t="str">
            <v/>
          </cell>
          <cell r="N480" t="str">
            <v/>
          </cell>
        </row>
        <row r="481">
          <cell r="F481" t="str">
            <v/>
          </cell>
          <cell r="G481">
            <v>0</v>
          </cell>
          <cell r="H481">
            <v>0</v>
          </cell>
          <cell r="I481" t="str">
            <v/>
          </cell>
          <cell r="J481" t="str">
            <v/>
          </cell>
          <cell r="L481" t="str">
            <v/>
          </cell>
          <cell r="M481" t="str">
            <v/>
          </cell>
          <cell r="N481" t="str">
            <v/>
          </cell>
        </row>
        <row r="482">
          <cell r="F482" t="str">
            <v/>
          </cell>
          <cell r="G482">
            <v>0</v>
          </cell>
          <cell r="H482">
            <v>0</v>
          </cell>
          <cell r="I482" t="str">
            <v/>
          </cell>
          <cell r="J482" t="str">
            <v/>
          </cell>
          <cell r="L482" t="str">
            <v/>
          </cell>
          <cell r="M482" t="str">
            <v/>
          </cell>
          <cell r="N482" t="str">
            <v/>
          </cell>
        </row>
        <row r="483">
          <cell r="F483" t="str">
            <v/>
          </cell>
          <cell r="G483">
            <v>0</v>
          </cell>
          <cell r="H483">
            <v>0</v>
          </cell>
          <cell r="I483" t="str">
            <v/>
          </cell>
          <cell r="J483" t="str">
            <v/>
          </cell>
          <cell r="L483" t="str">
            <v/>
          </cell>
          <cell r="M483" t="str">
            <v/>
          </cell>
          <cell r="N483" t="str">
            <v/>
          </cell>
        </row>
        <row r="484">
          <cell r="F484" t="str">
            <v/>
          </cell>
          <cell r="G484">
            <v>0</v>
          </cell>
          <cell r="H484">
            <v>0</v>
          </cell>
          <cell r="I484" t="str">
            <v/>
          </cell>
          <cell r="J484" t="str">
            <v/>
          </cell>
          <cell r="L484" t="str">
            <v/>
          </cell>
          <cell r="M484" t="str">
            <v/>
          </cell>
          <cell r="N484" t="str">
            <v/>
          </cell>
        </row>
        <row r="485">
          <cell r="F485" t="str">
            <v/>
          </cell>
          <cell r="G485">
            <v>0</v>
          </cell>
          <cell r="H485">
            <v>0</v>
          </cell>
          <cell r="I485" t="str">
            <v/>
          </cell>
          <cell r="J485" t="str">
            <v/>
          </cell>
          <cell r="L485" t="str">
            <v/>
          </cell>
          <cell r="M485" t="str">
            <v/>
          </cell>
          <cell r="N485" t="str">
            <v/>
          </cell>
        </row>
        <row r="486">
          <cell r="F486" t="str">
            <v/>
          </cell>
          <cell r="G486">
            <v>0</v>
          </cell>
          <cell r="H486">
            <v>0</v>
          </cell>
          <cell r="I486" t="str">
            <v/>
          </cell>
          <cell r="J486" t="str">
            <v/>
          </cell>
          <cell r="L486" t="str">
            <v/>
          </cell>
          <cell r="M486" t="str">
            <v/>
          </cell>
          <cell r="N486" t="str">
            <v/>
          </cell>
        </row>
        <row r="487">
          <cell r="F487" t="str">
            <v/>
          </cell>
          <cell r="G487">
            <v>0</v>
          </cell>
          <cell r="H487">
            <v>0</v>
          </cell>
          <cell r="I487" t="str">
            <v/>
          </cell>
          <cell r="J487" t="str">
            <v/>
          </cell>
          <cell r="L487" t="str">
            <v/>
          </cell>
          <cell r="M487" t="str">
            <v/>
          </cell>
          <cell r="N487" t="str">
            <v/>
          </cell>
        </row>
        <row r="488">
          <cell r="F488" t="str">
            <v/>
          </cell>
          <cell r="G488">
            <v>0</v>
          </cell>
          <cell r="H488">
            <v>0</v>
          </cell>
          <cell r="I488" t="str">
            <v/>
          </cell>
          <cell r="J488" t="str">
            <v/>
          </cell>
          <cell r="L488" t="str">
            <v/>
          </cell>
          <cell r="M488" t="str">
            <v/>
          </cell>
          <cell r="N488" t="str">
            <v/>
          </cell>
        </row>
        <row r="489">
          <cell r="F489" t="str">
            <v/>
          </cell>
          <cell r="G489">
            <v>0</v>
          </cell>
          <cell r="H489">
            <v>0</v>
          </cell>
          <cell r="I489" t="str">
            <v/>
          </cell>
          <cell r="J489" t="str">
            <v/>
          </cell>
          <cell r="L489" t="str">
            <v/>
          </cell>
          <cell r="M489" t="str">
            <v/>
          </cell>
          <cell r="N489" t="str">
            <v/>
          </cell>
        </row>
        <row r="490">
          <cell r="F490" t="str">
            <v/>
          </cell>
          <cell r="G490">
            <v>0</v>
          </cell>
          <cell r="H490">
            <v>0</v>
          </cell>
          <cell r="I490" t="str">
            <v/>
          </cell>
          <cell r="J490" t="str">
            <v/>
          </cell>
          <cell r="L490" t="str">
            <v/>
          </cell>
          <cell r="M490" t="str">
            <v/>
          </cell>
          <cell r="N490" t="str">
            <v/>
          </cell>
        </row>
        <row r="491">
          <cell r="F491" t="str">
            <v/>
          </cell>
          <cell r="G491">
            <v>0</v>
          </cell>
          <cell r="H491">
            <v>0</v>
          </cell>
          <cell r="I491" t="str">
            <v/>
          </cell>
          <cell r="J491" t="str">
            <v/>
          </cell>
          <cell r="L491" t="str">
            <v/>
          </cell>
          <cell r="M491" t="str">
            <v/>
          </cell>
          <cell r="N491" t="str">
            <v/>
          </cell>
        </row>
        <row r="492">
          <cell r="F492" t="str">
            <v/>
          </cell>
          <cell r="G492">
            <v>0</v>
          </cell>
          <cell r="H492">
            <v>0</v>
          </cell>
          <cell r="I492" t="str">
            <v/>
          </cell>
          <cell r="J492" t="str">
            <v/>
          </cell>
          <cell r="L492" t="str">
            <v/>
          </cell>
          <cell r="M492" t="str">
            <v/>
          </cell>
          <cell r="N492" t="str">
            <v/>
          </cell>
        </row>
        <row r="493">
          <cell r="F493" t="str">
            <v/>
          </cell>
          <cell r="G493">
            <v>0</v>
          </cell>
          <cell r="H493">
            <v>0</v>
          </cell>
          <cell r="I493" t="str">
            <v/>
          </cell>
          <cell r="J493" t="str">
            <v/>
          </cell>
          <cell r="L493" t="str">
            <v/>
          </cell>
          <cell r="M493" t="str">
            <v/>
          </cell>
          <cell r="N493" t="str">
            <v/>
          </cell>
        </row>
        <row r="494">
          <cell r="F494" t="str">
            <v/>
          </cell>
          <cell r="G494">
            <v>0</v>
          </cell>
          <cell r="H494">
            <v>0</v>
          </cell>
          <cell r="I494" t="str">
            <v/>
          </cell>
          <cell r="J494" t="str">
            <v/>
          </cell>
          <cell r="L494" t="str">
            <v/>
          </cell>
          <cell r="M494" t="str">
            <v/>
          </cell>
          <cell r="N494" t="str">
            <v/>
          </cell>
        </row>
        <row r="495">
          <cell r="F495" t="str">
            <v/>
          </cell>
          <cell r="G495">
            <v>0</v>
          </cell>
          <cell r="H495">
            <v>0</v>
          </cell>
          <cell r="I495" t="str">
            <v/>
          </cell>
          <cell r="J495" t="str">
            <v/>
          </cell>
          <cell r="L495" t="str">
            <v/>
          </cell>
          <cell r="M495" t="str">
            <v/>
          </cell>
          <cell r="N495" t="str">
            <v/>
          </cell>
        </row>
        <row r="496">
          <cell r="F496" t="str">
            <v/>
          </cell>
          <cell r="G496">
            <v>0</v>
          </cell>
          <cell r="H496">
            <v>0</v>
          </cell>
          <cell r="I496" t="str">
            <v/>
          </cell>
          <cell r="J496" t="str">
            <v/>
          </cell>
          <cell r="L496" t="str">
            <v/>
          </cell>
          <cell r="M496" t="str">
            <v/>
          </cell>
          <cell r="N496" t="str">
            <v/>
          </cell>
        </row>
        <row r="497">
          <cell r="F497" t="str">
            <v/>
          </cell>
          <cell r="G497">
            <v>0</v>
          </cell>
          <cell r="H497">
            <v>0</v>
          </cell>
          <cell r="I497" t="str">
            <v/>
          </cell>
          <cell r="J497" t="str">
            <v/>
          </cell>
          <cell r="L497" t="str">
            <v/>
          </cell>
          <cell r="M497" t="str">
            <v/>
          </cell>
          <cell r="N497" t="str">
            <v/>
          </cell>
        </row>
        <row r="498">
          <cell r="F498" t="str">
            <v/>
          </cell>
          <cell r="G498">
            <v>0</v>
          </cell>
          <cell r="H498">
            <v>0</v>
          </cell>
          <cell r="I498" t="str">
            <v/>
          </cell>
          <cell r="J498" t="str">
            <v/>
          </cell>
          <cell r="L498" t="str">
            <v/>
          </cell>
          <cell r="M498" t="str">
            <v/>
          </cell>
          <cell r="N498" t="str">
            <v/>
          </cell>
        </row>
        <row r="499">
          <cell r="F499" t="str">
            <v/>
          </cell>
          <cell r="G499">
            <v>0</v>
          </cell>
          <cell r="H499">
            <v>0</v>
          </cell>
          <cell r="I499" t="str">
            <v/>
          </cell>
          <cell r="J499" t="str">
            <v/>
          </cell>
          <cell r="L499" t="str">
            <v/>
          </cell>
          <cell r="M499" t="str">
            <v/>
          </cell>
          <cell r="N499" t="str">
            <v/>
          </cell>
        </row>
        <row r="500">
          <cell r="F500" t="str">
            <v/>
          </cell>
          <cell r="G500">
            <v>0</v>
          </cell>
          <cell r="H500">
            <v>0</v>
          </cell>
          <cell r="I500" t="str">
            <v/>
          </cell>
          <cell r="J500" t="str">
            <v/>
          </cell>
          <cell r="L500" t="str">
            <v/>
          </cell>
          <cell r="M500" t="str">
            <v/>
          </cell>
          <cell r="N500" t="str">
            <v/>
          </cell>
        </row>
        <row r="501">
          <cell r="F501" t="str">
            <v/>
          </cell>
          <cell r="G501">
            <v>0</v>
          </cell>
          <cell r="H501">
            <v>0</v>
          </cell>
          <cell r="I501" t="str">
            <v/>
          </cell>
          <cell r="J501" t="str">
            <v/>
          </cell>
          <cell r="L501" t="str">
            <v/>
          </cell>
          <cell r="M501" t="str">
            <v/>
          </cell>
          <cell r="N501" t="str">
            <v/>
          </cell>
        </row>
        <row r="502">
          <cell r="F502" t="str">
            <v/>
          </cell>
          <cell r="G502">
            <v>0</v>
          </cell>
          <cell r="H502">
            <v>0</v>
          </cell>
          <cell r="I502" t="str">
            <v/>
          </cell>
          <cell r="J502" t="str">
            <v/>
          </cell>
          <cell r="L502" t="str">
            <v/>
          </cell>
          <cell r="M502" t="str">
            <v/>
          </cell>
          <cell r="N502" t="str">
            <v/>
          </cell>
        </row>
        <row r="503">
          <cell r="F503" t="str">
            <v/>
          </cell>
          <cell r="G503">
            <v>0</v>
          </cell>
          <cell r="H503">
            <v>0</v>
          </cell>
          <cell r="I503" t="str">
            <v/>
          </cell>
          <cell r="J503" t="str">
            <v/>
          </cell>
          <cell r="L503" t="str">
            <v/>
          </cell>
          <cell r="M503" t="str">
            <v/>
          </cell>
          <cell r="N503" t="str">
            <v/>
          </cell>
        </row>
        <row r="504">
          <cell r="F504" t="str">
            <v/>
          </cell>
          <cell r="G504">
            <v>0</v>
          </cell>
          <cell r="H504">
            <v>0</v>
          </cell>
          <cell r="I504" t="str">
            <v/>
          </cell>
          <cell r="J504" t="str">
            <v/>
          </cell>
          <cell r="L504" t="str">
            <v/>
          </cell>
          <cell r="M504" t="str">
            <v/>
          </cell>
          <cell r="N504" t="str">
            <v/>
          </cell>
        </row>
        <row r="505">
          <cell r="F505" t="str">
            <v/>
          </cell>
          <cell r="G505">
            <v>0</v>
          </cell>
          <cell r="H505">
            <v>0</v>
          </cell>
          <cell r="I505" t="str">
            <v/>
          </cell>
          <cell r="J505" t="str">
            <v/>
          </cell>
          <cell r="L505" t="str">
            <v/>
          </cell>
          <cell r="M505" t="str">
            <v/>
          </cell>
          <cell r="N505" t="str">
            <v/>
          </cell>
        </row>
        <row r="506">
          <cell r="F506" t="str">
            <v/>
          </cell>
          <cell r="G506">
            <v>0</v>
          </cell>
          <cell r="H506">
            <v>0</v>
          </cell>
          <cell r="I506" t="str">
            <v/>
          </cell>
          <cell r="J506" t="str">
            <v/>
          </cell>
          <cell r="L506" t="str">
            <v/>
          </cell>
          <cell r="M506" t="str">
            <v/>
          </cell>
          <cell r="N506" t="str">
            <v/>
          </cell>
        </row>
        <row r="507">
          <cell r="F507" t="str">
            <v/>
          </cell>
          <cell r="G507">
            <v>0</v>
          </cell>
          <cell r="H507">
            <v>0</v>
          </cell>
          <cell r="I507" t="str">
            <v/>
          </cell>
          <cell r="J507" t="str">
            <v/>
          </cell>
          <cell r="L507" t="str">
            <v/>
          </cell>
          <cell r="M507" t="str">
            <v/>
          </cell>
          <cell r="N507" t="str">
            <v/>
          </cell>
        </row>
        <row r="508">
          <cell r="F508" t="str">
            <v/>
          </cell>
          <cell r="G508">
            <v>0</v>
          </cell>
          <cell r="H508">
            <v>0</v>
          </cell>
          <cell r="I508" t="str">
            <v/>
          </cell>
          <cell r="J508" t="str">
            <v/>
          </cell>
          <cell r="L508" t="str">
            <v/>
          </cell>
          <cell r="M508" t="str">
            <v/>
          </cell>
          <cell r="N508" t="str">
            <v/>
          </cell>
        </row>
        <row r="509">
          <cell r="F509" t="str">
            <v/>
          </cell>
          <cell r="G509">
            <v>0</v>
          </cell>
          <cell r="H509">
            <v>0</v>
          </cell>
          <cell r="I509" t="str">
            <v/>
          </cell>
          <cell r="J509" t="str">
            <v/>
          </cell>
          <cell r="L509" t="str">
            <v/>
          </cell>
          <cell r="M509" t="str">
            <v/>
          </cell>
          <cell r="N509" t="str">
            <v/>
          </cell>
        </row>
        <row r="510">
          <cell r="F510" t="str">
            <v/>
          </cell>
          <cell r="G510">
            <v>0</v>
          </cell>
          <cell r="H510">
            <v>0</v>
          </cell>
          <cell r="I510" t="str">
            <v/>
          </cell>
          <cell r="J510" t="str">
            <v/>
          </cell>
          <cell r="L510" t="str">
            <v/>
          </cell>
          <cell r="M510" t="str">
            <v/>
          </cell>
          <cell r="N510" t="str">
            <v/>
          </cell>
        </row>
        <row r="511">
          <cell r="F511" t="str">
            <v/>
          </cell>
          <cell r="G511">
            <v>0</v>
          </cell>
          <cell r="H511">
            <v>0</v>
          </cell>
          <cell r="I511" t="str">
            <v/>
          </cell>
          <cell r="J511" t="str">
            <v/>
          </cell>
          <cell r="L511" t="str">
            <v/>
          </cell>
          <cell r="M511" t="str">
            <v/>
          </cell>
          <cell r="N511" t="str">
            <v/>
          </cell>
        </row>
        <row r="512">
          <cell r="F512" t="str">
            <v/>
          </cell>
          <cell r="G512">
            <v>0</v>
          </cell>
          <cell r="H512">
            <v>0</v>
          </cell>
          <cell r="I512" t="str">
            <v/>
          </cell>
          <cell r="J512" t="str">
            <v/>
          </cell>
          <cell r="L512" t="str">
            <v/>
          </cell>
          <cell r="M512" t="str">
            <v/>
          </cell>
          <cell r="N512" t="str">
            <v/>
          </cell>
        </row>
        <row r="513">
          <cell r="F513" t="str">
            <v/>
          </cell>
          <cell r="G513">
            <v>0</v>
          </cell>
          <cell r="H513">
            <v>0</v>
          </cell>
          <cell r="I513" t="str">
            <v/>
          </cell>
          <cell r="J513" t="str">
            <v/>
          </cell>
          <cell r="L513" t="str">
            <v/>
          </cell>
          <cell r="M513" t="str">
            <v/>
          </cell>
          <cell r="N513" t="str">
            <v/>
          </cell>
        </row>
        <row r="514">
          <cell r="F514" t="str">
            <v/>
          </cell>
          <cell r="G514">
            <v>0</v>
          </cell>
          <cell r="H514">
            <v>0</v>
          </cell>
          <cell r="I514" t="str">
            <v/>
          </cell>
          <cell r="J514" t="str">
            <v/>
          </cell>
          <cell r="L514" t="str">
            <v/>
          </cell>
          <cell r="M514" t="str">
            <v/>
          </cell>
          <cell r="N514" t="str">
            <v/>
          </cell>
        </row>
        <row r="515">
          <cell r="F515" t="str">
            <v/>
          </cell>
          <cell r="G515">
            <v>0</v>
          </cell>
          <cell r="H515">
            <v>0</v>
          </cell>
          <cell r="I515" t="str">
            <v/>
          </cell>
          <cell r="J515" t="str">
            <v/>
          </cell>
          <cell r="L515" t="str">
            <v/>
          </cell>
          <cell r="M515" t="str">
            <v/>
          </cell>
          <cell r="N515" t="str">
            <v/>
          </cell>
        </row>
        <row r="516">
          <cell r="F516" t="str">
            <v/>
          </cell>
          <cell r="G516">
            <v>0</v>
          </cell>
          <cell r="H516">
            <v>0</v>
          </cell>
          <cell r="I516" t="str">
            <v/>
          </cell>
          <cell r="J516" t="str">
            <v/>
          </cell>
          <cell r="L516" t="str">
            <v/>
          </cell>
          <cell r="M516" t="str">
            <v/>
          </cell>
          <cell r="N516" t="str">
            <v/>
          </cell>
        </row>
        <row r="517">
          <cell r="F517" t="str">
            <v/>
          </cell>
          <cell r="G517">
            <v>0</v>
          </cell>
          <cell r="H517">
            <v>0</v>
          </cell>
          <cell r="I517" t="str">
            <v/>
          </cell>
          <cell r="J517" t="str">
            <v/>
          </cell>
          <cell r="L517" t="str">
            <v/>
          </cell>
          <cell r="M517" t="str">
            <v/>
          </cell>
          <cell r="N517" t="str">
            <v/>
          </cell>
        </row>
        <row r="518">
          <cell r="F518" t="str">
            <v/>
          </cell>
          <cell r="G518">
            <v>0</v>
          </cell>
          <cell r="H518">
            <v>0</v>
          </cell>
          <cell r="I518" t="str">
            <v/>
          </cell>
          <cell r="J518" t="str">
            <v/>
          </cell>
          <cell r="L518" t="str">
            <v/>
          </cell>
          <cell r="M518" t="str">
            <v/>
          </cell>
          <cell r="N518" t="str">
            <v/>
          </cell>
        </row>
        <row r="519">
          <cell r="F519" t="str">
            <v/>
          </cell>
          <cell r="G519">
            <v>0</v>
          </cell>
          <cell r="H519">
            <v>0</v>
          </cell>
          <cell r="I519" t="str">
            <v/>
          </cell>
          <cell r="J519" t="str">
            <v/>
          </cell>
          <cell r="L519" t="str">
            <v/>
          </cell>
          <cell r="M519" t="str">
            <v/>
          </cell>
          <cell r="N519" t="str">
            <v/>
          </cell>
        </row>
        <row r="520">
          <cell r="F520" t="str">
            <v/>
          </cell>
          <cell r="G520">
            <v>0</v>
          </cell>
          <cell r="H520">
            <v>0</v>
          </cell>
          <cell r="I520" t="str">
            <v/>
          </cell>
          <cell r="J520" t="str">
            <v/>
          </cell>
          <cell r="L520" t="str">
            <v/>
          </cell>
          <cell r="M520" t="str">
            <v/>
          </cell>
          <cell r="N520" t="str">
            <v/>
          </cell>
        </row>
        <row r="521">
          <cell r="F521" t="str">
            <v/>
          </cell>
          <cell r="G521">
            <v>0</v>
          </cell>
          <cell r="H521">
            <v>0</v>
          </cell>
          <cell r="I521" t="str">
            <v/>
          </cell>
          <cell r="J521" t="str">
            <v/>
          </cell>
          <cell r="L521" t="str">
            <v/>
          </cell>
          <cell r="M521" t="str">
            <v/>
          </cell>
          <cell r="N521" t="str">
            <v/>
          </cell>
        </row>
        <row r="522">
          <cell r="F522" t="str">
            <v/>
          </cell>
          <cell r="G522">
            <v>0</v>
          </cell>
          <cell r="H522">
            <v>0</v>
          </cell>
          <cell r="I522" t="str">
            <v/>
          </cell>
          <cell r="J522" t="str">
            <v/>
          </cell>
          <cell r="L522" t="str">
            <v/>
          </cell>
          <cell r="M522" t="str">
            <v/>
          </cell>
          <cell r="N522" t="str">
            <v/>
          </cell>
        </row>
        <row r="523">
          <cell r="F523" t="str">
            <v/>
          </cell>
          <cell r="G523">
            <v>0</v>
          </cell>
          <cell r="H523">
            <v>0</v>
          </cell>
          <cell r="I523" t="str">
            <v/>
          </cell>
          <cell r="J523" t="str">
            <v/>
          </cell>
          <cell r="L523" t="str">
            <v/>
          </cell>
          <cell r="M523" t="str">
            <v/>
          </cell>
          <cell r="N523" t="str">
            <v/>
          </cell>
        </row>
        <row r="524">
          <cell r="F524" t="str">
            <v/>
          </cell>
          <cell r="G524">
            <v>0</v>
          </cell>
          <cell r="H524">
            <v>0</v>
          </cell>
          <cell r="I524" t="str">
            <v/>
          </cell>
          <cell r="J524" t="str">
            <v/>
          </cell>
          <cell r="L524" t="str">
            <v/>
          </cell>
          <cell r="M524" t="str">
            <v/>
          </cell>
          <cell r="N524" t="str">
            <v/>
          </cell>
        </row>
        <row r="525">
          <cell r="F525" t="str">
            <v/>
          </cell>
          <cell r="G525">
            <v>0</v>
          </cell>
          <cell r="H525">
            <v>0</v>
          </cell>
          <cell r="I525" t="str">
            <v/>
          </cell>
          <cell r="J525" t="str">
            <v/>
          </cell>
          <cell r="L525" t="str">
            <v/>
          </cell>
          <cell r="M525" t="str">
            <v/>
          </cell>
          <cell r="N525" t="str">
            <v/>
          </cell>
        </row>
        <row r="526">
          <cell r="F526" t="str">
            <v/>
          </cell>
          <cell r="G526">
            <v>0</v>
          </cell>
          <cell r="H526">
            <v>0</v>
          </cell>
          <cell r="I526" t="str">
            <v/>
          </cell>
          <cell r="J526" t="str">
            <v/>
          </cell>
          <cell r="L526" t="str">
            <v/>
          </cell>
          <cell r="M526" t="str">
            <v/>
          </cell>
          <cell r="N526" t="str">
            <v/>
          </cell>
        </row>
        <row r="527">
          <cell r="F527" t="str">
            <v/>
          </cell>
          <cell r="G527">
            <v>0</v>
          </cell>
          <cell r="H527">
            <v>0</v>
          </cell>
          <cell r="I527" t="str">
            <v/>
          </cell>
          <cell r="J527" t="str">
            <v/>
          </cell>
          <cell r="L527" t="str">
            <v/>
          </cell>
          <cell r="M527" t="str">
            <v/>
          </cell>
          <cell r="N527" t="str">
            <v/>
          </cell>
        </row>
        <row r="528">
          <cell r="F528" t="str">
            <v/>
          </cell>
          <cell r="G528">
            <v>0</v>
          </cell>
          <cell r="H528">
            <v>0</v>
          </cell>
          <cell r="I528" t="str">
            <v/>
          </cell>
          <cell r="J528" t="str">
            <v/>
          </cell>
          <cell r="L528" t="str">
            <v/>
          </cell>
          <cell r="M528" t="str">
            <v/>
          </cell>
          <cell r="N528" t="str">
            <v/>
          </cell>
        </row>
        <row r="529">
          <cell r="F529" t="str">
            <v/>
          </cell>
          <cell r="G529">
            <v>0</v>
          </cell>
          <cell r="H529">
            <v>0</v>
          </cell>
          <cell r="I529" t="str">
            <v/>
          </cell>
          <cell r="J529" t="str">
            <v/>
          </cell>
          <cell r="L529" t="str">
            <v/>
          </cell>
          <cell r="M529" t="str">
            <v/>
          </cell>
          <cell r="N529" t="str">
            <v/>
          </cell>
        </row>
        <row r="530">
          <cell r="F530" t="str">
            <v/>
          </cell>
          <cell r="G530">
            <v>0</v>
          </cell>
          <cell r="H530">
            <v>0</v>
          </cell>
          <cell r="I530" t="str">
            <v/>
          </cell>
          <cell r="J530" t="str">
            <v/>
          </cell>
          <cell r="L530" t="str">
            <v/>
          </cell>
          <cell r="M530" t="str">
            <v/>
          </cell>
          <cell r="N530" t="str">
            <v/>
          </cell>
        </row>
        <row r="531">
          <cell r="F531" t="str">
            <v/>
          </cell>
          <cell r="G531">
            <v>0</v>
          </cell>
          <cell r="H531">
            <v>0</v>
          </cell>
          <cell r="I531" t="str">
            <v/>
          </cell>
          <cell r="J531" t="str">
            <v/>
          </cell>
          <cell r="L531" t="str">
            <v/>
          </cell>
          <cell r="M531" t="str">
            <v/>
          </cell>
          <cell r="N531" t="str">
            <v/>
          </cell>
        </row>
        <row r="532">
          <cell r="F532" t="str">
            <v/>
          </cell>
          <cell r="G532">
            <v>0</v>
          </cell>
          <cell r="H532">
            <v>0</v>
          </cell>
          <cell r="I532" t="str">
            <v/>
          </cell>
          <cell r="J532" t="str">
            <v/>
          </cell>
          <cell r="L532" t="str">
            <v/>
          </cell>
          <cell r="M532" t="str">
            <v/>
          </cell>
          <cell r="N532" t="str">
            <v/>
          </cell>
        </row>
        <row r="533">
          <cell r="F533" t="str">
            <v/>
          </cell>
          <cell r="G533">
            <v>0</v>
          </cell>
          <cell r="H533">
            <v>0</v>
          </cell>
          <cell r="I533" t="str">
            <v/>
          </cell>
          <cell r="J533" t="str">
            <v/>
          </cell>
          <cell r="L533" t="str">
            <v/>
          </cell>
          <cell r="M533" t="str">
            <v/>
          </cell>
          <cell r="N533" t="str">
            <v/>
          </cell>
        </row>
        <row r="534">
          <cell r="F534" t="str">
            <v/>
          </cell>
          <cell r="G534">
            <v>0</v>
          </cell>
          <cell r="H534">
            <v>0</v>
          </cell>
          <cell r="I534" t="str">
            <v/>
          </cell>
          <cell r="J534" t="str">
            <v/>
          </cell>
          <cell r="L534" t="str">
            <v/>
          </cell>
          <cell r="M534" t="str">
            <v/>
          </cell>
          <cell r="N534" t="str">
            <v/>
          </cell>
        </row>
        <row r="535">
          <cell r="F535" t="str">
            <v/>
          </cell>
          <cell r="G535">
            <v>0</v>
          </cell>
          <cell r="H535">
            <v>0</v>
          </cell>
          <cell r="I535" t="str">
            <v/>
          </cell>
          <cell r="J535" t="str">
            <v/>
          </cell>
          <cell r="L535" t="str">
            <v/>
          </cell>
          <cell r="M535" t="str">
            <v/>
          </cell>
          <cell r="N535" t="str">
            <v/>
          </cell>
        </row>
        <row r="536">
          <cell r="F536" t="str">
            <v/>
          </cell>
          <cell r="G536">
            <v>0</v>
          </cell>
          <cell r="H536">
            <v>0</v>
          </cell>
          <cell r="I536" t="str">
            <v/>
          </cell>
          <cell r="J536" t="str">
            <v/>
          </cell>
          <cell r="L536" t="str">
            <v/>
          </cell>
          <cell r="M536" t="str">
            <v/>
          </cell>
          <cell r="N536" t="str">
            <v/>
          </cell>
        </row>
        <row r="537">
          <cell r="F537" t="str">
            <v/>
          </cell>
          <cell r="G537">
            <v>0</v>
          </cell>
          <cell r="H537">
            <v>0</v>
          </cell>
          <cell r="I537" t="str">
            <v/>
          </cell>
          <cell r="J537" t="str">
            <v/>
          </cell>
          <cell r="L537" t="str">
            <v/>
          </cell>
          <cell r="M537" t="str">
            <v/>
          </cell>
          <cell r="N537" t="str">
            <v/>
          </cell>
        </row>
        <row r="538">
          <cell r="F538" t="str">
            <v/>
          </cell>
          <cell r="G538">
            <v>0</v>
          </cell>
          <cell r="H538">
            <v>0</v>
          </cell>
          <cell r="I538" t="str">
            <v/>
          </cell>
          <cell r="J538" t="str">
            <v/>
          </cell>
          <cell r="L538" t="str">
            <v/>
          </cell>
          <cell r="M538" t="str">
            <v/>
          </cell>
          <cell r="N538" t="str">
            <v/>
          </cell>
        </row>
        <row r="539">
          <cell r="F539" t="str">
            <v/>
          </cell>
          <cell r="G539">
            <v>0</v>
          </cell>
          <cell r="H539">
            <v>0</v>
          </cell>
          <cell r="I539" t="str">
            <v/>
          </cell>
          <cell r="J539" t="str">
            <v/>
          </cell>
          <cell r="L539" t="str">
            <v/>
          </cell>
          <cell r="M539" t="str">
            <v/>
          </cell>
          <cell r="N539" t="str">
            <v/>
          </cell>
        </row>
        <row r="540">
          <cell r="F540" t="str">
            <v/>
          </cell>
          <cell r="G540">
            <v>0</v>
          </cell>
          <cell r="H540">
            <v>0</v>
          </cell>
          <cell r="I540" t="str">
            <v/>
          </cell>
          <cell r="J540" t="str">
            <v/>
          </cell>
          <cell r="L540" t="str">
            <v/>
          </cell>
          <cell r="M540" t="str">
            <v/>
          </cell>
          <cell r="N540" t="str">
            <v/>
          </cell>
        </row>
        <row r="541">
          <cell r="F541" t="str">
            <v/>
          </cell>
          <cell r="G541">
            <v>0</v>
          </cell>
          <cell r="H541">
            <v>0</v>
          </cell>
          <cell r="I541" t="str">
            <v/>
          </cell>
          <cell r="J541" t="str">
            <v/>
          </cell>
          <cell r="L541" t="str">
            <v/>
          </cell>
          <cell r="M541" t="str">
            <v/>
          </cell>
          <cell r="N541" t="str">
            <v/>
          </cell>
        </row>
        <row r="542">
          <cell r="F542" t="str">
            <v/>
          </cell>
          <cell r="G542">
            <v>0</v>
          </cell>
          <cell r="H542">
            <v>0</v>
          </cell>
          <cell r="I542" t="str">
            <v/>
          </cell>
          <cell r="J542" t="str">
            <v/>
          </cell>
          <cell r="L542" t="str">
            <v/>
          </cell>
          <cell r="M542" t="str">
            <v/>
          </cell>
          <cell r="N542" t="str">
            <v/>
          </cell>
        </row>
        <row r="543">
          <cell r="F543" t="str">
            <v/>
          </cell>
          <cell r="G543">
            <v>0</v>
          </cell>
          <cell r="H543">
            <v>0</v>
          </cell>
          <cell r="I543" t="str">
            <v/>
          </cell>
          <cell r="J543" t="str">
            <v/>
          </cell>
          <cell r="L543" t="str">
            <v/>
          </cell>
          <cell r="M543" t="str">
            <v/>
          </cell>
          <cell r="N543" t="str">
            <v/>
          </cell>
        </row>
        <row r="544">
          <cell r="F544" t="str">
            <v/>
          </cell>
          <cell r="G544">
            <v>0</v>
          </cell>
          <cell r="H544">
            <v>0</v>
          </cell>
          <cell r="I544" t="str">
            <v/>
          </cell>
          <cell r="J544" t="str">
            <v/>
          </cell>
          <cell r="L544" t="str">
            <v/>
          </cell>
          <cell r="M544" t="str">
            <v/>
          </cell>
          <cell r="N544" t="str">
            <v/>
          </cell>
        </row>
        <row r="545">
          <cell r="F545" t="str">
            <v/>
          </cell>
          <cell r="G545">
            <v>0</v>
          </cell>
          <cell r="H545">
            <v>0</v>
          </cell>
          <cell r="I545" t="str">
            <v/>
          </cell>
          <cell r="J545" t="str">
            <v/>
          </cell>
          <cell r="L545" t="str">
            <v/>
          </cell>
          <cell r="M545" t="str">
            <v/>
          </cell>
          <cell r="N545" t="str">
            <v/>
          </cell>
        </row>
        <row r="546">
          <cell r="F546" t="str">
            <v/>
          </cell>
          <cell r="G546">
            <v>0</v>
          </cell>
          <cell r="H546">
            <v>0</v>
          </cell>
          <cell r="I546" t="str">
            <v/>
          </cell>
          <cell r="J546" t="str">
            <v/>
          </cell>
          <cell r="L546" t="str">
            <v/>
          </cell>
          <cell r="M546" t="str">
            <v/>
          </cell>
          <cell r="N546" t="str">
            <v/>
          </cell>
        </row>
        <row r="547">
          <cell r="F547" t="str">
            <v/>
          </cell>
          <cell r="G547">
            <v>0</v>
          </cell>
          <cell r="H547">
            <v>0</v>
          </cell>
          <cell r="I547" t="str">
            <v/>
          </cell>
          <cell r="J547" t="str">
            <v/>
          </cell>
          <cell r="L547" t="str">
            <v/>
          </cell>
          <cell r="M547" t="str">
            <v/>
          </cell>
          <cell r="N547" t="str">
            <v/>
          </cell>
        </row>
        <row r="548">
          <cell r="F548" t="str">
            <v/>
          </cell>
          <cell r="G548">
            <v>0</v>
          </cell>
          <cell r="H548">
            <v>0</v>
          </cell>
          <cell r="I548" t="str">
            <v/>
          </cell>
          <cell r="J548" t="str">
            <v/>
          </cell>
          <cell r="L548" t="str">
            <v/>
          </cell>
          <cell r="M548" t="str">
            <v/>
          </cell>
          <cell r="N548" t="str">
            <v/>
          </cell>
        </row>
        <row r="549">
          <cell r="F549" t="str">
            <v/>
          </cell>
          <cell r="G549">
            <v>0</v>
          </cell>
          <cell r="H549">
            <v>0</v>
          </cell>
          <cell r="I549" t="str">
            <v/>
          </cell>
          <cell r="J549" t="str">
            <v/>
          </cell>
          <cell r="L549" t="str">
            <v/>
          </cell>
          <cell r="M549" t="str">
            <v/>
          </cell>
          <cell r="N549" t="str">
            <v/>
          </cell>
        </row>
        <row r="550">
          <cell r="F550" t="str">
            <v/>
          </cell>
          <cell r="G550">
            <v>0</v>
          </cell>
          <cell r="H550">
            <v>0</v>
          </cell>
          <cell r="I550" t="str">
            <v/>
          </cell>
          <cell r="J550" t="str">
            <v/>
          </cell>
          <cell r="L550" t="str">
            <v/>
          </cell>
          <cell r="M550" t="str">
            <v/>
          </cell>
          <cell r="N550" t="str">
            <v/>
          </cell>
        </row>
        <row r="551">
          <cell r="F551" t="str">
            <v/>
          </cell>
          <cell r="G551">
            <v>0</v>
          </cell>
          <cell r="H551">
            <v>0</v>
          </cell>
          <cell r="I551" t="str">
            <v/>
          </cell>
          <cell r="J551" t="str">
            <v/>
          </cell>
          <cell r="L551" t="str">
            <v/>
          </cell>
          <cell r="M551" t="str">
            <v/>
          </cell>
          <cell r="N551" t="str">
            <v/>
          </cell>
        </row>
        <row r="552">
          <cell r="F552" t="str">
            <v/>
          </cell>
          <cell r="G552">
            <v>0</v>
          </cell>
          <cell r="H552">
            <v>0</v>
          </cell>
          <cell r="I552" t="str">
            <v/>
          </cell>
          <cell r="J552" t="str">
            <v/>
          </cell>
          <cell r="L552" t="str">
            <v/>
          </cell>
          <cell r="M552" t="str">
            <v/>
          </cell>
          <cell r="N552" t="str">
            <v/>
          </cell>
        </row>
        <row r="553">
          <cell r="F553" t="str">
            <v/>
          </cell>
          <cell r="G553">
            <v>0</v>
          </cell>
          <cell r="H553">
            <v>0</v>
          </cell>
          <cell r="I553" t="str">
            <v/>
          </cell>
          <cell r="J553" t="str">
            <v/>
          </cell>
          <cell r="L553" t="str">
            <v/>
          </cell>
          <cell r="M553" t="str">
            <v/>
          </cell>
          <cell r="N553" t="str">
            <v/>
          </cell>
        </row>
        <row r="554">
          <cell r="F554" t="str">
            <v/>
          </cell>
          <cell r="G554">
            <v>0</v>
          </cell>
          <cell r="H554">
            <v>0</v>
          </cell>
          <cell r="I554" t="str">
            <v/>
          </cell>
          <cell r="J554" t="str">
            <v/>
          </cell>
          <cell r="L554" t="str">
            <v/>
          </cell>
          <cell r="M554" t="str">
            <v/>
          </cell>
          <cell r="N554" t="str">
            <v/>
          </cell>
        </row>
        <row r="555">
          <cell r="F555" t="str">
            <v/>
          </cell>
          <cell r="G555">
            <v>0</v>
          </cell>
          <cell r="H555">
            <v>0</v>
          </cell>
          <cell r="I555" t="str">
            <v/>
          </cell>
          <cell r="J555" t="str">
            <v/>
          </cell>
          <cell r="L555" t="str">
            <v/>
          </cell>
          <cell r="M555" t="str">
            <v/>
          </cell>
          <cell r="N555" t="str">
            <v/>
          </cell>
        </row>
        <row r="556">
          <cell r="F556" t="str">
            <v/>
          </cell>
          <cell r="G556">
            <v>0</v>
          </cell>
          <cell r="H556">
            <v>0</v>
          </cell>
          <cell r="I556" t="str">
            <v/>
          </cell>
          <cell r="J556" t="str">
            <v/>
          </cell>
          <cell r="L556" t="str">
            <v/>
          </cell>
          <cell r="M556" t="str">
            <v/>
          </cell>
          <cell r="N556" t="str">
            <v/>
          </cell>
        </row>
        <row r="557">
          <cell r="F557" t="str">
            <v/>
          </cell>
          <cell r="G557">
            <v>0</v>
          </cell>
          <cell r="H557">
            <v>0</v>
          </cell>
          <cell r="I557" t="str">
            <v/>
          </cell>
          <cell r="J557" t="str">
            <v/>
          </cell>
          <cell r="L557" t="str">
            <v/>
          </cell>
          <cell r="M557" t="str">
            <v/>
          </cell>
          <cell r="N557" t="str">
            <v/>
          </cell>
        </row>
        <row r="558">
          <cell r="F558" t="str">
            <v/>
          </cell>
          <cell r="G558">
            <v>0</v>
          </cell>
          <cell r="H558">
            <v>0</v>
          </cell>
          <cell r="I558" t="str">
            <v/>
          </cell>
          <cell r="J558" t="str">
            <v/>
          </cell>
          <cell r="L558" t="str">
            <v/>
          </cell>
          <cell r="M558" t="str">
            <v/>
          </cell>
          <cell r="N558" t="str">
            <v/>
          </cell>
        </row>
        <row r="559">
          <cell r="F559" t="str">
            <v/>
          </cell>
          <cell r="G559">
            <v>0</v>
          </cell>
          <cell r="H559">
            <v>0</v>
          </cell>
          <cell r="I559" t="str">
            <v/>
          </cell>
          <cell r="J559" t="str">
            <v/>
          </cell>
          <cell r="L559" t="str">
            <v/>
          </cell>
          <cell r="M559" t="str">
            <v/>
          </cell>
          <cell r="N559" t="str">
            <v/>
          </cell>
        </row>
        <row r="560">
          <cell r="F560" t="str">
            <v/>
          </cell>
          <cell r="G560">
            <v>0</v>
          </cell>
          <cell r="H560">
            <v>0</v>
          </cell>
          <cell r="I560" t="str">
            <v/>
          </cell>
          <cell r="J560" t="str">
            <v/>
          </cell>
          <cell r="L560" t="str">
            <v/>
          </cell>
          <cell r="M560" t="str">
            <v/>
          </cell>
          <cell r="N560" t="str">
            <v/>
          </cell>
        </row>
        <row r="561">
          <cell r="F561" t="str">
            <v/>
          </cell>
          <cell r="G561">
            <v>0</v>
          </cell>
          <cell r="H561">
            <v>0</v>
          </cell>
          <cell r="I561" t="str">
            <v/>
          </cell>
          <cell r="J561" t="str">
            <v/>
          </cell>
          <cell r="L561" t="str">
            <v/>
          </cell>
          <cell r="M561" t="str">
            <v/>
          </cell>
          <cell r="N561" t="str">
            <v/>
          </cell>
        </row>
        <row r="562">
          <cell r="F562" t="str">
            <v/>
          </cell>
          <cell r="G562">
            <v>0</v>
          </cell>
          <cell r="H562">
            <v>0</v>
          </cell>
          <cell r="I562" t="str">
            <v/>
          </cell>
          <cell r="J562" t="str">
            <v/>
          </cell>
          <cell r="L562" t="str">
            <v/>
          </cell>
          <cell r="M562" t="str">
            <v/>
          </cell>
          <cell r="N562" t="str">
            <v/>
          </cell>
        </row>
        <row r="563">
          <cell r="F563" t="str">
            <v/>
          </cell>
          <cell r="G563">
            <v>0</v>
          </cell>
          <cell r="H563">
            <v>0</v>
          </cell>
          <cell r="I563" t="str">
            <v/>
          </cell>
          <cell r="J563" t="str">
            <v/>
          </cell>
          <cell r="L563" t="str">
            <v/>
          </cell>
          <cell r="M563" t="str">
            <v/>
          </cell>
          <cell r="N563" t="str">
            <v/>
          </cell>
        </row>
        <row r="564">
          <cell r="F564" t="str">
            <v/>
          </cell>
          <cell r="G564">
            <v>0</v>
          </cell>
          <cell r="H564">
            <v>0</v>
          </cell>
          <cell r="I564" t="str">
            <v/>
          </cell>
          <cell r="J564" t="str">
            <v/>
          </cell>
          <cell r="L564" t="str">
            <v/>
          </cell>
          <cell r="M564" t="str">
            <v/>
          </cell>
          <cell r="N564" t="str">
            <v/>
          </cell>
        </row>
        <row r="565">
          <cell r="F565" t="str">
            <v/>
          </cell>
          <cell r="G565">
            <v>0</v>
          </cell>
          <cell r="H565">
            <v>0</v>
          </cell>
          <cell r="I565" t="str">
            <v/>
          </cell>
          <cell r="J565" t="str">
            <v/>
          </cell>
          <cell r="L565" t="str">
            <v/>
          </cell>
          <cell r="M565" t="str">
            <v/>
          </cell>
          <cell r="N565" t="str">
            <v/>
          </cell>
        </row>
        <row r="566">
          <cell r="F566" t="str">
            <v/>
          </cell>
          <cell r="G566">
            <v>0</v>
          </cell>
          <cell r="H566">
            <v>0</v>
          </cell>
          <cell r="I566" t="str">
            <v/>
          </cell>
          <cell r="J566" t="str">
            <v/>
          </cell>
          <cell r="L566" t="str">
            <v/>
          </cell>
          <cell r="M566" t="str">
            <v/>
          </cell>
          <cell r="N566" t="str">
            <v/>
          </cell>
        </row>
        <row r="567">
          <cell r="F567" t="str">
            <v/>
          </cell>
          <cell r="G567">
            <v>0</v>
          </cell>
          <cell r="H567">
            <v>0</v>
          </cell>
          <cell r="I567" t="str">
            <v/>
          </cell>
          <cell r="J567" t="str">
            <v/>
          </cell>
          <cell r="L567" t="str">
            <v/>
          </cell>
          <cell r="M567" t="str">
            <v/>
          </cell>
          <cell r="N567" t="str">
            <v/>
          </cell>
        </row>
        <row r="568">
          <cell r="F568" t="str">
            <v/>
          </cell>
          <cell r="G568">
            <v>0</v>
          </cell>
          <cell r="H568">
            <v>0</v>
          </cell>
          <cell r="I568" t="str">
            <v/>
          </cell>
          <cell r="J568" t="str">
            <v/>
          </cell>
          <cell r="L568" t="str">
            <v/>
          </cell>
          <cell r="M568" t="str">
            <v/>
          </cell>
          <cell r="N568" t="str">
            <v/>
          </cell>
        </row>
        <row r="569">
          <cell r="F569" t="str">
            <v/>
          </cell>
          <cell r="G569">
            <v>0</v>
          </cell>
          <cell r="H569">
            <v>0</v>
          </cell>
          <cell r="I569" t="str">
            <v/>
          </cell>
          <cell r="J569" t="str">
            <v/>
          </cell>
          <cell r="L569" t="str">
            <v/>
          </cell>
          <cell r="M569" t="str">
            <v/>
          </cell>
          <cell r="N569" t="str">
            <v/>
          </cell>
        </row>
        <row r="570">
          <cell r="F570" t="str">
            <v/>
          </cell>
          <cell r="G570">
            <v>0</v>
          </cell>
          <cell r="H570">
            <v>0</v>
          </cell>
          <cell r="I570" t="str">
            <v/>
          </cell>
          <cell r="J570" t="str">
            <v/>
          </cell>
          <cell r="L570" t="str">
            <v/>
          </cell>
          <cell r="M570" t="str">
            <v/>
          </cell>
          <cell r="N570" t="str">
            <v/>
          </cell>
        </row>
        <row r="571">
          <cell r="F571" t="str">
            <v/>
          </cell>
          <cell r="G571">
            <v>0</v>
          </cell>
          <cell r="H571">
            <v>0</v>
          </cell>
          <cell r="I571" t="str">
            <v/>
          </cell>
          <cell r="J571" t="str">
            <v/>
          </cell>
          <cell r="L571" t="str">
            <v/>
          </cell>
          <cell r="M571" t="str">
            <v/>
          </cell>
          <cell r="N571" t="str">
            <v/>
          </cell>
        </row>
        <row r="572">
          <cell r="F572" t="str">
            <v/>
          </cell>
          <cell r="G572">
            <v>0</v>
          </cell>
          <cell r="H572">
            <v>0</v>
          </cell>
          <cell r="I572" t="str">
            <v/>
          </cell>
          <cell r="J572" t="str">
            <v/>
          </cell>
          <cell r="L572" t="str">
            <v/>
          </cell>
          <cell r="M572" t="str">
            <v/>
          </cell>
          <cell r="N572" t="str">
            <v/>
          </cell>
        </row>
        <row r="573">
          <cell r="F573" t="str">
            <v/>
          </cell>
          <cell r="G573">
            <v>0</v>
          </cell>
          <cell r="H573">
            <v>0</v>
          </cell>
          <cell r="I573" t="str">
            <v/>
          </cell>
          <cell r="J573" t="str">
            <v/>
          </cell>
          <cell r="L573" t="str">
            <v/>
          </cell>
          <cell r="M573" t="str">
            <v/>
          </cell>
          <cell r="N573" t="str">
            <v/>
          </cell>
        </row>
        <row r="574">
          <cell r="F574" t="str">
            <v/>
          </cell>
          <cell r="G574">
            <v>0</v>
          </cell>
          <cell r="H574">
            <v>0</v>
          </cell>
          <cell r="I574" t="str">
            <v/>
          </cell>
          <cell r="J574" t="str">
            <v/>
          </cell>
          <cell r="L574" t="str">
            <v/>
          </cell>
          <cell r="M574" t="str">
            <v/>
          </cell>
          <cell r="N574" t="str">
            <v/>
          </cell>
        </row>
        <row r="575">
          <cell r="F575" t="str">
            <v/>
          </cell>
          <cell r="G575">
            <v>0</v>
          </cell>
          <cell r="H575">
            <v>0</v>
          </cell>
          <cell r="I575" t="str">
            <v/>
          </cell>
          <cell r="J575" t="str">
            <v/>
          </cell>
          <cell r="L575" t="str">
            <v/>
          </cell>
          <cell r="M575" t="str">
            <v/>
          </cell>
          <cell r="N575" t="str">
            <v/>
          </cell>
        </row>
        <row r="576">
          <cell r="F576" t="str">
            <v/>
          </cell>
          <cell r="G576">
            <v>0</v>
          </cell>
          <cell r="H576">
            <v>0</v>
          </cell>
          <cell r="I576" t="str">
            <v/>
          </cell>
          <cell r="J576" t="str">
            <v/>
          </cell>
          <cell r="L576" t="str">
            <v/>
          </cell>
          <cell r="M576" t="str">
            <v/>
          </cell>
          <cell r="N576" t="str">
            <v/>
          </cell>
        </row>
        <row r="577">
          <cell r="F577" t="str">
            <v/>
          </cell>
          <cell r="G577">
            <v>0</v>
          </cell>
          <cell r="H577">
            <v>0</v>
          </cell>
          <cell r="I577" t="str">
            <v/>
          </cell>
          <cell r="J577" t="str">
            <v/>
          </cell>
          <cell r="L577" t="str">
            <v/>
          </cell>
          <cell r="M577" t="str">
            <v/>
          </cell>
          <cell r="N577" t="str">
            <v/>
          </cell>
        </row>
        <row r="578">
          <cell r="F578" t="str">
            <v/>
          </cell>
          <cell r="G578">
            <v>0</v>
          </cell>
          <cell r="H578">
            <v>0</v>
          </cell>
          <cell r="I578" t="str">
            <v/>
          </cell>
          <cell r="J578" t="str">
            <v/>
          </cell>
          <cell r="L578" t="str">
            <v/>
          </cell>
          <cell r="M578" t="str">
            <v/>
          </cell>
          <cell r="N578" t="str">
            <v/>
          </cell>
        </row>
        <row r="579">
          <cell r="F579" t="str">
            <v/>
          </cell>
          <cell r="G579">
            <v>0</v>
          </cell>
          <cell r="H579">
            <v>0</v>
          </cell>
          <cell r="I579" t="str">
            <v/>
          </cell>
          <cell r="J579" t="str">
            <v/>
          </cell>
          <cell r="L579" t="str">
            <v/>
          </cell>
          <cell r="M579" t="str">
            <v/>
          </cell>
          <cell r="N579" t="str">
            <v/>
          </cell>
        </row>
        <row r="580">
          <cell r="F580" t="str">
            <v/>
          </cell>
          <cell r="G580">
            <v>0</v>
          </cell>
          <cell r="H580">
            <v>0</v>
          </cell>
          <cell r="I580" t="str">
            <v/>
          </cell>
          <cell r="J580" t="str">
            <v/>
          </cell>
          <cell r="L580" t="str">
            <v/>
          </cell>
          <cell r="M580" t="str">
            <v/>
          </cell>
          <cell r="N580" t="str">
            <v/>
          </cell>
        </row>
        <row r="581">
          <cell r="F581" t="str">
            <v/>
          </cell>
          <cell r="G581">
            <v>0</v>
          </cell>
          <cell r="H581">
            <v>0</v>
          </cell>
          <cell r="I581" t="str">
            <v/>
          </cell>
          <cell r="J581" t="str">
            <v/>
          </cell>
          <cell r="L581" t="str">
            <v/>
          </cell>
          <cell r="M581" t="str">
            <v/>
          </cell>
          <cell r="N581" t="str">
            <v/>
          </cell>
        </row>
        <row r="582">
          <cell r="F582" t="str">
            <v/>
          </cell>
          <cell r="G582">
            <v>0</v>
          </cell>
          <cell r="H582">
            <v>0</v>
          </cell>
          <cell r="I582" t="str">
            <v/>
          </cell>
          <cell r="J582" t="str">
            <v/>
          </cell>
          <cell r="L582" t="str">
            <v/>
          </cell>
          <cell r="M582" t="str">
            <v/>
          </cell>
          <cell r="N582" t="str">
            <v/>
          </cell>
        </row>
        <row r="583">
          <cell r="F583" t="str">
            <v/>
          </cell>
          <cell r="G583">
            <v>0</v>
          </cell>
          <cell r="H583">
            <v>0</v>
          </cell>
          <cell r="I583" t="str">
            <v/>
          </cell>
          <cell r="J583" t="str">
            <v/>
          </cell>
          <cell r="L583" t="str">
            <v/>
          </cell>
          <cell r="M583" t="str">
            <v/>
          </cell>
          <cell r="N583" t="str">
            <v/>
          </cell>
        </row>
        <row r="584">
          <cell r="F584" t="str">
            <v/>
          </cell>
          <cell r="G584">
            <v>0</v>
          </cell>
          <cell r="H584">
            <v>0</v>
          </cell>
          <cell r="I584" t="str">
            <v/>
          </cell>
          <cell r="J584" t="str">
            <v/>
          </cell>
          <cell r="L584" t="str">
            <v/>
          </cell>
          <cell r="M584" t="str">
            <v/>
          </cell>
          <cell r="N584" t="str">
            <v/>
          </cell>
        </row>
        <row r="585">
          <cell r="F585" t="str">
            <v/>
          </cell>
          <cell r="G585">
            <v>0</v>
          </cell>
          <cell r="H585">
            <v>0</v>
          </cell>
          <cell r="I585" t="str">
            <v/>
          </cell>
          <cell r="J585" t="str">
            <v/>
          </cell>
          <cell r="L585" t="str">
            <v/>
          </cell>
          <cell r="M585" t="str">
            <v/>
          </cell>
          <cell r="N585" t="str">
            <v/>
          </cell>
        </row>
        <row r="586">
          <cell r="F586" t="str">
            <v/>
          </cell>
          <cell r="G586">
            <v>0</v>
          </cell>
          <cell r="H586">
            <v>0</v>
          </cell>
          <cell r="I586" t="str">
            <v/>
          </cell>
          <cell r="J586" t="str">
            <v/>
          </cell>
          <cell r="L586" t="str">
            <v/>
          </cell>
          <cell r="M586" t="str">
            <v/>
          </cell>
          <cell r="N586" t="str">
            <v/>
          </cell>
        </row>
        <row r="587">
          <cell r="F587" t="str">
            <v/>
          </cell>
          <cell r="G587">
            <v>0</v>
          </cell>
          <cell r="H587">
            <v>0</v>
          </cell>
          <cell r="I587" t="str">
            <v/>
          </cell>
          <cell r="J587" t="str">
            <v/>
          </cell>
          <cell r="L587" t="str">
            <v/>
          </cell>
          <cell r="M587" t="str">
            <v/>
          </cell>
          <cell r="N587" t="str">
            <v/>
          </cell>
        </row>
        <row r="588">
          <cell r="F588" t="str">
            <v/>
          </cell>
          <cell r="G588">
            <v>0</v>
          </cell>
          <cell r="H588">
            <v>0</v>
          </cell>
          <cell r="I588" t="str">
            <v/>
          </cell>
          <cell r="J588" t="str">
            <v/>
          </cell>
          <cell r="L588" t="str">
            <v/>
          </cell>
          <cell r="M588" t="str">
            <v/>
          </cell>
          <cell r="N588" t="str">
            <v/>
          </cell>
        </row>
        <row r="589">
          <cell r="F589" t="str">
            <v/>
          </cell>
          <cell r="G589">
            <v>0</v>
          </cell>
          <cell r="H589">
            <v>0</v>
          </cell>
          <cell r="I589" t="str">
            <v/>
          </cell>
          <cell r="J589" t="str">
            <v/>
          </cell>
          <cell r="L589" t="str">
            <v/>
          </cell>
          <cell r="M589" t="str">
            <v/>
          </cell>
          <cell r="N589" t="str">
            <v/>
          </cell>
        </row>
        <row r="590">
          <cell r="F590" t="str">
            <v/>
          </cell>
          <cell r="G590">
            <v>0</v>
          </cell>
          <cell r="H590">
            <v>0</v>
          </cell>
          <cell r="I590" t="str">
            <v/>
          </cell>
          <cell r="J590" t="str">
            <v/>
          </cell>
          <cell r="L590" t="str">
            <v/>
          </cell>
          <cell r="M590" t="str">
            <v/>
          </cell>
          <cell r="N590" t="str">
            <v/>
          </cell>
        </row>
        <row r="591">
          <cell r="F591" t="str">
            <v/>
          </cell>
          <cell r="G591">
            <v>0</v>
          </cell>
          <cell r="H591">
            <v>0</v>
          </cell>
          <cell r="I591" t="str">
            <v/>
          </cell>
          <cell r="J591" t="str">
            <v/>
          </cell>
          <cell r="L591" t="str">
            <v/>
          </cell>
          <cell r="M591" t="str">
            <v/>
          </cell>
          <cell r="N591" t="str">
            <v/>
          </cell>
        </row>
        <row r="592">
          <cell r="F592" t="str">
            <v/>
          </cell>
          <cell r="G592">
            <v>0</v>
          </cell>
          <cell r="H592">
            <v>0</v>
          </cell>
          <cell r="I592" t="str">
            <v/>
          </cell>
          <cell r="J592" t="str">
            <v/>
          </cell>
          <cell r="L592" t="str">
            <v/>
          </cell>
          <cell r="M592" t="str">
            <v/>
          </cell>
          <cell r="N592" t="str">
            <v/>
          </cell>
        </row>
        <row r="593">
          <cell r="F593" t="str">
            <v/>
          </cell>
          <cell r="G593">
            <v>0</v>
          </cell>
          <cell r="H593">
            <v>0</v>
          </cell>
          <cell r="I593" t="str">
            <v/>
          </cell>
          <cell r="J593" t="str">
            <v/>
          </cell>
          <cell r="L593" t="str">
            <v/>
          </cell>
          <cell r="M593" t="str">
            <v/>
          </cell>
          <cell r="N593" t="str">
            <v/>
          </cell>
        </row>
        <row r="594">
          <cell r="F594" t="str">
            <v/>
          </cell>
          <cell r="G594">
            <v>0</v>
          </cell>
          <cell r="H594">
            <v>0</v>
          </cell>
          <cell r="I594" t="str">
            <v/>
          </cell>
          <cell r="J594" t="str">
            <v/>
          </cell>
          <cell r="L594" t="str">
            <v/>
          </cell>
          <cell r="M594" t="str">
            <v/>
          </cell>
          <cell r="N594" t="str">
            <v/>
          </cell>
        </row>
        <row r="595">
          <cell r="F595" t="str">
            <v/>
          </cell>
          <cell r="G595">
            <v>0</v>
          </cell>
          <cell r="H595">
            <v>0</v>
          </cell>
          <cell r="I595" t="str">
            <v/>
          </cell>
          <cell r="J595" t="str">
            <v/>
          </cell>
          <cell r="L595" t="str">
            <v/>
          </cell>
          <cell r="M595" t="str">
            <v/>
          </cell>
          <cell r="N595" t="str">
            <v/>
          </cell>
        </row>
        <row r="596">
          <cell r="F596" t="str">
            <v/>
          </cell>
          <cell r="G596">
            <v>0</v>
          </cell>
          <cell r="H596">
            <v>0</v>
          </cell>
          <cell r="I596" t="str">
            <v/>
          </cell>
          <cell r="J596" t="str">
            <v/>
          </cell>
          <cell r="L596" t="str">
            <v/>
          </cell>
          <cell r="M596" t="str">
            <v/>
          </cell>
          <cell r="N596" t="str">
            <v/>
          </cell>
        </row>
        <row r="597">
          <cell r="F597" t="str">
            <v/>
          </cell>
          <cell r="G597">
            <v>0</v>
          </cell>
          <cell r="H597">
            <v>0</v>
          </cell>
          <cell r="I597" t="str">
            <v/>
          </cell>
          <cell r="J597" t="str">
            <v/>
          </cell>
          <cell r="L597" t="str">
            <v/>
          </cell>
          <cell r="M597" t="str">
            <v/>
          </cell>
          <cell r="N597" t="str">
            <v/>
          </cell>
        </row>
        <row r="598">
          <cell r="F598" t="str">
            <v/>
          </cell>
          <cell r="G598">
            <v>0</v>
          </cell>
          <cell r="H598">
            <v>0</v>
          </cell>
          <cell r="I598" t="str">
            <v/>
          </cell>
          <cell r="J598" t="str">
            <v/>
          </cell>
          <cell r="L598" t="str">
            <v/>
          </cell>
          <cell r="M598" t="str">
            <v/>
          </cell>
          <cell r="N598" t="str">
            <v/>
          </cell>
        </row>
        <row r="599">
          <cell r="F599" t="str">
            <v/>
          </cell>
          <cell r="G599">
            <v>0</v>
          </cell>
          <cell r="H599">
            <v>0</v>
          </cell>
          <cell r="I599" t="str">
            <v/>
          </cell>
          <cell r="J599" t="str">
            <v/>
          </cell>
          <cell r="L599" t="str">
            <v/>
          </cell>
          <cell r="M599" t="str">
            <v/>
          </cell>
          <cell r="N599" t="str">
            <v/>
          </cell>
        </row>
        <row r="600">
          <cell r="F600" t="str">
            <v/>
          </cell>
          <cell r="G600">
            <v>0</v>
          </cell>
          <cell r="H600">
            <v>0</v>
          </cell>
          <cell r="I600" t="str">
            <v/>
          </cell>
          <cell r="J600" t="str">
            <v/>
          </cell>
          <cell r="L600" t="str">
            <v/>
          </cell>
          <cell r="M600" t="str">
            <v/>
          </cell>
          <cell r="N600" t="str">
            <v/>
          </cell>
        </row>
        <row r="601">
          <cell r="F601" t="str">
            <v/>
          </cell>
          <cell r="G601">
            <v>0</v>
          </cell>
          <cell r="H601">
            <v>0</v>
          </cell>
          <cell r="I601" t="str">
            <v/>
          </cell>
          <cell r="J601" t="str">
            <v/>
          </cell>
          <cell r="L601" t="str">
            <v/>
          </cell>
          <cell r="M601" t="str">
            <v/>
          </cell>
          <cell r="N601" t="str">
            <v/>
          </cell>
        </row>
        <row r="602">
          <cell r="F602" t="str">
            <v/>
          </cell>
          <cell r="G602">
            <v>0</v>
          </cell>
          <cell r="H602">
            <v>0</v>
          </cell>
          <cell r="I602" t="str">
            <v/>
          </cell>
          <cell r="J602" t="str">
            <v/>
          </cell>
          <cell r="L602" t="str">
            <v/>
          </cell>
          <cell r="M602" t="str">
            <v/>
          </cell>
          <cell r="N602" t="str">
            <v/>
          </cell>
        </row>
        <row r="603">
          <cell r="F603" t="str">
            <v/>
          </cell>
          <cell r="G603">
            <v>0</v>
          </cell>
          <cell r="H603">
            <v>0</v>
          </cell>
          <cell r="I603" t="str">
            <v/>
          </cell>
          <cell r="J603" t="str">
            <v/>
          </cell>
          <cell r="L603" t="str">
            <v/>
          </cell>
          <cell r="M603" t="str">
            <v/>
          </cell>
          <cell r="N603" t="str">
            <v/>
          </cell>
        </row>
        <row r="604">
          <cell r="F604" t="str">
            <v/>
          </cell>
          <cell r="G604">
            <v>0</v>
          </cell>
          <cell r="H604">
            <v>0</v>
          </cell>
          <cell r="I604" t="str">
            <v/>
          </cell>
          <cell r="J604" t="str">
            <v/>
          </cell>
          <cell r="L604" t="str">
            <v/>
          </cell>
          <cell r="M604" t="str">
            <v/>
          </cell>
          <cell r="N604" t="str">
            <v/>
          </cell>
        </row>
        <row r="605">
          <cell r="F605" t="str">
            <v/>
          </cell>
          <cell r="G605">
            <v>0</v>
          </cell>
          <cell r="H605">
            <v>0</v>
          </cell>
          <cell r="I605" t="str">
            <v/>
          </cell>
          <cell r="J605" t="str">
            <v/>
          </cell>
          <cell r="L605" t="str">
            <v/>
          </cell>
          <cell r="M605" t="str">
            <v/>
          </cell>
          <cell r="N605" t="str">
            <v/>
          </cell>
        </row>
        <row r="606">
          <cell r="F606" t="str">
            <v/>
          </cell>
          <cell r="G606">
            <v>0</v>
          </cell>
          <cell r="H606">
            <v>0</v>
          </cell>
          <cell r="I606" t="str">
            <v/>
          </cell>
          <cell r="J606" t="str">
            <v/>
          </cell>
          <cell r="L606" t="str">
            <v/>
          </cell>
          <cell r="M606" t="str">
            <v/>
          </cell>
          <cell r="N606" t="str">
            <v/>
          </cell>
        </row>
        <row r="607">
          <cell r="F607" t="str">
            <v/>
          </cell>
          <cell r="G607">
            <v>0</v>
          </cell>
          <cell r="H607">
            <v>0</v>
          </cell>
          <cell r="I607" t="str">
            <v/>
          </cell>
          <cell r="J607" t="str">
            <v/>
          </cell>
          <cell r="L607" t="str">
            <v/>
          </cell>
          <cell r="M607" t="str">
            <v/>
          </cell>
          <cell r="N607" t="str">
            <v/>
          </cell>
        </row>
        <row r="608">
          <cell r="F608" t="str">
            <v/>
          </cell>
          <cell r="G608">
            <v>0</v>
          </cell>
          <cell r="H608">
            <v>0</v>
          </cell>
          <cell r="I608" t="str">
            <v/>
          </cell>
          <cell r="J608" t="str">
            <v/>
          </cell>
          <cell r="L608" t="str">
            <v/>
          </cell>
          <cell r="M608" t="str">
            <v/>
          </cell>
          <cell r="N608" t="str">
            <v/>
          </cell>
        </row>
        <row r="609">
          <cell r="F609" t="str">
            <v/>
          </cell>
          <cell r="G609">
            <v>0</v>
          </cell>
          <cell r="H609">
            <v>0</v>
          </cell>
          <cell r="I609" t="str">
            <v/>
          </cell>
          <cell r="J609" t="str">
            <v/>
          </cell>
          <cell r="L609" t="str">
            <v/>
          </cell>
          <cell r="M609" t="str">
            <v/>
          </cell>
          <cell r="N609" t="str">
            <v/>
          </cell>
        </row>
        <row r="610">
          <cell r="F610" t="str">
            <v/>
          </cell>
          <cell r="G610">
            <v>0</v>
          </cell>
          <cell r="H610">
            <v>0</v>
          </cell>
          <cell r="I610" t="str">
            <v/>
          </cell>
          <cell r="J610" t="str">
            <v/>
          </cell>
          <cell r="L610" t="str">
            <v/>
          </cell>
          <cell r="M610" t="str">
            <v/>
          </cell>
          <cell r="N610" t="str">
            <v/>
          </cell>
        </row>
        <row r="611">
          <cell r="F611" t="str">
            <v/>
          </cell>
          <cell r="G611">
            <v>0</v>
          </cell>
          <cell r="H611">
            <v>0</v>
          </cell>
          <cell r="I611" t="str">
            <v/>
          </cell>
          <cell r="J611" t="str">
            <v/>
          </cell>
          <cell r="L611" t="str">
            <v/>
          </cell>
          <cell r="M611" t="str">
            <v/>
          </cell>
          <cell r="N611" t="str">
            <v/>
          </cell>
        </row>
        <row r="612">
          <cell r="F612" t="str">
            <v/>
          </cell>
          <cell r="G612">
            <v>0</v>
          </cell>
          <cell r="H612">
            <v>0</v>
          </cell>
          <cell r="I612" t="str">
            <v/>
          </cell>
          <cell r="J612" t="str">
            <v/>
          </cell>
          <cell r="L612" t="str">
            <v/>
          </cell>
          <cell r="M612" t="str">
            <v/>
          </cell>
          <cell r="N612" t="str">
            <v/>
          </cell>
        </row>
        <row r="613">
          <cell r="F613" t="str">
            <v/>
          </cell>
          <cell r="G613">
            <v>0</v>
          </cell>
          <cell r="H613">
            <v>0</v>
          </cell>
          <cell r="I613" t="str">
            <v/>
          </cell>
          <cell r="J613" t="str">
            <v/>
          </cell>
          <cell r="L613" t="str">
            <v/>
          </cell>
          <cell r="M613" t="str">
            <v/>
          </cell>
          <cell r="N613" t="str">
            <v/>
          </cell>
        </row>
        <row r="614">
          <cell r="F614" t="str">
            <v/>
          </cell>
          <cell r="G614">
            <v>0</v>
          </cell>
          <cell r="H614">
            <v>0</v>
          </cell>
          <cell r="I614" t="str">
            <v/>
          </cell>
          <cell r="J614" t="str">
            <v/>
          </cell>
          <cell r="L614" t="str">
            <v/>
          </cell>
          <cell r="M614" t="str">
            <v/>
          </cell>
          <cell r="N614" t="str">
            <v/>
          </cell>
        </row>
        <row r="615">
          <cell r="F615" t="str">
            <v/>
          </cell>
          <cell r="G615">
            <v>0</v>
          </cell>
          <cell r="H615">
            <v>0</v>
          </cell>
          <cell r="I615" t="str">
            <v/>
          </cell>
          <cell r="J615" t="str">
            <v/>
          </cell>
          <cell r="L615" t="str">
            <v/>
          </cell>
          <cell r="M615" t="str">
            <v/>
          </cell>
          <cell r="N615" t="str">
            <v/>
          </cell>
        </row>
        <row r="616">
          <cell r="F616" t="str">
            <v/>
          </cell>
          <cell r="G616">
            <v>0</v>
          </cell>
          <cell r="H616">
            <v>0</v>
          </cell>
          <cell r="I616" t="str">
            <v/>
          </cell>
          <cell r="J616" t="str">
            <v/>
          </cell>
          <cell r="L616" t="str">
            <v/>
          </cell>
          <cell r="M616" t="str">
            <v/>
          </cell>
          <cell r="N616" t="str">
            <v/>
          </cell>
        </row>
        <row r="617">
          <cell r="F617" t="str">
            <v/>
          </cell>
          <cell r="G617">
            <v>0</v>
          </cell>
          <cell r="H617">
            <v>0</v>
          </cell>
          <cell r="I617" t="str">
            <v/>
          </cell>
          <cell r="J617" t="str">
            <v/>
          </cell>
          <cell r="L617" t="str">
            <v/>
          </cell>
          <cell r="M617" t="str">
            <v/>
          </cell>
          <cell r="N617" t="str">
            <v/>
          </cell>
        </row>
        <row r="618">
          <cell r="F618" t="str">
            <v/>
          </cell>
          <cell r="G618">
            <v>0</v>
          </cell>
          <cell r="H618">
            <v>0</v>
          </cell>
          <cell r="I618" t="str">
            <v/>
          </cell>
          <cell r="J618" t="str">
            <v/>
          </cell>
          <cell r="L618" t="str">
            <v/>
          </cell>
          <cell r="M618" t="str">
            <v/>
          </cell>
          <cell r="N618" t="str">
            <v/>
          </cell>
        </row>
        <row r="619">
          <cell r="F619" t="str">
            <v/>
          </cell>
          <cell r="G619">
            <v>0</v>
          </cell>
          <cell r="H619">
            <v>0</v>
          </cell>
          <cell r="I619" t="str">
            <v/>
          </cell>
          <cell r="J619" t="str">
            <v/>
          </cell>
          <cell r="L619" t="str">
            <v/>
          </cell>
          <cell r="M619" t="str">
            <v/>
          </cell>
          <cell r="N619" t="str">
            <v/>
          </cell>
        </row>
        <row r="620">
          <cell r="F620" t="str">
            <v/>
          </cell>
          <cell r="G620">
            <v>0</v>
          </cell>
          <cell r="H620">
            <v>0</v>
          </cell>
          <cell r="I620" t="str">
            <v/>
          </cell>
          <cell r="J620" t="str">
            <v/>
          </cell>
          <cell r="L620" t="str">
            <v/>
          </cell>
          <cell r="M620" t="str">
            <v/>
          </cell>
          <cell r="N620" t="str">
            <v/>
          </cell>
        </row>
        <row r="621">
          <cell r="F621" t="str">
            <v/>
          </cell>
          <cell r="G621">
            <v>0</v>
          </cell>
          <cell r="H621">
            <v>0</v>
          </cell>
          <cell r="I621" t="str">
            <v/>
          </cell>
          <cell r="J621" t="str">
            <v/>
          </cell>
          <cell r="L621" t="str">
            <v/>
          </cell>
          <cell r="M621" t="str">
            <v/>
          </cell>
          <cell r="N621" t="str">
            <v/>
          </cell>
        </row>
        <row r="622">
          <cell r="F622" t="str">
            <v/>
          </cell>
          <cell r="G622">
            <v>0</v>
          </cell>
          <cell r="H622">
            <v>0</v>
          </cell>
          <cell r="I622" t="str">
            <v/>
          </cell>
          <cell r="J622" t="str">
            <v/>
          </cell>
          <cell r="L622" t="str">
            <v/>
          </cell>
          <cell r="M622" t="str">
            <v/>
          </cell>
          <cell r="N622" t="str">
            <v/>
          </cell>
        </row>
        <row r="623">
          <cell r="F623" t="str">
            <v/>
          </cell>
          <cell r="G623">
            <v>0</v>
          </cell>
          <cell r="H623">
            <v>0</v>
          </cell>
          <cell r="I623" t="str">
            <v/>
          </cell>
          <cell r="J623" t="str">
            <v/>
          </cell>
          <cell r="L623" t="str">
            <v/>
          </cell>
          <cell r="M623" t="str">
            <v/>
          </cell>
          <cell r="N623" t="str">
            <v/>
          </cell>
        </row>
        <row r="624">
          <cell r="F624" t="str">
            <v/>
          </cell>
          <cell r="G624">
            <v>0</v>
          </cell>
          <cell r="H624">
            <v>0</v>
          </cell>
          <cell r="I624" t="str">
            <v/>
          </cell>
          <cell r="J624" t="str">
            <v/>
          </cell>
          <cell r="L624" t="str">
            <v/>
          </cell>
          <cell r="M624" t="str">
            <v/>
          </cell>
          <cell r="N624" t="str">
            <v/>
          </cell>
        </row>
        <row r="625">
          <cell r="F625" t="str">
            <v/>
          </cell>
          <cell r="G625">
            <v>0</v>
          </cell>
          <cell r="H625">
            <v>0</v>
          </cell>
          <cell r="I625" t="str">
            <v/>
          </cell>
          <cell r="J625" t="str">
            <v/>
          </cell>
          <cell r="L625" t="str">
            <v/>
          </cell>
          <cell r="M625" t="str">
            <v/>
          </cell>
          <cell r="N625" t="str">
            <v/>
          </cell>
        </row>
        <row r="626">
          <cell r="F626" t="str">
            <v/>
          </cell>
          <cell r="G626">
            <v>0</v>
          </cell>
          <cell r="H626">
            <v>0</v>
          </cell>
          <cell r="I626" t="str">
            <v/>
          </cell>
          <cell r="J626" t="str">
            <v/>
          </cell>
          <cell r="L626" t="str">
            <v/>
          </cell>
          <cell r="M626" t="str">
            <v/>
          </cell>
          <cell r="N626" t="str">
            <v/>
          </cell>
        </row>
        <row r="627">
          <cell r="F627" t="str">
            <v/>
          </cell>
          <cell r="G627">
            <v>0</v>
          </cell>
          <cell r="H627">
            <v>0</v>
          </cell>
          <cell r="I627" t="str">
            <v/>
          </cell>
          <cell r="J627" t="str">
            <v/>
          </cell>
          <cell r="L627" t="str">
            <v/>
          </cell>
          <cell r="M627" t="str">
            <v/>
          </cell>
          <cell r="N627" t="str">
            <v/>
          </cell>
        </row>
        <row r="628">
          <cell r="F628" t="str">
            <v/>
          </cell>
          <cell r="G628">
            <v>0</v>
          </cell>
          <cell r="H628">
            <v>0</v>
          </cell>
          <cell r="I628" t="str">
            <v/>
          </cell>
          <cell r="J628" t="str">
            <v/>
          </cell>
          <cell r="L628" t="str">
            <v/>
          </cell>
          <cell r="M628" t="str">
            <v/>
          </cell>
          <cell r="N628" t="str">
            <v/>
          </cell>
        </row>
        <row r="629">
          <cell r="F629" t="str">
            <v/>
          </cell>
          <cell r="G629">
            <v>0</v>
          </cell>
          <cell r="H629">
            <v>0</v>
          </cell>
          <cell r="I629" t="str">
            <v/>
          </cell>
          <cell r="J629" t="str">
            <v/>
          </cell>
          <cell r="L629" t="str">
            <v/>
          </cell>
          <cell r="M629" t="str">
            <v/>
          </cell>
          <cell r="N629" t="str">
            <v/>
          </cell>
        </row>
        <row r="630">
          <cell r="F630" t="str">
            <v/>
          </cell>
          <cell r="G630">
            <v>0</v>
          </cell>
          <cell r="H630">
            <v>0</v>
          </cell>
          <cell r="I630" t="str">
            <v/>
          </cell>
          <cell r="J630" t="str">
            <v/>
          </cell>
          <cell r="L630" t="str">
            <v/>
          </cell>
          <cell r="M630" t="str">
            <v/>
          </cell>
          <cell r="N630" t="str">
            <v/>
          </cell>
        </row>
        <row r="631">
          <cell r="F631" t="str">
            <v/>
          </cell>
          <cell r="G631">
            <v>0</v>
          </cell>
          <cell r="H631">
            <v>0</v>
          </cell>
          <cell r="I631" t="str">
            <v/>
          </cell>
          <cell r="J631" t="str">
            <v/>
          </cell>
          <cell r="L631" t="str">
            <v/>
          </cell>
          <cell r="M631" t="str">
            <v/>
          </cell>
          <cell r="N631" t="str">
            <v/>
          </cell>
        </row>
        <row r="632">
          <cell r="F632" t="str">
            <v/>
          </cell>
          <cell r="G632">
            <v>0</v>
          </cell>
          <cell r="H632">
            <v>0</v>
          </cell>
          <cell r="I632" t="str">
            <v/>
          </cell>
          <cell r="J632" t="str">
            <v/>
          </cell>
          <cell r="L632" t="str">
            <v/>
          </cell>
          <cell r="M632" t="str">
            <v/>
          </cell>
          <cell r="N632" t="str">
            <v/>
          </cell>
        </row>
        <row r="633">
          <cell r="F633" t="str">
            <v/>
          </cell>
          <cell r="G633">
            <v>0</v>
          </cell>
          <cell r="H633">
            <v>0</v>
          </cell>
          <cell r="I633" t="str">
            <v/>
          </cell>
          <cell r="J633" t="str">
            <v/>
          </cell>
          <cell r="L633" t="str">
            <v/>
          </cell>
          <cell r="M633" t="str">
            <v/>
          </cell>
          <cell r="N633" t="str">
            <v/>
          </cell>
        </row>
        <row r="634">
          <cell r="F634" t="str">
            <v/>
          </cell>
          <cell r="G634">
            <v>0</v>
          </cell>
          <cell r="H634">
            <v>0</v>
          </cell>
          <cell r="I634" t="str">
            <v/>
          </cell>
          <cell r="J634" t="str">
            <v/>
          </cell>
          <cell r="L634" t="str">
            <v/>
          </cell>
          <cell r="M634" t="str">
            <v/>
          </cell>
          <cell r="N634" t="str">
            <v/>
          </cell>
        </row>
        <row r="635">
          <cell r="F635" t="str">
            <v/>
          </cell>
          <cell r="G635">
            <v>0</v>
          </cell>
          <cell r="H635">
            <v>0</v>
          </cell>
          <cell r="I635" t="str">
            <v/>
          </cell>
          <cell r="J635" t="str">
            <v/>
          </cell>
          <cell r="L635" t="str">
            <v/>
          </cell>
          <cell r="M635" t="str">
            <v/>
          </cell>
          <cell r="N635" t="str">
            <v/>
          </cell>
        </row>
        <row r="636">
          <cell r="F636" t="str">
            <v/>
          </cell>
          <cell r="G636">
            <v>0</v>
          </cell>
          <cell r="H636">
            <v>0</v>
          </cell>
          <cell r="I636" t="str">
            <v/>
          </cell>
          <cell r="J636" t="str">
            <v/>
          </cell>
          <cell r="L636" t="str">
            <v/>
          </cell>
          <cell r="M636" t="str">
            <v/>
          </cell>
          <cell r="N636" t="str">
            <v/>
          </cell>
        </row>
        <row r="637">
          <cell r="F637" t="str">
            <v/>
          </cell>
          <cell r="G637">
            <v>0</v>
          </cell>
          <cell r="H637">
            <v>0</v>
          </cell>
          <cell r="I637" t="str">
            <v/>
          </cell>
          <cell r="J637" t="str">
            <v/>
          </cell>
          <cell r="L637" t="str">
            <v/>
          </cell>
          <cell r="M637" t="str">
            <v/>
          </cell>
          <cell r="N637" t="str">
            <v/>
          </cell>
        </row>
        <row r="638">
          <cell r="F638" t="str">
            <v/>
          </cell>
          <cell r="G638">
            <v>0</v>
          </cell>
          <cell r="H638">
            <v>0</v>
          </cell>
          <cell r="I638" t="str">
            <v/>
          </cell>
          <cell r="J638" t="str">
            <v/>
          </cell>
          <cell r="L638" t="str">
            <v/>
          </cell>
          <cell r="M638" t="str">
            <v/>
          </cell>
          <cell r="N638" t="str">
            <v/>
          </cell>
        </row>
        <row r="639">
          <cell r="F639" t="str">
            <v/>
          </cell>
          <cell r="G639">
            <v>0</v>
          </cell>
          <cell r="H639">
            <v>0</v>
          </cell>
          <cell r="I639" t="str">
            <v/>
          </cell>
          <cell r="J639" t="str">
            <v/>
          </cell>
          <cell r="L639" t="str">
            <v/>
          </cell>
          <cell r="M639" t="str">
            <v/>
          </cell>
          <cell r="N639" t="str">
            <v/>
          </cell>
        </row>
        <row r="640">
          <cell r="F640" t="str">
            <v/>
          </cell>
          <cell r="G640">
            <v>0</v>
          </cell>
          <cell r="H640">
            <v>0</v>
          </cell>
          <cell r="I640" t="str">
            <v/>
          </cell>
          <cell r="J640" t="str">
            <v/>
          </cell>
          <cell r="L640" t="str">
            <v/>
          </cell>
          <cell r="M640" t="str">
            <v/>
          </cell>
          <cell r="N640" t="str">
            <v/>
          </cell>
        </row>
        <row r="641">
          <cell r="F641" t="str">
            <v/>
          </cell>
          <cell r="G641">
            <v>0</v>
          </cell>
          <cell r="H641">
            <v>0</v>
          </cell>
          <cell r="I641" t="str">
            <v/>
          </cell>
          <cell r="J641" t="str">
            <v/>
          </cell>
          <cell r="L641" t="str">
            <v/>
          </cell>
          <cell r="M641" t="str">
            <v/>
          </cell>
          <cell r="N641" t="str">
            <v/>
          </cell>
        </row>
        <row r="642">
          <cell r="F642" t="str">
            <v/>
          </cell>
          <cell r="G642">
            <v>0</v>
          </cell>
          <cell r="H642">
            <v>0</v>
          </cell>
          <cell r="I642" t="str">
            <v/>
          </cell>
          <cell r="J642" t="str">
            <v/>
          </cell>
          <cell r="L642" t="str">
            <v/>
          </cell>
          <cell r="M642" t="str">
            <v/>
          </cell>
          <cell r="N642" t="str">
            <v/>
          </cell>
        </row>
        <row r="643">
          <cell r="F643" t="str">
            <v/>
          </cell>
          <cell r="G643">
            <v>0</v>
          </cell>
          <cell r="H643">
            <v>0</v>
          </cell>
          <cell r="I643" t="str">
            <v/>
          </cell>
          <cell r="J643" t="str">
            <v/>
          </cell>
          <cell r="L643" t="str">
            <v/>
          </cell>
          <cell r="M643" t="str">
            <v/>
          </cell>
          <cell r="N643" t="str">
            <v/>
          </cell>
        </row>
        <row r="644">
          <cell r="F644" t="str">
            <v/>
          </cell>
          <cell r="G644">
            <v>0</v>
          </cell>
          <cell r="H644">
            <v>0</v>
          </cell>
          <cell r="I644" t="str">
            <v/>
          </cell>
          <cell r="J644" t="str">
            <v/>
          </cell>
          <cell r="L644" t="str">
            <v/>
          </cell>
          <cell r="M644" t="str">
            <v/>
          </cell>
          <cell r="N644" t="str">
            <v/>
          </cell>
        </row>
        <row r="645">
          <cell r="F645" t="str">
            <v/>
          </cell>
          <cell r="G645">
            <v>0</v>
          </cell>
          <cell r="H645">
            <v>0</v>
          </cell>
          <cell r="I645" t="str">
            <v/>
          </cell>
          <cell r="J645" t="str">
            <v/>
          </cell>
          <cell r="L645" t="str">
            <v/>
          </cell>
          <cell r="M645" t="str">
            <v/>
          </cell>
          <cell r="N645" t="str">
            <v/>
          </cell>
        </row>
        <row r="646">
          <cell r="F646" t="str">
            <v/>
          </cell>
          <cell r="G646">
            <v>0</v>
          </cell>
          <cell r="H646">
            <v>0</v>
          </cell>
          <cell r="I646" t="str">
            <v/>
          </cell>
          <cell r="J646" t="str">
            <v/>
          </cell>
          <cell r="L646" t="str">
            <v/>
          </cell>
          <cell r="M646" t="str">
            <v/>
          </cell>
          <cell r="N646" t="str">
            <v/>
          </cell>
        </row>
        <row r="647">
          <cell r="F647" t="str">
            <v/>
          </cell>
          <cell r="G647">
            <v>0</v>
          </cell>
          <cell r="H647">
            <v>0</v>
          </cell>
          <cell r="I647" t="str">
            <v/>
          </cell>
          <cell r="J647" t="str">
            <v/>
          </cell>
          <cell r="L647" t="str">
            <v/>
          </cell>
          <cell r="M647" t="str">
            <v/>
          </cell>
          <cell r="N647" t="str">
            <v/>
          </cell>
        </row>
        <row r="648">
          <cell r="F648" t="str">
            <v/>
          </cell>
          <cell r="G648">
            <v>0</v>
          </cell>
          <cell r="H648">
            <v>0</v>
          </cell>
          <cell r="I648" t="str">
            <v/>
          </cell>
          <cell r="J648" t="str">
            <v/>
          </cell>
          <cell r="L648" t="str">
            <v/>
          </cell>
          <cell r="M648" t="str">
            <v/>
          </cell>
          <cell r="N648" t="str">
            <v/>
          </cell>
        </row>
        <row r="649">
          <cell r="F649" t="str">
            <v/>
          </cell>
          <cell r="G649">
            <v>0</v>
          </cell>
          <cell r="H649">
            <v>0</v>
          </cell>
          <cell r="I649" t="str">
            <v/>
          </cell>
          <cell r="J649" t="str">
            <v/>
          </cell>
          <cell r="L649" t="str">
            <v/>
          </cell>
          <cell r="M649" t="str">
            <v/>
          </cell>
          <cell r="N649" t="str">
            <v/>
          </cell>
        </row>
        <row r="650">
          <cell r="F650" t="str">
            <v/>
          </cell>
          <cell r="G650">
            <v>0</v>
          </cell>
          <cell r="H650">
            <v>0</v>
          </cell>
          <cell r="I650" t="str">
            <v/>
          </cell>
          <cell r="J650" t="str">
            <v/>
          </cell>
          <cell r="L650" t="str">
            <v/>
          </cell>
          <cell r="M650" t="str">
            <v/>
          </cell>
          <cell r="N650" t="str">
            <v/>
          </cell>
        </row>
        <row r="651">
          <cell r="F651" t="str">
            <v/>
          </cell>
          <cell r="G651">
            <v>0</v>
          </cell>
          <cell r="H651">
            <v>0</v>
          </cell>
          <cell r="I651" t="str">
            <v/>
          </cell>
          <cell r="J651" t="str">
            <v/>
          </cell>
          <cell r="L651" t="str">
            <v/>
          </cell>
          <cell r="M651" t="str">
            <v/>
          </cell>
          <cell r="N651" t="str">
            <v/>
          </cell>
        </row>
        <row r="652">
          <cell r="F652" t="str">
            <v/>
          </cell>
          <cell r="G652">
            <v>0</v>
          </cell>
          <cell r="H652">
            <v>0</v>
          </cell>
          <cell r="I652" t="str">
            <v/>
          </cell>
          <cell r="J652" t="str">
            <v/>
          </cell>
          <cell r="L652" t="str">
            <v/>
          </cell>
          <cell r="M652" t="str">
            <v/>
          </cell>
          <cell r="N652" t="str">
            <v/>
          </cell>
        </row>
        <row r="653">
          <cell r="F653" t="str">
            <v/>
          </cell>
          <cell r="G653">
            <v>0</v>
          </cell>
          <cell r="H653">
            <v>0</v>
          </cell>
          <cell r="I653" t="str">
            <v/>
          </cell>
          <cell r="J653" t="str">
            <v/>
          </cell>
          <cell r="L653" t="str">
            <v/>
          </cell>
          <cell r="M653" t="str">
            <v/>
          </cell>
          <cell r="N653" t="str">
            <v/>
          </cell>
        </row>
        <row r="654">
          <cell r="F654" t="str">
            <v/>
          </cell>
          <cell r="G654">
            <v>0</v>
          </cell>
          <cell r="H654">
            <v>0</v>
          </cell>
          <cell r="I654" t="str">
            <v/>
          </cell>
          <cell r="J654" t="str">
            <v/>
          </cell>
          <cell r="L654" t="str">
            <v/>
          </cell>
          <cell r="M654" t="str">
            <v/>
          </cell>
          <cell r="N654" t="str">
            <v/>
          </cell>
        </row>
        <row r="655">
          <cell r="F655" t="str">
            <v/>
          </cell>
          <cell r="G655">
            <v>0</v>
          </cell>
          <cell r="H655">
            <v>0</v>
          </cell>
          <cell r="I655" t="str">
            <v/>
          </cell>
          <cell r="J655" t="str">
            <v/>
          </cell>
          <cell r="L655" t="str">
            <v/>
          </cell>
          <cell r="M655" t="str">
            <v/>
          </cell>
          <cell r="N655" t="str">
            <v/>
          </cell>
        </row>
        <row r="656">
          <cell r="F656" t="str">
            <v/>
          </cell>
          <cell r="G656">
            <v>0</v>
          </cell>
          <cell r="H656">
            <v>0</v>
          </cell>
          <cell r="I656" t="str">
            <v/>
          </cell>
          <cell r="J656" t="str">
            <v/>
          </cell>
          <cell r="L656" t="str">
            <v/>
          </cell>
          <cell r="M656" t="str">
            <v/>
          </cell>
          <cell r="N656" t="str">
            <v/>
          </cell>
        </row>
        <row r="657">
          <cell r="F657" t="str">
            <v/>
          </cell>
          <cell r="G657">
            <v>0</v>
          </cell>
          <cell r="H657">
            <v>0</v>
          </cell>
          <cell r="I657" t="str">
            <v/>
          </cell>
          <cell r="J657" t="str">
            <v/>
          </cell>
          <cell r="L657" t="str">
            <v/>
          </cell>
          <cell r="M657" t="str">
            <v/>
          </cell>
          <cell r="N657" t="str">
            <v/>
          </cell>
        </row>
        <row r="658">
          <cell r="F658" t="str">
            <v/>
          </cell>
          <cell r="G658">
            <v>0</v>
          </cell>
          <cell r="H658">
            <v>0</v>
          </cell>
          <cell r="I658" t="str">
            <v/>
          </cell>
          <cell r="J658" t="str">
            <v/>
          </cell>
          <cell r="L658" t="str">
            <v/>
          </cell>
          <cell r="M658" t="str">
            <v/>
          </cell>
          <cell r="N658" t="str">
            <v/>
          </cell>
        </row>
        <row r="659">
          <cell r="F659" t="str">
            <v/>
          </cell>
          <cell r="G659">
            <v>0</v>
          </cell>
          <cell r="H659">
            <v>0</v>
          </cell>
          <cell r="I659" t="str">
            <v/>
          </cell>
          <cell r="J659" t="str">
            <v/>
          </cell>
          <cell r="L659" t="str">
            <v/>
          </cell>
          <cell r="M659" t="str">
            <v/>
          </cell>
          <cell r="N659" t="str">
            <v/>
          </cell>
        </row>
        <row r="660">
          <cell r="F660" t="str">
            <v/>
          </cell>
          <cell r="G660">
            <v>0</v>
          </cell>
          <cell r="H660">
            <v>0</v>
          </cell>
          <cell r="I660" t="str">
            <v/>
          </cell>
          <cell r="J660" t="str">
            <v/>
          </cell>
          <cell r="L660" t="str">
            <v/>
          </cell>
          <cell r="M660" t="str">
            <v/>
          </cell>
          <cell r="N660" t="str">
            <v/>
          </cell>
        </row>
        <row r="661">
          <cell r="F661" t="str">
            <v/>
          </cell>
          <cell r="G661">
            <v>0</v>
          </cell>
          <cell r="H661">
            <v>0</v>
          </cell>
          <cell r="I661" t="str">
            <v/>
          </cell>
          <cell r="J661" t="str">
            <v/>
          </cell>
          <cell r="L661" t="str">
            <v/>
          </cell>
          <cell r="M661" t="str">
            <v/>
          </cell>
          <cell r="N661" t="str">
            <v/>
          </cell>
        </row>
        <row r="662">
          <cell r="F662" t="str">
            <v/>
          </cell>
          <cell r="G662">
            <v>0</v>
          </cell>
          <cell r="H662">
            <v>0</v>
          </cell>
          <cell r="I662" t="str">
            <v/>
          </cell>
          <cell r="J662" t="str">
            <v/>
          </cell>
          <cell r="L662" t="str">
            <v/>
          </cell>
          <cell r="M662" t="str">
            <v/>
          </cell>
          <cell r="N662" t="str">
            <v/>
          </cell>
        </row>
        <row r="663">
          <cell r="F663" t="str">
            <v/>
          </cell>
          <cell r="G663">
            <v>0</v>
          </cell>
          <cell r="H663">
            <v>0</v>
          </cell>
          <cell r="I663" t="str">
            <v/>
          </cell>
          <cell r="J663" t="str">
            <v/>
          </cell>
          <cell r="L663" t="str">
            <v/>
          </cell>
          <cell r="M663" t="str">
            <v/>
          </cell>
          <cell r="N663" t="str">
            <v/>
          </cell>
        </row>
        <row r="664">
          <cell r="F664" t="str">
            <v/>
          </cell>
          <cell r="G664">
            <v>0</v>
          </cell>
          <cell r="H664">
            <v>0</v>
          </cell>
          <cell r="I664" t="str">
            <v/>
          </cell>
          <cell r="J664" t="str">
            <v/>
          </cell>
          <cell r="L664" t="str">
            <v/>
          </cell>
          <cell r="M664" t="str">
            <v/>
          </cell>
          <cell r="N664" t="str">
            <v/>
          </cell>
        </row>
        <row r="665">
          <cell r="F665" t="str">
            <v/>
          </cell>
          <cell r="G665">
            <v>0</v>
          </cell>
          <cell r="H665">
            <v>0</v>
          </cell>
          <cell r="I665" t="str">
            <v/>
          </cell>
          <cell r="J665" t="str">
            <v/>
          </cell>
          <cell r="L665" t="str">
            <v/>
          </cell>
          <cell r="M665" t="str">
            <v/>
          </cell>
          <cell r="N665" t="str">
            <v/>
          </cell>
        </row>
        <row r="666">
          <cell r="F666" t="str">
            <v/>
          </cell>
          <cell r="G666">
            <v>0</v>
          </cell>
          <cell r="H666">
            <v>0</v>
          </cell>
          <cell r="I666" t="str">
            <v/>
          </cell>
          <cell r="J666" t="str">
            <v/>
          </cell>
          <cell r="L666" t="str">
            <v/>
          </cell>
          <cell r="M666" t="str">
            <v/>
          </cell>
          <cell r="N666" t="str">
            <v/>
          </cell>
        </row>
        <row r="667">
          <cell r="F667" t="str">
            <v/>
          </cell>
          <cell r="G667">
            <v>0</v>
          </cell>
          <cell r="H667">
            <v>0</v>
          </cell>
          <cell r="I667" t="str">
            <v/>
          </cell>
          <cell r="J667" t="str">
            <v/>
          </cell>
          <cell r="L667" t="str">
            <v/>
          </cell>
          <cell r="M667" t="str">
            <v/>
          </cell>
          <cell r="N667" t="str">
            <v/>
          </cell>
        </row>
        <row r="668">
          <cell r="F668" t="str">
            <v/>
          </cell>
          <cell r="G668">
            <v>0</v>
          </cell>
          <cell r="H668">
            <v>0</v>
          </cell>
          <cell r="I668" t="str">
            <v/>
          </cell>
          <cell r="J668" t="str">
            <v/>
          </cell>
          <cell r="L668" t="str">
            <v/>
          </cell>
          <cell r="M668" t="str">
            <v/>
          </cell>
          <cell r="N668" t="str">
            <v/>
          </cell>
        </row>
        <row r="669">
          <cell r="F669" t="str">
            <v/>
          </cell>
          <cell r="G669">
            <v>0</v>
          </cell>
          <cell r="H669">
            <v>0</v>
          </cell>
          <cell r="I669" t="str">
            <v/>
          </cell>
          <cell r="J669" t="str">
            <v/>
          </cell>
          <cell r="L669" t="str">
            <v/>
          </cell>
          <cell r="M669" t="str">
            <v/>
          </cell>
          <cell r="N669" t="str">
            <v/>
          </cell>
        </row>
        <row r="670">
          <cell r="F670" t="str">
            <v/>
          </cell>
          <cell r="G670">
            <v>0</v>
          </cell>
          <cell r="H670">
            <v>0</v>
          </cell>
          <cell r="I670" t="str">
            <v/>
          </cell>
          <cell r="J670" t="str">
            <v/>
          </cell>
          <cell r="L670" t="str">
            <v/>
          </cell>
          <cell r="M670" t="str">
            <v/>
          </cell>
          <cell r="N670" t="str">
            <v/>
          </cell>
        </row>
        <row r="671">
          <cell r="F671" t="str">
            <v/>
          </cell>
          <cell r="G671">
            <v>0</v>
          </cell>
          <cell r="H671">
            <v>0</v>
          </cell>
          <cell r="I671" t="str">
            <v/>
          </cell>
          <cell r="J671" t="str">
            <v/>
          </cell>
          <cell r="L671" t="str">
            <v/>
          </cell>
          <cell r="M671" t="str">
            <v/>
          </cell>
          <cell r="N671" t="str">
            <v/>
          </cell>
        </row>
        <row r="672">
          <cell r="F672" t="str">
            <v/>
          </cell>
          <cell r="G672">
            <v>0</v>
          </cell>
          <cell r="H672">
            <v>0</v>
          </cell>
          <cell r="I672" t="str">
            <v/>
          </cell>
          <cell r="J672" t="str">
            <v/>
          </cell>
          <cell r="L672" t="str">
            <v/>
          </cell>
          <cell r="M672" t="str">
            <v/>
          </cell>
          <cell r="N672" t="str">
            <v/>
          </cell>
        </row>
        <row r="673">
          <cell r="F673" t="str">
            <v/>
          </cell>
          <cell r="G673">
            <v>0</v>
          </cell>
          <cell r="H673">
            <v>0</v>
          </cell>
          <cell r="I673" t="str">
            <v/>
          </cell>
          <cell r="J673" t="str">
            <v/>
          </cell>
          <cell r="L673" t="str">
            <v/>
          </cell>
          <cell r="M673" t="str">
            <v/>
          </cell>
          <cell r="N673" t="str">
            <v/>
          </cell>
        </row>
        <row r="674">
          <cell r="F674" t="str">
            <v/>
          </cell>
          <cell r="G674">
            <v>0</v>
          </cell>
          <cell r="H674">
            <v>0</v>
          </cell>
          <cell r="I674" t="str">
            <v/>
          </cell>
          <cell r="J674" t="str">
            <v/>
          </cell>
          <cell r="L674" t="str">
            <v/>
          </cell>
          <cell r="M674" t="str">
            <v/>
          </cell>
          <cell r="N674" t="str">
            <v/>
          </cell>
        </row>
        <row r="675">
          <cell r="F675" t="str">
            <v/>
          </cell>
          <cell r="G675">
            <v>0</v>
          </cell>
          <cell r="H675">
            <v>0</v>
          </cell>
          <cell r="I675" t="str">
            <v/>
          </cell>
          <cell r="J675" t="str">
            <v/>
          </cell>
          <cell r="L675" t="str">
            <v/>
          </cell>
          <cell r="M675" t="str">
            <v/>
          </cell>
          <cell r="N675" t="str">
            <v/>
          </cell>
        </row>
        <row r="676">
          <cell r="F676" t="str">
            <v/>
          </cell>
          <cell r="G676">
            <v>0</v>
          </cell>
          <cell r="H676">
            <v>0</v>
          </cell>
          <cell r="I676" t="str">
            <v/>
          </cell>
          <cell r="J676" t="str">
            <v/>
          </cell>
          <cell r="L676" t="str">
            <v/>
          </cell>
          <cell r="M676" t="str">
            <v/>
          </cell>
          <cell r="N676" t="str">
            <v/>
          </cell>
        </row>
        <row r="677">
          <cell r="F677" t="str">
            <v/>
          </cell>
          <cell r="G677">
            <v>0</v>
          </cell>
          <cell r="H677">
            <v>0</v>
          </cell>
          <cell r="I677" t="str">
            <v/>
          </cell>
          <cell r="J677" t="str">
            <v/>
          </cell>
          <cell r="L677" t="str">
            <v/>
          </cell>
          <cell r="M677" t="str">
            <v/>
          </cell>
          <cell r="N677" t="str">
            <v/>
          </cell>
        </row>
        <row r="678">
          <cell r="F678" t="str">
            <v/>
          </cell>
          <cell r="G678">
            <v>0</v>
          </cell>
          <cell r="H678">
            <v>0</v>
          </cell>
          <cell r="I678" t="str">
            <v/>
          </cell>
          <cell r="J678" t="str">
            <v/>
          </cell>
          <cell r="L678" t="str">
            <v/>
          </cell>
          <cell r="M678" t="str">
            <v/>
          </cell>
          <cell r="N678" t="str">
            <v/>
          </cell>
        </row>
        <row r="679">
          <cell r="F679" t="str">
            <v/>
          </cell>
          <cell r="G679">
            <v>0</v>
          </cell>
          <cell r="H679">
            <v>0</v>
          </cell>
          <cell r="I679" t="str">
            <v/>
          </cell>
          <cell r="J679" t="str">
            <v/>
          </cell>
          <cell r="L679" t="str">
            <v/>
          </cell>
          <cell r="M679" t="str">
            <v/>
          </cell>
          <cell r="N679" t="str">
            <v/>
          </cell>
        </row>
        <row r="680">
          <cell r="F680" t="str">
            <v/>
          </cell>
          <cell r="G680">
            <v>0</v>
          </cell>
          <cell r="H680">
            <v>0</v>
          </cell>
          <cell r="I680" t="str">
            <v/>
          </cell>
          <cell r="J680" t="str">
            <v/>
          </cell>
          <cell r="L680" t="str">
            <v/>
          </cell>
          <cell r="M680" t="str">
            <v/>
          </cell>
          <cell r="N680" t="str">
            <v/>
          </cell>
        </row>
        <row r="681">
          <cell r="F681" t="str">
            <v/>
          </cell>
          <cell r="G681">
            <v>0</v>
          </cell>
          <cell r="H681">
            <v>0</v>
          </cell>
          <cell r="I681" t="str">
            <v/>
          </cell>
          <cell r="J681" t="str">
            <v/>
          </cell>
          <cell r="L681" t="str">
            <v/>
          </cell>
          <cell r="M681" t="str">
            <v/>
          </cell>
          <cell r="N681" t="str">
            <v/>
          </cell>
        </row>
        <row r="682">
          <cell r="F682" t="str">
            <v/>
          </cell>
          <cell r="G682">
            <v>0</v>
          </cell>
          <cell r="H682">
            <v>0</v>
          </cell>
          <cell r="I682" t="str">
            <v/>
          </cell>
          <cell r="J682" t="str">
            <v/>
          </cell>
          <cell r="L682" t="str">
            <v/>
          </cell>
          <cell r="M682" t="str">
            <v/>
          </cell>
          <cell r="N682" t="str">
            <v/>
          </cell>
        </row>
        <row r="683">
          <cell r="F683" t="str">
            <v/>
          </cell>
          <cell r="G683">
            <v>0</v>
          </cell>
          <cell r="H683">
            <v>0</v>
          </cell>
          <cell r="I683" t="str">
            <v/>
          </cell>
          <cell r="J683" t="str">
            <v/>
          </cell>
          <cell r="L683" t="str">
            <v/>
          </cell>
          <cell r="M683" t="str">
            <v/>
          </cell>
          <cell r="N683" t="str">
            <v/>
          </cell>
        </row>
        <row r="684">
          <cell r="F684" t="str">
            <v/>
          </cell>
          <cell r="G684">
            <v>0</v>
          </cell>
          <cell r="H684">
            <v>0</v>
          </cell>
          <cell r="I684" t="str">
            <v/>
          </cell>
          <cell r="J684" t="str">
            <v/>
          </cell>
          <cell r="L684" t="str">
            <v/>
          </cell>
          <cell r="M684" t="str">
            <v/>
          </cell>
          <cell r="N684" t="str">
            <v/>
          </cell>
        </row>
        <row r="685">
          <cell r="F685" t="str">
            <v/>
          </cell>
          <cell r="G685">
            <v>0</v>
          </cell>
          <cell r="H685">
            <v>0</v>
          </cell>
          <cell r="I685" t="str">
            <v/>
          </cell>
          <cell r="J685" t="str">
            <v/>
          </cell>
          <cell r="L685" t="str">
            <v/>
          </cell>
          <cell r="M685" t="str">
            <v/>
          </cell>
          <cell r="N685" t="str">
            <v/>
          </cell>
        </row>
        <row r="686">
          <cell r="F686" t="str">
            <v/>
          </cell>
          <cell r="G686">
            <v>0</v>
          </cell>
          <cell r="H686">
            <v>0</v>
          </cell>
          <cell r="I686" t="str">
            <v/>
          </cell>
          <cell r="J686" t="str">
            <v/>
          </cell>
          <cell r="L686" t="str">
            <v/>
          </cell>
          <cell r="M686" t="str">
            <v/>
          </cell>
          <cell r="N686" t="str">
            <v/>
          </cell>
        </row>
        <row r="687">
          <cell r="F687" t="str">
            <v/>
          </cell>
          <cell r="G687">
            <v>0</v>
          </cell>
          <cell r="H687">
            <v>0</v>
          </cell>
          <cell r="I687" t="str">
            <v/>
          </cell>
          <cell r="J687" t="str">
            <v/>
          </cell>
          <cell r="L687" t="str">
            <v/>
          </cell>
          <cell r="M687" t="str">
            <v/>
          </cell>
          <cell r="N687" t="str">
            <v/>
          </cell>
        </row>
        <row r="688">
          <cell r="F688" t="str">
            <v/>
          </cell>
          <cell r="G688">
            <v>0</v>
          </cell>
          <cell r="H688">
            <v>0</v>
          </cell>
          <cell r="I688" t="str">
            <v/>
          </cell>
          <cell r="J688" t="str">
            <v/>
          </cell>
          <cell r="L688" t="str">
            <v/>
          </cell>
          <cell r="M688" t="str">
            <v/>
          </cell>
          <cell r="N688" t="str">
            <v/>
          </cell>
        </row>
        <row r="689">
          <cell r="F689" t="str">
            <v/>
          </cell>
          <cell r="G689">
            <v>0</v>
          </cell>
          <cell r="H689">
            <v>0</v>
          </cell>
          <cell r="I689" t="str">
            <v/>
          </cell>
          <cell r="J689" t="str">
            <v/>
          </cell>
          <cell r="L689" t="str">
            <v/>
          </cell>
          <cell r="M689" t="str">
            <v/>
          </cell>
          <cell r="N689" t="str">
            <v/>
          </cell>
        </row>
        <row r="690">
          <cell r="F690" t="str">
            <v/>
          </cell>
          <cell r="G690">
            <v>0</v>
          </cell>
          <cell r="H690">
            <v>0</v>
          </cell>
          <cell r="I690" t="str">
            <v/>
          </cell>
          <cell r="J690" t="str">
            <v/>
          </cell>
          <cell r="L690" t="str">
            <v/>
          </cell>
          <cell r="M690" t="str">
            <v/>
          </cell>
          <cell r="N690" t="str">
            <v/>
          </cell>
        </row>
        <row r="691">
          <cell r="F691" t="str">
            <v/>
          </cell>
          <cell r="G691">
            <v>0</v>
          </cell>
          <cell r="H691">
            <v>0</v>
          </cell>
          <cell r="I691" t="str">
            <v/>
          </cell>
          <cell r="J691" t="str">
            <v/>
          </cell>
          <cell r="L691" t="str">
            <v/>
          </cell>
          <cell r="M691" t="str">
            <v/>
          </cell>
          <cell r="N691" t="str">
            <v/>
          </cell>
        </row>
        <row r="692">
          <cell r="F692" t="str">
            <v/>
          </cell>
          <cell r="G692">
            <v>0</v>
          </cell>
          <cell r="H692">
            <v>0</v>
          </cell>
          <cell r="I692" t="str">
            <v/>
          </cell>
          <cell r="J692" t="str">
            <v/>
          </cell>
          <cell r="L692" t="str">
            <v/>
          </cell>
          <cell r="M692" t="str">
            <v/>
          </cell>
          <cell r="N692" t="str">
            <v/>
          </cell>
        </row>
        <row r="693">
          <cell r="F693" t="str">
            <v/>
          </cell>
          <cell r="G693">
            <v>0</v>
          </cell>
          <cell r="H693">
            <v>0</v>
          </cell>
          <cell r="I693" t="str">
            <v/>
          </cell>
          <cell r="J693" t="str">
            <v/>
          </cell>
          <cell r="L693" t="str">
            <v/>
          </cell>
          <cell r="M693" t="str">
            <v/>
          </cell>
          <cell r="N693" t="str">
            <v/>
          </cell>
        </row>
        <row r="694">
          <cell r="F694" t="str">
            <v/>
          </cell>
          <cell r="G694">
            <v>0</v>
          </cell>
          <cell r="H694">
            <v>0</v>
          </cell>
          <cell r="I694" t="str">
            <v/>
          </cell>
          <cell r="J694" t="str">
            <v/>
          </cell>
          <cell r="L694" t="str">
            <v/>
          </cell>
          <cell r="M694" t="str">
            <v/>
          </cell>
          <cell r="N694" t="str">
            <v/>
          </cell>
        </row>
        <row r="695">
          <cell r="F695" t="str">
            <v/>
          </cell>
          <cell r="G695">
            <v>0</v>
          </cell>
          <cell r="H695">
            <v>0</v>
          </cell>
          <cell r="I695" t="str">
            <v/>
          </cell>
          <cell r="J695" t="str">
            <v/>
          </cell>
          <cell r="L695" t="str">
            <v/>
          </cell>
          <cell r="M695" t="str">
            <v/>
          </cell>
          <cell r="N695" t="str">
            <v/>
          </cell>
        </row>
        <row r="696">
          <cell r="F696" t="str">
            <v/>
          </cell>
          <cell r="G696">
            <v>0</v>
          </cell>
          <cell r="H696">
            <v>0</v>
          </cell>
          <cell r="I696" t="str">
            <v/>
          </cell>
          <cell r="J696" t="str">
            <v/>
          </cell>
          <cell r="L696" t="str">
            <v/>
          </cell>
          <cell r="M696" t="str">
            <v/>
          </cell>
          <cell r="N696" t="str">
            <v/>
          </cell>
        </row>
        <row r="697">
          <cell r="F697" t="str">
            <v/>
          </cell>
          <cell r="G697">
            <v>0</v>
          </cell>
          <cell r="H697">
            <v>0</v>
          </cell>
          <cell r="I697" t="str">
            <v/>
          </cell>
          <cell r="J697" t="str">
            <v/>
          </cell>
          <cell r="L697" t="str">
            <v/>
          </cell>
          <cell r="M697" t="str">
            <v/>
          </cell>
          <cell r="N697" t="str">
            <v/>
          </cell>
        </row>
        <row r="698">
          <cell r="F698" t="str">
            <v/>
          </cell>
          <cell r="G698">
            <v>0</v>
          </cell>
          <cell r="H698">
            <v>0</v>
          </cell>
          <cell r="I698" t="str">
            <v/>
          </cell>
          <cell r="J698" t="str">
            <v/>
          </cell>
          <cell r="L698" t="str">
            <v/>
          </cell>
          <cell r="M698" t="str">
            <v/>
          </cell>
          <cell r="N698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">
          <cell r="J11">
            <v>1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2-1 - Données pour liasse"/>
      <sheetName val="3 - Synthèse"/>
      <sheetName val="3-1 - Note de synthèse"/>
      <sheetName val="3-2 - Remonté synthèses"/>
      <sheetName val="3-2-1 Orientation et présentat "/>
      <sheetName val="3-3 - Points en suspens 1"/>
      <sheetName val="3-3 - Points en suspens 2"/>
      <sheetName val="A - Prog. FINANCIER"/>
      <sheetName val="A - Synthese_Tresorerie"/>
      <sheetName val="A - FM_Tresorerie"/>
      <sheetName val="A - Emprunts"/>
      <sheetName val="A - Tableau emprunt"/>
      <sheetName val="A - Sicav"/>
      <sheetName val="A - Rapp bq"/>
      <sheetName val="A - Rapp bq (2)"/>
      <sheetName val="A - FT VIERGE TRESO"/>
      <sheetName val="B - Prog ACHATS"/>
      <sheetName val="B - Synthese_Fournisseurs"/>
      <sheetName val="B - FM_Fournisseurs"/>
      <sheetName val="B - Balance fournisseurs"/>
      <sheetName val="B - FNP"/>
      <sheetName val="B - CCA"/>
      <sheetName val="B - Crédit bail"/>
      <sheetName val="B - FT VIERGE ACHATS"/>
      <sheetName val="C - CLIENTS"/>
      <sheetName val="C - Synthese_Clients"/>
      <sheetName val="C - FM_Clients"/>
      <sheetName val="C - Clients douteux"/>
      <sheetName val="C - FAE"/>
      <sheetName val="C - AAE"/>
      <sheetName val="C - PCA"/>
      <sheetName val="C - Cut off ventes"/>
      <sheetName val="C - Marges"/>
      <sheetName val="C - FT VIERGE CLIENTS"/>
      <sheetName val="D - STOCKS"/>
      <sheetName val="D - Synthese_Stocks"/>
      <sheetName val="D - FM_Stocks"/>
      <sheetName val="D - FT VIERGE STOCKS"/>
      <sheetName val="E - IMMO"/>
      <sheetName val="E - Synthese_Immobilisations"/>
      <sheetName val="E - FM_Immobilisations"/>
      <sheetName val="E1 - Mouv immo"/>
      <sheetName val="E - Mouv titres"/>
      <sheetName val="E - Dépôts et cautionnements"/>
      <sheetName val="E - FT VIERGE IMMO"/>
      <sheetName val="F - SOCIAL"/>
      <sheetName val="F - Synthese_Social"/>
      <sheetName val="F - FM_Social"/>
      <sheetName val="F - Organismes sociaux"/>
      <sheetName val="F - Prov CP"/>
      <sheetName val="F - DADSU"/>
      <sheetName val="F - Charges sociales à payer"/>
      <sheetName val="F - FT VIERGE SOCIAL"/>
      <sheetName val="G - FISCAL"/>
      <sheetName val="G - Synthese_Fiscal"/>
      <sheetName val="G - FM_Fiscal"/>
      <sheetName val="G - IS"/>
      <sheetName val="G - Calcul du résultat fiscal"/>
      <sheetName val="G - Amort véhicule sté"/>
      <sheetName val="G - Recap CA3"/>
      <sheetName val="G - Coherence tva coll"/>
      <sheetName val="G - Coherence tva coll (2)"/>
      <sheetName val="G - Rapp Tva coll"/>
      <sheetName val="G - Cohérence TVA DED"/>
      <sheetName val="G - Etat charges à payer"/>
      <sheetName val="G - Etat charges à payer (2)"/>
      <sheetName val="G - Documents fiscaux"/>
      <sheetName val="G - FT VIERGE FISCAL"/>
      <sheetName val="H - CAPITAUX PROPRES"/>
      <sheetName val="H - Synthese_Capitaux propres"/>
      <sheetName val="H - FM_Capitaux propres"/>
      <sheetName val="H - Var.KP"/>
      <sheetName val="H - Variation prov"/>
      <sheetName val="H - Provisions"/>
      <sheetName val="H - FT VIERGE KP"/>
      <sheetName val="I - AUTRES COMPTES"/>
      <sheetName val="I - Synthese_Autres comptes"/>
      <sheetName val="I - FM_Autres comptes"/>
      <sheetName val="I - Comptes divers"/>
      <sheetName val="I - Charges exceptionnelles"/>
      <sheetName val="I - Produits exceptionnels"/>
      <sheetName val="I -FT  AUTRES CPTES"/>
      <sheetName val="J - EDITIONS"/>
      <sheetName val="J - OD INVENTAIRE"/>
      <sheetName val="L - DIVERS DOCUMENTS"/>
      <sheetName val="L - FEUILLE DE TRAVAIL VIERGE"/>
      <sheetName val="N - Param sommaire"/>
      <sheetName val="M - Balance"/>
      <sheetName val="M - Base cycles"/>
      <sheetName val="M - Ibiza"/>
      <sheetName val="M - Non Affecté"/>
      <sheetName val="N - Mouv immo"/>
      <sheetName val="N - Matrice TVA DED"/>
      <sheetName val="N - Base matrices"/>
      <sheetName val="N - Base balance"/>
      <sheetName val="Feuil1"/>
    </sheetNames>
    <sheetDataSet>
      <sheetData sheetId="0">
        <row r="2">
          <cell r="E2">
            <v>42277</v>
          </cell>
        </row>
        <row r="3">
          <cell r="D3">
            <v>41547</v>
          </cell>
          <cell r="G3">
            <v>41912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4">
          <cell r="G24">
            <v>0</v>
          </cell>
          <cell r="J24">
            <v>0</v>
          </cell>
          <cell r="K24">
            <v>0</v>
          </cell>
        </row>
      </sheetData>
      <sheetData sheetId="12">
        <row r="5">
          <cell r="A5" t="str">
            <v>Plan d'amortissement d'emprunt</v>
          </cell>
        </row>
        <row r="8">
          <cell r="B8" t="str">
            <v>Entrer les valeurs</v>
          </cell>
          <cell r="H8" t="str">
            <v>Relevé des prêts</v>
          </cell>
        </row>
        <row r="9">
          <cell r="C9" t="str">
            <v>Montant du prêt</v>
          </cell>
          <cell r="D9">
            <v>0</v>
          </cell>
          <cell r="I9" t="str">
            <v>Échéancier</v>
          </cell>
          <cell r="J9" t="str">
            <v/>
          </cell>
        </row>
        <row r="10">
          <cell r="C10" t="str">
            <v>Taux d'intérêt annuel</v>
          </cell>
          <cell r="D10">
            <v>3.5349999999999999E-2</v>
          </cell>
          <cell r="I10" t="str">
            <v>Nombre de paiements programmés</v>
          </cell>
          <cell r="J10" t="str">
            <v/>
          </cell>
        </row>
        <row r="11">
          <cell r="C11" t="str">
            <v>Durée du prêt en années</v>
          </cell>
          <cell r="D11">
            <v>3</v>
          </cell>
          <cell r="I11" t="str">
            <v>Nombre de paiements effectifs</v>
          </cell>
          <cell r="J11" t="str">
            <v/>
          </cell>
        </row>
        <row r="12">
          <cell r="C12" t="str">
            <v>Nombre de paiements par an</v>
          </cell>
          <cell r="D12">
            <v>12</v>
          </cell>
          <cell r="I12" t="str">
            <v>Total des paiements par avance</v>
          </cell>
          <cell r="J12" t="str">
            <v/>
          </cell>
        </row>
        <row r="13">
          <cell r="C13" t="str">
            <v>Date de début de prêt</v>
          </cell>
          <cell r="D13">
            <v>41594</v>
          </cell>
          <cell r="I13" t="str">
            <v>Total des intérêts</v>
          </cell>
          <cell r="J13" t="str">
            <v/>
          </cell>
        </row>
        <row r="14">
          <cell r="C14" t="str">
            <v>Paiements supplémentaires en option</v>
          </cell>
        </row>
        <row r="16">
          <cell r="B16" t="str">
            <v>Nom du prêteur :</v>
          </cell>
        </row>
        <row r="20">
          <cell r="A20" t="str">
            <v>N° pmt</v>
          </cell>
          <cell r="B20" t="str">
            <v>Date de paiement</v>
          </cell>
          <cell r="C20" t="str">
            <v>Solde de départ</v>
          </cell>
          <cell r="D20" t="str">
            <v>Échéancier</v>
          </cell>
          <cell r="E20" t="str">
            <v>Paiement supplémentaire</v>
          </cell>
          <cell r="F20" t="str">
            <v>Paiement total</v>
          </cell>
          <cell r="G20" t="str">
            <v>Principal</v>
          </cell>
          <cell r="H20" t="str">
            <v>Intérêt</v>
          </cell>
          <cell r="I20" t="str">
            <v>Solde final</v>
          </cell>
          <cell r="J20" t="str">
            <v>Intérêt cumulatif</v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e">
            <v>#VALUE!</v>
          </cell>
          <cell r="F22" t="e">
            <v>#VALUE!</v>
          </cell>
          <cell r="G22" t="str">
            <v/>
          </cell>
          <cell r="H22" t="str">
            <v/>
          </cell>
          <cell r="I22" t="e">
            <v>#VALUE!</v>
          </cell>
          <cell r="J22">
            <v>0</v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e">
            <v>#VALUE!</v>
          </cell>
          <cell r="F23" t="e">
            <v>#VALUE!</v>
          </cell>
          <cell r="G23" t="str">
            <v/>
          </cell>
          <cell r="H23" t="str">
            <v/>
          </cell>
          <cell r="I23" t="e">
            <v>#VALUE!</v>
          </cell>
          <cell r="J23">
            <v>0</v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e">
            <v>#VALUE!</v>
          </cell>
          <cell r="F24" t="e">
            <v>#VALUE!</v>
          </cell>
          <cell r="G24" t="str">
            <v/>
          </cell>
          <cell r="H24" t="str">
            <v/>
          </cell>
          <cell r="I24" t="e">
            <v>#VALUE!</v>
          </cell>
          <cell r="J24">
            <v>0</v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e">
            <v>#VALUE!</v>
          </cell>
          <cell r="F25" t="e">
            <v>#VALUE!</v>
          </cell>
          <cell r="G25" t="str">
            <v/>
          </cell>
          <cell r="H25" t="str">
            <v/>
          </cell>
          <cell r="I25" t="e">
            <v>#VALUE!</v>
          </cell>
          <cell r="J25">
            <v>0</v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e">
            <v>#VALUE!</v>
          </cell>
          <cell r="F26" t="e">
            <v>#VALUE!</v>
          </cell>
          <cell r="G26" t="str">
            <v/>
          </cell>
          <cell r="H26" t="str">
            <v/>
          </cell>
          <cell r="I26" t="e">
            <v>#VALUE!</v>
          </cell>
          <cell r="J26">
            <v>0</v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e">
            <v>#VALUE!</v>
          </cell>
          <cell r="F27" t="e">
            <v>#VALUE!</v>
          </cell>
          <cell r="G27" t="str">
            <v/>
          </cell>
          <cell r="H27" t="str">
            <v/>
          </cell>
          <cell r="I27" t="e">
            <v>#VALUE!</v>
          </cell>
          <cell r="J27">
            <v>0</v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e">
            <v>#VALUE!</v>
          </cell>
          <cell r="F28" t="e">
            <v>#VALUE!</v>
          </cell>
          <cell r="G28" t="str">
            <v/>
          </cell>
          <cell r="H28" t="str">
            <v/>
          </cell>
          <cell r="I28" t="e">
            <v>#VALUE!</v>
          </cell>
          <cell r="J28">
            <v>0</v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e">
            <v>#VALUE!</v>
          </cell>
          <cell r="F29" t="e">
            <v>#VALUE!</v>
          </cell>
          <cell r="G29" t="str">
            <v/>
          </cell>
          <cell r="H29" t="str">
            <v/>
          </cell>
          <cell r="I29" t="e">
            <v>#VALUE!</v>
          </cell>
          <cell r="J29">
            <v>0</v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e">
            <v>#VALUE!</v>
          </cell>
          <cell r="F30" t="e">
            <v>#VALUE!</v>
          </cell>
          <cell r="G30" t="str">
            <v/>
          </cell>
          <cell r="H30" t="str">
            <v/>
          </cell>
          <cell r="I30" t="e">
            <v>#VALUE!</v>
          </cell>
          <cell r="J30">
            <v>0</v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e">
            <v>#VALUE!</v>
          </cell>
          <cell r="F31" t="e">
            <v>#VALUE!</v>
          </cell>
          <cell r="G31" t="str">
            <v/>
          </cell>
          <cell r="H31" t="str">
            <v/>
          </cell>
          <cell r="I31" t="e">
            <v>#VALUE!</v>
          </cell>
          <cell r="J31">
            <v>0</v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e">
            <v>#VALUE!</v>
          </cell>
          <cell r="F32" t="e">
            <v>#VALUE!</v>
          </cell>
          <cell r="G32" t="str">
            <v/>
          </cell>
          <cell r="H32" t="str">
            <v/>
          </cell>
          <cell r="I32" t="e">
            <v>#VALUE!</v>
          </cell>
          <cell r="J32">
            <v>0</v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e">
            <v>#VALUE!</v>
          </cell>
          <cell r="F33" t="e">
            <v>#VALUE!</v>
          </cell>
          <cell r="G33" t="str">
            <v/>
          </cell>
          <cell r="H33" t="str">
            <v/>
          </cell>
          <cell r="I33" t="e">
            <v>#VALUE!</v>
          </cell>
          <cell r="J33">
            <v>0</v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e">
            <v>#VALUE!</v>
          </cell>
          <cell r="F34" t="e">
            <v>#VALUE!</v>
          </cell>
          <cell r="G34" t="str">
            <v/>
          </cell>
          <cell r="H34" t="str">
            <v/>
          </cell>
          <cell r="I34" t="e">
            <v>#VALUE!</v>
          </cell>
          <cell r="J34">
            <v>0</v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e">
            <v>#VALUE!</v>
          </cell>
          <cell r="F35" t="e">
            <v>#VALUE!</v>
          </cell>
          <cell r="G35" t="str">
            <v/>
          </cell>
          <cell r="H35" t="str">
            <v/>
          </cell>
          <cell r="I35" t="e">
            <v>#VALUE!</v>
          </cell>
          <cell r="J35">
            <v>0</v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e">
            <v>#VALUE!</v>
          </cell>
          <cell r="F36" t="e">
            <v>#VALUE!</v>
          </cell>
          <cell r="G36" t="str">
            <v/>
          </cell>
          <cell r="H36" t="str">
            <v/>
          </cell>
          <cell r="I36" t="e">
            <v>#VALUE!</v>
          </cell>
          <cell r="J36">
            <v>0</v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e">
            <v>#VALUE!</v>
          </cell>
          <cell r="F37" t="e">
            <v>#VALUE!</v>
          </cell>
          <cell r="G37" t="str">
            <v/>
          </cell>
          <cell r="H37" t="str">
            <v/>
          </cell>
          <cell r="I37" t="e">
            <v>#VALUE!</v>
          </cell>
          <cell r="J37">
            <v>0</v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e">
            <v>#VALUE!</v>
          </cell>
          <cell r="F38" t="e">
            <v>#VALUE!</v>
          </cell>
          <cell r="G38" t="str">
            <v/>
          </cell>
          <cell r="H38" t="str">
            <v/>
          </cell>
          <cell r="I38" t="e">
            <v>#VALUE!</v>
          </cell>
          <cell r="J38">
            <v>0</v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e">
            <v>#VALUE!</v>
          </cell>
          <cell r="F39" t="e">
            <v>#VALUE!</v>
          </cell>
          <cell r="G39" t="str">
            <v/>
          </cell>
          <cell r="H39" t="str">
            <v/>
          </cell>
          <cell r="I39" t="e">
            <v>#VALUE!</v>
          </cell>
          <cell r="J39">
            <v>0</v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e">
            <v>#VALUE!</v>
          </cell>
          <cell r="F40" t="e">
            <v>#VALUE!</v>
          </cell>
          <cell r="G40" t="str">
            <v/>
          </cell>
          <cell r="H40" t="str">
            <v/>
          </cell>
          <cell r="I40" t="e">
            <v>#VALUE!</v>
          </cell>
          <cell r="J40">
            <v>0</v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e">
            <v>#VALUE!</v>
          </cell>
          <cell r="F41" t="e">
            <v>#VALUE!</v>
          </cell>
          <cell r="G41" t="str">
            <v/>
          </cell>
          <cell r="H41" t="str">
            <v/>
          </cell>
          <cell r="I41" t="e">
            <v>#VALUE!</v>
          </cell>
          <cell r="J41">
            <v>0</v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e">
            <v>#VALUE!</v>
          </cell>
          <cell r="F42" t="e">
            <v>#VALUE!</v>
          </cell>
          <cell r="G42" t="str">
            <v/>
          </cell>
          <cell r="H42" t="str">
            <v/>
          </cell>
          <cell r="I42" t="e">
            <v>#VALUE!</v>
          </cell>
          <cell r="J42">
            <v>0</v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e">
            <v>#VALUE!</v>
          </cell>
          <cell r="F43" t="e">
            <v>#VALUE!</v>
          </cell>
          <cell r="G43" t="str">
            <v/>
          </cell>
          <cell r="H43" t="str">
            <v/>
          </cell>
          <cell r="I43" t="e">
            <v>#VALUE!</v>
          </cell>
          <cell r="J43">
            <v>0</v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e">
            <v>#VALUE!</v>
          </cell>
          <cell r="F44" t="e">
            <v>#VALUE!</v>
          </cell>
          <cell r="G44" t="str">
            <v/>
          </cell>
          <cell r="H44" t="str">
            <v/>
          </cell>
          <cell r="I44" t="e">
            <v>#VALUE!</v>
          </cell>
          <cell r="J44">
            <v>0</v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e">
            <v>#VALUE!</v>
          </cell>
          <cell r="F45" t="e">
            <v>#VALUE!</v>
          </cell>
          <cell r="G45" t="str">
            <v/>
          </cell>
          <cell r="H45" t="str">
            <v/>
          </cell>
          <cell r="I45" t="e">
            <v>#VALUE!</v>
          </cell>
          <cell r="J45">
            <v>0</v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e">
            <v>#VALUE!</v>
          </cell>
          <cell r="F46" t="e">
            <v>#VALUE!</v>
          </cell>
          <cell r="G46" t="str">
            <v/>
          </cell>
          <cell r="H46" t="str">
            <v/>
          </cell>
          <cell r="I46" t="e">
            <v>#VALUE!</v>
          </cell>
          <cell r="J46">
            <v>0</v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e">
            <v>#VALUE!</v>
          </cell>
          <cell r="F47" t="e">
            <v>#VALUE!</v>
          </cell>
          <cell r="G47" t="str">
            <v/>
          </cell>
          <cell r="H47" t="str">
            <v/>
          </cell>
          <cell r="I47" t="e">
            <v>#VALUE!</v>
          </cell>
          <cell r="J47">
            <v>0</v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e">
            <v>#VALUE!</v>
          </cell>
          <cell r="F48" t="e">
            <v>#VALUE!</v>
          </cell>
          <cell r="G48" t="str">
            <v/>
          </cell>
          <cell r="H48" t="str">
            <v/>
          </cell>
          <cell r="I48" t="e">
            <v>#VALUE!</v>
          </cell>
          <cell r="J48">
            <v>0</v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e">
            <v>#VALUE!</v>
          </cell>
          <cell r="F49" t="e">
            <v>#VALUE!</v>
          </cell>
          <cell r="G49" t="str">
            <v/>
          </cell>
          <cell r="H49" t="str">
            <v/>
          </cell>
          <cell r="I49" t="e">
            <v>#VALUE!</v>
          </cell>
          <cell r="J49">
            <v>0</v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e">
            <v>#VALUE!</v>
          </cell>
          <cell r="F50" t="e">
            <v>#VALUE!</v>
          </cell>
          <cell r="G50" t="str">
            <v/>
          </cell>
          <cell r="H50" t="str">
            <v/>
          </cell>
          <cell r="I50" t="e">
            <v>#VALUE!</v>
          </cell>
          <cell r="J50">
            <v>0</v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e">
            <v>#VALUE!</v>
          </cell>
          <cell r="F51" t="e">
            <v>#VALUE!</v>
          </cell>
          <cell r="G51" t="str">
            <v/>
          </cell>
          <cell r="H51" t="str">
            <v/>
          </cell>
          <cell r="I51" t="e">
            <v>#VALUE!</v>
          </cell>
          <cell r="J51">
            <v>0</v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e">
            <v>#VALUE!</v>
          </cell>
          <cell r="F52" t="e">
            <v>#VALUE!</v>
          </cell>
          <cell r="G52" t="str">
            <v/>
          </cell>
          <cell r="H52" t="str">
            <v/>
          </cell>
          <cell r="I52" t="e">
            <v>#VALUE!</v>
          </cell>
          <cell r="J52">
            <v>0</v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e">
            <v>#VALUE!</v>
          </cell>
          <cell r="F53" t="e">
            <v>#VALUE!</v>
          </cell>
          <cell r="G53" t="str">
            <v/>
          </cell>
          <cell r="H53" t="str">
            <v/>
          </cell>
          <cell r="I53" t="e">
            <v>#VALUE!</v>
          </cell>
          <cell r="J53">
            <v>0</v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e">
            <v>#VALUE!</v>
          </cell>
          <cell r="F54" t="e">
            <v>#VALUE!</v>
          </cell>
          <cell r="G54" t="str">
            <v/>
          </cell>
          <cell r="H54" t="str">
            <v/>
          </cell>
          <cell r="I54" t="e">
            <v>#VALUE!</v>
          </cell>
          <cell r="J54">
            <v>0</v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e">
            <v>#VALUE!</v>
          </cell>
          <cell r="F55" t="e">
            <v>#VALUE!</v>
          </cell>
          <cell r="G55" t="str">
            <v/>
          </cell>
          <cell r="H55" t="str">
            <v/>
          </cell>
          <cell r="I55" t="e">
            <v>#VALUE!</v>
          </cell>
          <cell r="J55">
            <v>0</v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e">
            <v>#VALUE!</v>
          </cell>
          <cell r="F56" t="e">
            <v>#VALUE!</v>
          </cell>
          <cell r="G56" t="str">
            <v/>
          </cell>
          <cell r="H56" t="str">
            <v/>
          </cell>
          <cell r="I56" t="e">
            <v>#VALUE!</v>
          </cell>
          <cell r="J56">
            <v>0</v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e">
            <v>#VALUE!</v>
          </cell>
          <cell r="F57" t="e">
            <v>#VALUE!</v>
          </cell>
          <cell r="G57" t="str">
            <v/>
          </cell>
          <cell r="H57" t="str">
            <v/>
          </cell>
          <cell r="I57" t="e">
            <v>#VALUE!</v>
          </cell>
          <cell r="J57">
            <v>0</v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e">
            <v>#VALUE!</v>
          </cell>
          <cell r="F58" t="e">
            <v>#VALUE!</v>
          </cell>
          <cell r="G58" t="str">
            <v/>
          </cell>
          <cell r="H58" t="str">
            <v/>
          </cell>
          <cell r="I58" t="e">
            <v>#VALUE!</v>
          </cell>
          <cell r="J58">
            <v>0</v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e">
            <v>#VALUE!</v>
          </cell>
          <cell r="F59" t="e">
            <v>#VALUE!</v>
          </cell>
          <cell r="G59" t="str">
            <v/>
          </cell>
          <cell r="H59" t="str">
            <v/>
          </cell>
          <cell r="I59" t="e">
            <v>#VALUE!</v>
          </cell>
          <cell r="J59">
            <v>0</v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e">
            <v>#VALUE!</v>
          </cell>
          <cell r="F60" t="e">
            <v>#VALUE!</v>
          </cell>
          <cell r="G60" t="str">
            <v/>
          </cell>
          <cell r="H60" t="str">
            <v/>
          </cell>
          <cell r="I60" t="e">
            <v>#VALUE!</v>
          </cell>
          <cell r="J60">
            <v>0</v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e">
            <v>#VALUE!</v>
          </cell>
          <cell r="F61" t="e">
            <v>#VALUE!</v>
          </cell>
          <cell r="G61" t="str">
            <v/>
          </cell>
          <cell r="H61" t="str">
            <v/>
          </cell>
          <cell r="I61" t="e">
            <v>#VALUE!</v>
          </cell>
          <cell r="J61">
            <v>0</v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e">
            <v>#VALUE!</v>
          </cell>
          <cell r="F62" t="e">
            <v>#VALUE!</v>
          </cell>
          <cell r="G62" t="str">
            <v/>
          </cell>
          <cell r="H62" t="str">
            <v/>
          </cell>
          <cell r="I62" t="e">
            <v>#VALUE!</v>
          </cell>
          <cell r="J62">
            <v>0</v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e">
            <v>#VALUE!</v>
          </cell>
          <cell r="F63" t="e">
            <v>#VALUE!</v>
          </cell>
          <cell r="G63" t="str">
            <v/>
          </cell>
          <cell r="H63" t="str">
            <v/>
          </cell>
          <cell r="I63" t="e">
            <v>#VALUE!</v>
          </cell>
          <cell r="J63">
            <v>0</v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e">
            <v>#VALUE!</v>
          </cell>
          <cell r="F64" t="e">
            <v>#VALUE!</v>
          </cell>
          <cell r="G64" t="str">
            <v/>
          </cell>
          <cell r="H64" t="str">
            <v/>
          </cell>
          <cell r="I64" t="e">
            <v>#VALUE!</v>
          </cell>
          <cell r="J64">
            <v>0</v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e">
            <v>#VALUE!</v>
          </cell>
          <cell r="F65" t="e">
            <v>#VALUE!</v>
          </cell>
          <cell r="G65" t="str">
            <v/>
          </cell>
          <cell r="H65" t="str">
            <v/>
          </cell>
          <cell r="I65" t="e">
            <v>#VALUE!</v>
          </cell>
          <cell r="J65">
            <v>0</v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e">
            <v>#VALUE!</v>
          </cell>
          <cell r="F66" t="e">
            <v>#VALUE!</v>
          </cell>
          <cell r="G66" t="str">
            <v/>
          </cell>
          <cell r="H66" t="str">
            <v/>
          </cell>
          <cell r="I66" t="e">
            <v>#VALUE!</v>
          </cell>
          <cell r="J66">
            <v>0</v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e">
            <v>#VALUE!</v>
          </cell>
          <cell r="F67" t="e">
            <v>#VALUE!</v>
          </cell>
          <cell r="G67" t="str">
            <v/>
          </cell>
          <cell r="H67" t="str">
            <v/>
          </cell>
          <cell r="I67" t="e">
            <v>#VALUE!</v>
          </cell>
          <cell r="J67">
            <v>0</v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e">
            <v>#VALUE!</v>
          </cell>
          <cell r="F68" t="e">
            <v>#VALUE!</v>
          </cell>
          <cell r="G68" t="str">
            <v/>
          </cell>
          <cell r="H68" t="str">
            <v/>
          </cell>
          <cell r="I68" t="e">
            <v>#VALUE!</v>
          </cell>
          <cell r="J68">
            <v>0</v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e">
            <v>#VALUE!</v>
          </cell>
          <cell r="F69" t="e">
            <v>#VALUE!</v>
          </cell>
          <cell r="G69" t="str">
            <v/>
          </cell>
          <cell r="H69" t="str">
            <v/>
          </cell>
          <cell r="I69" t="e">
            <v>#VALUE!</v>
          </cell>
          <cell r="J69">
            <v>0</v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e">
            <v>#VALUE!</v>
          </cell>
          <cell r="F70" t="e">
            <v>#VALUE!</v>
          </cell>
          <cell r="G70" t="str">
            <v/>
          </cell>
          <cell r="H70" t="str">
            <v/>
          </cell>
          <cell r="I70" t="e">
            <v>#VALUE!</v>
          </cell>
          <cell r="J70">
            <v>0</v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e">
            <v>#VALUE!</v>
          </cell>
          <cell r="F71" t="e">
            <v>#VALUE!</v>
          </cell>
          <cell r="G71" t="str">
            <v/>
          </cell>
          <cell r="H71" t="str">
            <v/>
          </cell>
          <cell r="I71" t="e">
            <v>#VALUE!</v>
          </cell>
          <cell r="J71">
            <v>0</v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e">
            <v>#VALUE!</v>
          </cell>
          <cell r="F72" t="e">
            <v>#VALUE!</v>
          </cell>
          <cell r="G72" t="str">
            <v/>
          </cell>
          <cell r="H72" t="str">
            <v/>
          </cell>
          <cell r="I72" t="e">
            <v>#VALUE!</v>
          </cell>
          <cell r="J72">
            <v>0</v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e">
            <v>#VALUE!</v>
          </cell>
          <cell r="F73" t="e">
            <v>#VALUE!</v>
          </cell>
          <cell r="G73" t="str">
            <v/>
          </cell>
          <cell r="H73" t="str">
            <v/>
          </cell>
          <cell r="I73" t="e">
            <v>#VALUE!</v>
          </cell>
          <cell r="J73">
            <v>0</v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e">
            <v>#VALUE!</v>
          </cell>
          <cell r="F74" t="e">
            <v>#VALUE!</v>
          </cell>
          <cell r="G74" t="str">
            <v/>
          </cell>
          <cell r="H74" t="str">
            <v/>
          </cell>
          <cell r="I74" t="e">
            <v>#VALUE!</v>
          </cell>
          <cell r="J74">
            <v>0</v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e">
            <v>#VALUE!</v>
          </cell>
          <cell r="F75" t="e">
            <v>#VALUE!</v>
          </cell>
          <cell r="G75" t="str">
            <v/>
          </cell>
          <cell r="H75" t="str">
            <v/>
          </cell>
          <cell r="I75" t="e">
            <v>#VALUE!</v>
          </cell>
          <cell r="J75">
            <v>0</v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e">
            <v>#VALUE!</v>
          </cell>
          <cell r="F76" t="e">
            <v>#VALUE!</v>
          </cell>
          <cell r="G76" t="str">
            <v/>
          </cell>
          <cell r="H76" t="str">
            <v/>
          </cell>
          <cell r="I76" t="e">
            <v>#VALUE!</v>
          </cell>
          <cell r="J76">
            <v>0</v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e">
            <v>#VALUE!</v>
          </cell>
          <cell r="F77" t="e">
            <v>#VALUE!</v>
          </cell>
          <cell r="G77" t="str">
            <v/>
          </cell>
          <cell r="H77" t="str">
            <v/>
          </cell>
          <cell r="I77" t="e">
            <v>#VALUE!</v>
          </cell>
          <cell r="J77">
            <v>0</v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e">
            <v>#VALUE!</v>
          </cell>
          <cell r="F78" t="e">
            <v>#VALUE!</v>
          </cell>
          <cell r="G78" t="str">
            <v/>
          </cell>
          <cell r="H78" t="str">
            <v/>
          </cell>
          <cell r="I78" t="e">
            <v>#VALUE!</v>
          </cell>
          <cell r="J78">
            <v>0</v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e">
            <v>#VALUE!</v>
          </cell>
          <cell r="F79" t="e">
            <v>#VALUE!</v>
          </cell>
          <cell r="G79" t="str">
            <v/>
          </cell>
          <cell r="H79" t="str">
            <v/>
          </cell>
          <cell r="I79" t="e">
            <v>#VALUE!</v>
          </cell>
          <cell r="J79">
            <v>0</v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e">
            <v>#VALUE!</v>
          </cell>
          <cell r="F80" t="e">
            <v>#VALUE!</v>
          </cell>
          <cell r="G80" t="str">
            <v/>
          </cell>
          <cell r="H80" t="str">
            <v/>
          </cell>
          <cell r="I80" t="e">
            <v>#VALUE!</v>
          </cell>
          <cell r="J80">
            <v>0</v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e">
            <v>#VALUE!</v>
          </cell>
          <cell r="F81" t="e">
            <v>#VALUE!</v>
          </cell>
          <cell r="G81" t="str">
            <v/>
          </cell>
          <cell r="H81" t="str">
            <v/>
          </cell>
          <cell r="I81" t="e">
            <v>#VALUE!</v>
          </cell>
          <cell r="J81">
            <v>0</v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e">
            <v>#VALUE!</v>
          </cell>
          <cell r="F82" t="e">
            <v>#VALUE!</v>
          </cell>
          <cell r="G82" t="str">
            <v/>
          </cell>
          <cell r="H82" t="str">
            <v/>
          </cell>
          <cell r="I82" t="e">
            <v>#VALUE!</v>
          </cell>
          <cell r="J82">
            <v>0</v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e">
            <v>#VALUE!</v>
          </cell>
          <cell r="F83" t="e">
            <v>#VALUE!</v>
          </cell>
          <cell r="G83" t="str">
            <v/>
          </cell>
          <cell r="H83" t="str">
            <v/>
          </cell>
          <cell r="I83" t="e">
            <v>#VALUE!</v>
          </cell>
          <cell r="J83">
            <v>0</v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e">
            <v>#VALUE!</v>
          </cell>
          <cell r="F84" t="e">
            <v>#VALUE!</v>
          </cell>
          <cell r="G84" t="str">
            <v/>
          </cell>
          <cell r="H84" t="str">
            <v/>
          </cell>
          <cell r="I84" t="e">
            <v>#VALUE!</v>
          </cell>
          <cell r="J84">
            <v>0</v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e">
            <v>#VALUE!</v>
          </cell>
          <cell r="F85" t="e">
            <v>#VALUE!</v>
          </cell>
          <cell r="G85" t="str">
            <v/>
          </cell>
          <cell r="H85" t="str">
            <v/>
          </cell>
          <cell r="I85" t="e">
            <v>#VALUE!</v>
          </cell>
          <cell r="J85">
            <v>0</v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e">
            <v>#VALUE!</v>
          </cell>
          <cell r="F86" t="e">
            <v>#VALUE!</v>
          </cell>
          <cell r="G86" t="str">
            <v/>
          </cell>
          <cell r="H86" t="str">
            <v/>
          </cell>
          <cell r="I86" t="e">
            <v>#VALUE!</v>
          </cell>
          <cell r="J86">
            <v>0</v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e">
            <v>#VALUE!</v>
          </cell>
          <cell r="F87" t="e">
            <v>#VALUE!</v>
          </cell>
          <cell r="G87" t="str">
            <v/>
          </cell>
          <cell r="H87" t="str">
            <v/>
          </cell>
          <cell r="I87" t="e">
            <v>#VALUE!</v>
          </cell>
          <cell r="J87">
            <v>0</v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e">
            <v>#VALUE!</v>
          </cell>
          <cell r="F88" t="e">
            <v>#VALUE!</v>
          </cell>
          <cell r="G88" t="str">
            <v/>
          </cell>
          <cell r="H88" t="str">
            <v/>
          </cell>
          <cell r="I88" t="e">
            <v>#VALUE!</v>
          </cell>
          <cell r="J88">
            <v>0</v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e">
            <v>#VALUE!</v>
          </cell>
          <cell r="F89" t="e">
            <v>#VALUE!</v>
          </cell>
          <cell r="G89" t="str">
            <v/>
          </cell>
          <cell r="H89" t="str">
            <v/>
          </cell>
          <cell r="I89" t="e">
            <v>#VALUE!</v>
          </cell>
          <cell r="J89">
            <v>0</v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e">
            <v>#VALUE!</v>
          </cell>
          <cell r="F90" t="e">
            <v>#VALUE!</v>
          </cell>
          <cell r="G90" t="str">
            <v/>
          </cell>
          <cell r="H90" t="str">
            <v/>
          </cell>
          <cell r="I90" t="e">
            <v>#VALUE!</v>
          </cell>
          <cell r="J90">
            <v>0</v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e">
            <v>#VALUE!</v>
          </cell>
          <cell r="F91" t="e">
            <v>#VALUE!</v>
          </cell>
          <cell r="G91" t="str">
            <v/>
          </cell>
          <cell r="H91" t="str">
            <v/>
          </cell>
          <cell r="I91" t="e">
            <v>#VALUE!</v>
          </cell>
          <cell r="J91">
            <v>0</v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e">
            <v>#VALUE!</v>
          </cell>
          <cell r="F92" t="e">
            <v>#VALUE!</v>
          </cell>
          <cell r="G92" t="str">
            <v/>
          </cell>
          <cell r="H92" t="str">
            <v/>
          </cell>
          <cell r="I92" t="e">
            <v>#VALUE!</v>
          </cell>
          <cell r="J92">
            <v>0</v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e">
            <v>#VALUE!</v>
          </cell>
          <cell r="F93" t="e">
            <v>#VALUE!</v>
          </cell>
          <cell r="G93" t="str">
            <v/>
          </cell>
          <cell r="H93" t="str">
            <v/>
          </cell>
          <cell r="I93" t="e">
            <v>#VALUE!</v>
          </cell>
          <cell r="J93">
            <v>0</v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e">
            <v>#VALUE!</v>
          </cell>
          <cell r="F94" t="e">
            <v>#VALUE!</v>
          </cell>
          <cell r="G94" t="str">
            <v/>
          </cell>
          <cell r="H94" t="str">
            <v/>
          </cell>
          <cell r="I94" t="e">
            <v>#VALUE!</v>
          </cell>
          <cell r="J94">
            <v>0</v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e">
            <v>#VALUE!</v>
          </cell>
          <cell r="F95" t="e">
            <v>#VALUE!</v>
          </cell>
          <cell r="G95" t="str">
            <v/>
          </cell>
          <cell r="H95" t="str">
            <v/>
          </cell>
          <cell r="I95" t="e">
            <v>#VALUE!</v>
          </cell>
          <cell r="J95">
            <v>0</v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e">
            <v>#VALUE!</v>
          </cell>
          <cell r="F96" t="e">
            <v>#VALUE!</v>
          </cell>
          <cell r="G96" t="str">
            <v/>
          </cell>
          <cell r="H96" t="str">
            <v/>
          </cell>
          <cell r="I96" t="e">
            <v>#VALUE!</v>
          </cell>
          <cell r="J96">
            <v>0</v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e">
            <v>#VALUE!</v>
          </cell>
          <cell r="F97" t="e">
            <v>#VALUE!</v>
          </cell>
          <cell r="G97" t="str">
            <v/>
          </cell>
          <cell r="H97" t="str">
            <v/>
          </cell>
          <cell r="I97" t="e">
            <v>#VALUE!</v>
          </cell>
          <cell r="J97">
            <v>0</v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e">
            <v>#VALUE!</v>
          </cell>
          <cell r="F98" t="e">
            <v>#VALUE!</v>
          </cell>
          <cell r="G98" t="str">
            <v/>
          </cell>
          <cell r="H98" t="str">
            <v/>
          </cell>
          <cell r="I98" t="e">
            <v>#VALUE!</v>
          </cell>
          <cell r="J98">
            <v>0</v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e">
            <v>#VALUE!</v>
          </cell>
          <cell r="F99" t="e">
            <v>#VALUE!</v>
          </cell>
          <cell r="G99" t="str">
            <v/>
          </cell>
          <cell r="H99" t="str">
            <v/>
          </cell>
          <cell r="I99" t="e">
            <v>#VALUE!</v>
          </cell>
          <cell r="J99">
            <v>0</v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e">
            <v>#VALUE!</v>
          </cell>
          <cell r="F100" t="e">
            <v>#VALUE!</v>
          </cell>
          <cell r="G100" t="str">
            <v/>
          </cell>
          <cell r="H100" t="str">
            <v/>
          </cell>
          <cell r="I100" t="e">
            <v>#VALUE!</v>
          </cell>
          <cell r="J100">
            <v>0</v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e">
            <v>#VALUE!</v>
          </cell>
          <cell r="F101" t="e">
            <v>#VALUE!</v>
          </cell>
          <cell r="G101" t="str">
            <v/>
          </cell>
          <cell r="H101" t="str">
            <v/>
          </cell>
          <cell r="I101" t="e">
            <v>#VALUE!</v>
          </cell>
          <cell r="J101">
            <v>0</v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e">
            <v>#VALUE!</v>
          </cell>
          <cell r="F102" t="e">
            <v>#VALUE!</v>
          </cell>
          <cell r="G102" t="str">
            <v/>
          </cell>
          <cell r="H102" t="str">
            <v/>
          </cell>
          <cell r="I102" t="e">
            <v>#VALUE!</v>
          </cell>
          <cell r="J102">
            <v>0</v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e">
            <v>#VALUE!</v>
          </cell>
          <cell r="F103" t="e">
            <v>#VALUE!</v>
          </cell>
          <cell r="G103" t="str">
            <v/>
          </cell>
          <cell r="H103" t="str">
            <v/>
          </cell>
          <cell r="I103" t="e">
            <v>#VALUE!</v>
          </cell>
          <cell r="J103">
            <v>0</v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e">
            <v>#VALUE!</v>
          </cell>
          <cell r="F104" t="e">
            <v>#VALUE!</v>
          </cell>
          <cell r="G104" t="str">
            <v/>
          </cell>
          <cell r="H104" t="str">
            <v/>
          </cell>
          <cell r="I104" t="e">
            <v>#VALUE!</v>
          </cell>
          <cell r="J104">
            <v>0</v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e">
            <v>#VALUE!</v>
          </cell>
          <cell r="F105" t="e">
            <v>#VALUE!</v>
          </cell>
          <cell r="G105" t="str">
            <v/>
          </cell>
          <cell r="H105" t="str">
            <v/>
          </cell>
          <cell r="I105" t="e">
            <v>#VALUE!</v>
          </cell>
          <cell r="J105">
            <v>0</v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e">
            <v>#VALUE!</v>
          </cell>
          <cell r="F106" t="e">
            <v>#VALUE!</v>
          </cell>
          <cell r="G106" t="str">
            <v/>
          </cell>
          <cell r="H106" t="str">
            <v/>
          </cell>
          <cell r="I106" t="e">
            <v>#VALUE!</v>
          </cell>
          <cell r="J106">
            <v>0</v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e">
            <v>#VALUE!</v>
          </cell>
          <cell r="F107" t="e">
            <v>#VALUE!</v>
          </cell>
          <cell r="G107" t="str">
            <v/>
          </cell>
          <cell r="H107" t="str">
            <v/>
          </cell>
          <cell r="I107" t="e">
            <v>#VALUE!</v>
          </cell>
          <cell r="J107">
            <v>0</v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e">
            <v>#VALUE!</v>
          </cell>
          <cell r="F108" t="e">
            <v>#VALUE!</v>
          </cell>
          <cell r="G108" t="str">
            <v/>
          </cell>
          <cell r="H108" t="str">
            <v/>
          </cell>
          <cell r="I108" t="e">
            <v>#VALUE!</v>
          </cell>
          <cell r="J108">
            <v>0</v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e">
            <v>#VALUE!</v>
          </cell>
          <cell r="F109" t="e">
            <v>#VALUE!</v>
          </cell>
          <cell r="G109" t="str">
            <v/>
          </cell>
          <cell r="H109" t="str">
            <v/>
          </cell>
          <cell r="I109" t="e">
            <v>#VALUE!</v>
          </cell>
          <cell r="J109">
            <v>0</v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e">
            <v>#VALUE!</v>
          </cell>
          <cell r="F110" t="e">
            <v>#VALUE!</v>
          </cell>
          <cell r="G110" t="str">
            <v/>
          </cell>
          <cell r="H110" t="str">
            <v/>
          </cell>
          <cell r="I110" t="e">
            <v>#VALUE!</v>
          </cell>
          <cell r="J110">
            <v>0</v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e">
            <v>#VALUE!</v>
          </cell>
          <cell r="F111" t="e">
            <v>#VALUE!</v>
          </cell>
          <cell r="G111" t="str">
            <v/>
          </cell>
          <cell r="H111" t="str">
            <v/>
          </cell>
          <cell r="I111" t="e">
            <v>#VALUE!</v>
          </cell>
          <cell r="J111">
            <v>0</v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e">
            <v>#VALUE!</v>
          </cell>
          <cell r="F112" t="e">
            <v>#VALUE!</v>
          </cell>
          <cell r="G112" t="str">
            <v/>
          </cell>
          <cell r="H112" t="str">
            <v/>
          </cell>
          <cell r="I112" t="e">
            <v>#VALUE!</v>
          </cell>
          <cell r="J112">
            <v>0</v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e">
            <v>#VALUE!</v>
          </cell>
          <cell r="F113" t="e">
            <v>#VALUE!</v>
          </cell>
          <cell r="G113" t="str">
            <v/>
          </cell>
          <cell r="H113" t="str">
            <v/>
          </cell>
          <cell r="I113" t="e">
            <v>#VALUE!</v>
          </cell>
          <cell r="J113">
            <v>0</v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e">
            <v>#VALUE!</v>
          </cell>
          <cell r="F114" t="e">
            <v>#VALUE!</v>
          </cell>
          <cell r="G114" t="str">
            <v/>
          </cell>
          <cell r="H114" t="str">
            <v/>
          </cell>
          <cell r="I114" t="e">
            <v>#VALUE!</v>
          </cell>
          <cell r="J114">
            <v>0</v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e">
            <v>#VALUE!</v>
          </cell>
          <cell r="F115" t="e">
            <v>#VALUE!</v>
          </cell>
          <cell r="G115" t="str">
            <v/>
          </cell>
          <cell r="H115" t="str">
            <v/>
          </cell>
          <cell r="I115" t="e">
            <v>#VALUE!</v>
          </cell>
          <cell r="J115">
            <v>0</v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e">
            <v>#VALUE!</v>
          </cell>
          <cell r="F116" t="e">
            <v>#VALUE!</v>
          </cell>
          <cell r="G116" t="str">
            <v/>
          </cell>
          <cell r="H116" t="str">
            <v/>
          </cell>
          <cell r="I116" t="e">
            <v>#VALUE!</v>
          </cell>
          <cell r="J116">
            <v>0</v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e">
            <v>#VALUE!</v>
          </cell>
          <cell r="F117" t="e">
            <v>#VALUE!</v>
          </cell>
          <cell r="G117" t="str">
            <v/>
          </cell>
          <cell r="H117" t="str">
            <v/>
          </cell>
          <cell r="I117" t="e">
            <v>#VALUE!</v>
          </cell>
          <cell r="J117">
            <v>0</v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e">
            <v>#VALUE!</v>
          </cell>
          <cell r="F118" t="e">
            <v>#VALUE!</v>
          </cell>
          <cell r="G118" t="str">
            <v/>
          </cell>
          <cell r="H118" t="str">
            <v/>
          </cell>
          <cell r="I118" t="e">
            <v>#VALUE!</v>
          </cell>
          <cell r="J118">
            <v>0</v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e">
            <v>#VALUE!</v>
          </cell>
          <cell r="F119" t="e">
            <v>#VALUE!</v>
          </cell>
          <cell r="G119" t="str">
            <v/>
          </cell>
          <cell r="H119" t="str">
            <v/>
          </cell>
          <cell r="I119" t="e">
            <v>#VALUE!</v>
          </cell>
          <cell r="J119">
            <v>0</v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e">
            <v>#VALUE!</v>
          </cell>
          <cell r="F120" t="e">
            <v>#VALUE!</v>
          </cell>
          <cell r="G120" t="str">
            <v/>
          </cell>
          <cell r="H120" t="str">
            <v/>
          </cell>
          <cell r="I120" t="e">
            <v>#VALUE!</v>
          </cell>
          <cell r="J120">
            <v>0</v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e">
            <v>#VALUE!</v>
          </cell>
          <cell r="F121" t="e">
            <v>#VALUE!</v>
          </cell>
          <cell r="G121" t="str">
            <v/>
          </cell>
          <cell r="H121" t="str">
            <v/>
          </cell>
          <cell r="I121" t="e">
            <v>#VALUE!</v>
          </cell>
          <cell r="J121">
            <v>0</v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e">
            <v>#VALUE!</v>
          </cell>
          <cell r="F122" t="e">
            <v>#VALUE!</v>
          </cell>
          <cell r="G122" t="str">
            <v/>
          </cell>
          <cell r="H122" t="str">
            <v/>
          </cell>
          <cell r="I122" t="e">
            <v>#VALUE!</v>
          </cell>
          <cell r="J122">
            <v>0</v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e">
            <v>#VALUE!</v>
          </cell>
          <cell r="F123" t="e">
            <v>#VALUE!</v>
          </cell>
          <cell r="G123" t="str">
            <v/>
          </cell>
          <cell r="H123" t="str">
            <v/>
          </cell>
          <cell r="I123" t="e">
            <v>#VALUE!</v>
          </cell>
          <cell r="J123">
            <v>0</v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e">
            <v>#VALUE!</v>
          </cell>
          <cell r="F124" t="e">
            <v>#VALUE!</v>
          </cell>
          <cell r="G124" t="str">
            <v/>
          </cell>
          <cell r="H124" t="str">
            <v/>
          </cell>
          <cell r="I124" t="e">
            <v>#VALUE!</v>
          </cell>
          <cell r="J124">
            <v>0</v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e">
            <v>#VALUE!</v>
          </cell>
          <cell r="F125" t="e">
            <v>#VALUE!</v>
          </cell>
          <cell r="G125" t="str">
            <v/>
          </cell>
          <cell r="H125" t="str">
            <v/>
          </cell>
          <cell r="I125" t="e">
            <v>#VALUE!</v>
          </cell>
          <cell r="J125">
            <v>0</v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e">
            <v>#VALUE!</v>
          </cell>
          <cell r="F126" t="e">
            <v>#VALUE!</v>
          </cell>
          <cell r="G126" t="str">
            <v/>
          </cell>
          <cell r="H126" t="str">
            <v/>
          </cell>
          <cell r="I126" t="e">
            <v>#VALUE!</v>
          </cell>
          <cell r="J126">
            <v>0</v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e">
            <v>#VALUE!</v>
          </cell>
          <cell r="F127" t="e">
            <v>#VALUE!</v>
          </cell>
          <cell r="G127" t="str">
            <v/>
          </cell>
          <cell r="H127" t="str">
            <v/>
          </cell>
          <cell r="I127" t="e">
            <v>#VALUE!</v>
          </cell>
          <cell r="J127">
            <v>0</v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e">
            <v>#VALUE!</v>
          </cell>
          <cell r="F128" t="e">
            <v>#VALUE!</v>
          </cell>
          <cell r="G128" t="str">
            <v/>
          </cell>
          <cell r="H128" t="str">
            <v/>
          </cell>
          <cell r="I128" t="e">
            <v>#VALUE!</v>
          </cell>
          <cell r="J128">
            <v>0</v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e">
            <v>#VALUE!</v>
          </cell>
          <cell r="F129" t="e">
            <v>#VALUE!</v>
          </cell>
          <cell r="G129" t="str">
            <v/>
          </cell>
          <cell r="H129" t="str">
            <v/>
          </cell>
          <cell r="I129" t="e">
            <v>#VALUE!</v>
          </cell>
          <cell r="J129">
            <v>0</v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e">
            <v>#VALUE!</v>
          </cell>
          <cell r="F130" t="e">
            <v>#VALUE!</v>
          </cell>
          <cell r="G130" t="str">
            <v/>
          </cell>
          <cell r="H130" t="str">
            <v/>
          </cell>
          <cell r="I130" t="e">
            <v>#VALUE!</v>
          </cell>
          <cell r="J130">
            <v>0</v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e">
            <v>#VALUE!</v>
          </cell>
          <cell r="F131" t="e">
            <v>#VALUE!</v>
          </cell>
          <cell r="G131" t="str">
            <v/>
          </cell>
          <cell r="H131" t="str">
            <v/>
          </cell>
          <cell r="I131" t="e">
            <v>#VALUE!</v>
          </cell>
          <cell r="J131">
            <v>0</v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e">
            <v>#VALUE!</v>
          </cell>
          <cell r="F132" t="e">
            <v>#VALUE!</v>
          </cell>
          <cell r="G132" t="str">
            <v/>
          </cell>
          <cell r="H132" t="str">
            <v/>
          </cell>
          <cell r="I132" t="e">
            <v>#VALUE!</v>
          </cell>
          <cell r="J132">
            <v>0</v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e">
            <v>#VALUE!</v>
          </cell>
          <cell r="F133" t="e">
            <v>#VALUE!</v>
          </cell>
          <cell r="G133" t="str">
            <v/>
          </cell>
          <cell r="H133" t="str">
            <v/>
          </cell>
          <cell r="I133" t="e">
            <v>#VALUE!</v>
          </cell>
          <cell r="J133">
            <v>0</v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e">
            <v>#VALUE!</v>
          </cell>
          <cell r="F134" t="e">
            <v>#VALUE!</v>
          </cell>
          <cell r="G134" t="str">
            <v/>
          </cell>
          <cell r="H134" t="str">
            <v/>
          </cell>
          <cell r="I134" t="e">
            <v>#VALUE!</v>
          </cell>
          <cell r="J134">
            <v>0</v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e">
            <v>#VALUE!</v>
          </cell>
          <cell r="F135" t="e">
            <v>#VALUE!</v>
          </cell>
          <cell r="G135" t="str">
            <v/>
          </cell>
          <cell r="H135" t="str">
            <v/>
          </cell>
          <cell r="I135" t="e">
            <v>#VALUE!</v>
          </cell>
          <cell r="J135">
            <v>0</v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e">
            <v>#VALUE!</v>
          </cell>
          <cell r="F136" t="e">
            <v>#VALUE!</v>
          </cell>
          <cell r="G136" t="str">
            <v/>
          </cell>
          <cell r="H136" t="str">
            <v/>
          </cell>
          <cell r="I136" t="e">
            <v>#VALUE!</v>
          </cell>
          <cell r="J136">
            <v>0</v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e">
            <v>#VALUE!</v>
          </cell>
          <cell r="F137" t="e">
            <v>#VALUE!</v>
          </cell>
          <cell r="G137" t="str">
            <v/>
          </cell>
          <cell r="H137" t="str">
            <v/>
          </cell>
          <cell r="I137" t="e">
            <v>#VALUE!</v>
          </cell>
          <cell r="J137">
            <v>0</v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e">
            <v>#VALUE!</v>
          </cell>
          <cell r="F138" t="e">
            <v>#VALUE!</v>
          </cell>
          <cell r="G138" t="str">
            <v/>
          </cell>
          <cell r="H138" t="str">
            <v/>
          </cell>
          <cell r="I138" t="e">
            <v>#VALUE!</v>
          </cell>
          <cell r="J138">
            <v>0</v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e">
            <v>#VALUE!</v>
          </cell>
          <cell r="F139" t="e">
            <v>#VALUE!</v>
          </cell>
          <cell r="G139" t="str">
            <v/>
          </cell>
          <cell r="H139" t="str">
            <v/>
          </cell>
          <cell r="I139" t="e">
            <v>#VALUE!</v>
          </cell>
          <cell r="J139">
            <v>0</v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e">
            <v>#VALUE!</v>
          </cell>
          <cell r="F140" t="e">
            <v>#VALUE!</v>
          </cell>
          <cell r="G140" t="str">
            <v/>
          </cell>
          <cell r="H140" t="str">
            <v/>
          </cell>
          <cell r="I140" t="e">
            <v>#VALUE!</v>
          </cell>
          <cell r="J140">
            <v>0</v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e">
            <v>#VALUE!</v>
          </cell>
          <cell r="F141" t="e">
            <v>#VALUE!</v>
          </cell>
          <cell r="G141" t="str">
            <v/>
          </cell>
          <cell r="H141" t="str">
            <v/>
          </cell>
          <cell r="I141" t="e">
            <v>#VALUE!</v>
          </cell>
          <cell r="J141">
            <v>0</v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e">
            <v>#VALUE!</v>
          </cell>
          <cell r="F142" t="e">
            <v>#VALUE!</v>
          </cell>
          <cell r="G142" t="str">
            <v/>
          </cell>
          <cell r="H142" t="str">
            <v/>
          </cell>
          <cell r="I142" t="e">
            <v>#VALUE!</v>
          </cell>
          <cell r="J142">
            <v>0</v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e">
            <v>#VALUE!</v>
          </cell>
          <cell r="F143" t="e">
            <v>#VALUE!</v>
          </cell>
          <cell r="G143" t="str">
            <v/>
          </cell>
          <cell r="H143" t="str">
            <v/>
          </cell>
          <cell r="I143" t="e">
            <v>#VALUE!</v>
          </cell>
          <cell r="J143">
            <v>0</v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e">
            <v>#VALUE!</v>
          </cell>
          <cell r="F144" t="e">
            <v>#VALUE!</v>
          </cell>
          <cell r="G144" t="str">
            <v/>
          </cell>
          <cell r="H144" t="str">
            <v/>
          </cell>
          <cell r="I144" t="e">
            <v>#VALUE!</v>
          </cell>
          <cell r="J144">
            <v>0</v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e">
            <v>#VALUE!</v>
          </cell>
          <cell r="F145" t="e">
            <v>#VALUE!</v>
          </cell>
          <cell r="G145" t="str">
            <v/>
          </cell>
          <cell r="H145" t="str">
            <v/>
          </cell>
          <cell r="I145" t="e">
            <v>#VALUE!</v>
          </cell>
          <cell r="J145">
            <v>0</v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e">
            <v>#VALUE!</v>
          </cell>
          <cell r="F146" t="e">
            <v>#VALUE!</v>
          </cell>
          <cell r="G146" t="str">
            <v/>
          </cell>
          <cell r="H146" t="str">
            <v/>
          </cell>
          <cell r="I146" t="e">
            <v>#VALUE!</v>
          </cell>
          <cell r="J146">
            <v>0</v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e">
            <v>#VALUE!</v>
          </cell>
          <cell r="F147" t="e">
            <v>#VALUE!</v>
          </cell>
          <cell r="G147" t="str">
            <v/>
          </cell>
          <cell r="H147" t="str">
            <v/>
          </cell>
          <cell r="I147" t="e">
            <v>#VALUE!</v>
          </cell>
          <cell r="J147">
            <v>0</v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e">
            <v>#VALUE!</v>
          </cell>
          <cell r="F148" t="e">
            <v>#VALUE!</v>
          </cell>
          <cell r="G148" t="str">
            <v/>
          </cell>
          <cell r="H148" t="str">
            <v/>
          </cell>
          <cell r="I148" t="e">
            <v>#VALUE!</v>
          </cell>
          <cell r="J148">
            <v>0</v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e">
            <v>#VALUE!</v>
          </cell>
          <cell r="F149" t="e">
            <v>#VALUE!</v>
          </cell>
          <cell r="G149" t="str">
            <v/>
          </cell>
          <cell r="H149" t="str">
            <v/>
          </cell>
          <cell r="I149" t="e">
            <v>#VALUE!</v>
          </cell>
          <cell r="J149">
            <v>0</v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e">
            <v>#VALUE!</v>
          </cell>
          <cell r="F150" t="e">
            <v>#VALUE!</v>
          </cell>
          <cell r="G150" t="str">
            <v/>
          </cell>
          <cell r="H150" t="str">
            <v/>
          </cell>
          <cell r="I150" t="e">
            <v>#VALUE!</v>
          </cell>
          <cell r="J150">
            <v>0</v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e">
            <v>#VALUE!</v>
          </cell>
          <cell r="F151" t="e">
            <v>#VALUE!</v>
          </cell>
          <cell r="G151" t="str">
            <v/>
          </cell>
          <cell r="H151" t="str">
            <v/>
          </cell>
          <cell r="I151" t="e">
            <v>#VALUE!</v>
          </cell>
          <cell r="J151">
            <v>0</v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e">
            <v>#VALUE!</v>
          </cell>
          <cell r="F152" t="e">
            <v>#VALUE!</v>
          </cell>
          <cell r="G152" t="str">
            <v/>
          </cell>
          <cell r="H152" t="str">
            <v/>
          </cell>
          <cell r="I152" t="e">
            <v>#VALUE!</v>
          </cell>
          <cell r="J152">
            <v>0</v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e">
            <v>#VALUE!</v>
          </cell>
          <cell r="F153" t="e">
            <v>#VALUE!</v>
          </cell>
          <cell r="G153" t="str">
            <v/>
          </cell>
          <cell r="H153" t="str">
            <v/>
          </cell>
          <cell r="I153" t="e">
            <v>#VALUE!</v>
          </cell>
          <cell r="J153">
            <v>0</v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e">
            <v>#VALUE!</v>
          </cell>
          <cell r="F154" t="e">
            <v>#VALUE!</v>
          </cell>
          <cell r="G154" t="str">
            <v/>
          </cell>
          <cell r="H154" t="str">
            <v/>
          </cell>
          <cell r="I154" t="e">
            <v>#VALUE!</v>
          </cell>
          <cell r="J154">
            <v>0</v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e">
            <v>#VALUE!</v>
          </cell>
          <cell r="F155" t="e">
            <v>#VALUE!</v>
          </cell>
          <cell r="G155" t="str">
            <v/>
          </cell>
          <cell r="H155" t="str">
            <v/>
          </cell>
          <cell r="I155" t="e">
            <v>#VALUE!</v>
          </cell>
          <cell r="J155">
            <v>0</v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e">
            <v>#VALUE!</v>
          </cell>
          <cell r="F156" t="e">
            <v>#VALUE!</v>
          </cell>
          <cell r="G156" t="str">
            <v/>
          </cell>
          <cell r="H156" t="str">
            <v/>
          </cell>
          <cell r="I156" t="e">
            <v>#VALUE!</v>
          </cell>
          <cell r="J156">
            <v>0</v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e">
            <v>#VALUE!</v>
          </cell>
          <cell r="F157" t="e">
            <v>#VALUE!</v>
          </cell>
          <cell r="G157" t="str">
            <v/>
          </cell>
          <cell r="H157" t="str">
            <v/>
          </cell>
          <cell r="I157" t="e">
            <v>#VALUE!</v>
          </cell>
          <cell r="J157">
            <v>0</v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e">
            <v>#VALUE!</v>
          </cell>
          <cell r="F158" t="e">
            <v>#VALUE!</v>
          </cell>
          <cell r="G158" t="str">
            <v/>
          </cell>
          <cell r="H158" t="str">
            <v/>
          </cell>
          <cell r="I158" t="e">
            <v>#VALUE!</v>
          </cell>
          <cell r="J158">
            <v>0</v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e">
            <v>#VALUE!</v>
          </cell>
          <cell r="F159" t="e">
            <v>#VALUE!</v>
          </cell>
          <cell r="G159" t="str">
            <v/>
          </cell>
          <cell r="H159" t="str">
            <v/>
          </cell>
          <cell r="I159" t="e">
            <v>#VALUE!</v>
          </cell>
          <cell r="J159">
            <v>0</v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e">
            <v>#VALUE!</v>
          </cell>
          <cell r="F160" t="e">
            <v>#VALUE!</v>
          </cell>
          <cell r="G160" t="str">
            <v/>
          </cell>
          <cell r="H160" t="str">
            <v/>
          </cell>
          <cell r="I160" t="e">
            <v>#VALUE!</v>
          </cell>
          <cell r="J160">
            <v>0</v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e">
            <v>#VALUE!</v>
          </cell>
          <cell r="F161" t="e">
            <v>#VALUE!</v>
          </cell>
          <cell r="G161" t="str">
            <v/>
          </cell>
          <cell r="H161" t="str">
            <v/>
          </cell>
          <cell r="I161" t="e">
            <v>#VALUE!</v>
          </cell>
          <cell r="J161">
            <v>0</v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e">
            <v>#VALUE!</v>
          </cell>
          <cell r="F162" t="e">
            <v>#VALUE!</v>
          </cell>
          <cell r="G162" t="str">
            <v/>
          </cell>
          <cell r="H162" t="str">
            <v/>
          </cell>
          <cell r="I162" t="e">
            <v>#VALUE!</v>
          </cell>
          <cell r="J162">
            <v>0</v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e">
            <v>#VALUE!</v>
          </cell>
          <cell r="F163" t="e">
            <v>#VALUE!</v>
          </cell>
          <cell r="G163" t="str">
            <v/>
          </cell>
          <cell r="H163" t="str">
            <v/>
          </cell>
          <cell r="I163" t="e">
            <v>#VALUE!</v>
          </cell>
          <cell r="J163">
            <v>0</v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e">
            <v>#VALUE!</v>
          </cell>
          <cell r="F164" t="e">
            <v>#VALUE!</v>
          </cell>
          <cell r="G164" t="str">
            <v/>
          </cell>
          <cell r="H164" t="str">
            <v/>
          </cell>
          <cell r="I164" t="e">
            <v>#VALUE!</v>
          </cell>
          <cell r="J164">
            <v>0</v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e">
            <v>#VALUE!</v>
          </cell>
          <cell r="F165" t="e">
            <v>#VALUE!</v>
          </cell>
          <cell r="G165" t="str">
            <v/>
          </cell>
          <cell r="H165" t="str">
            <v/>
          </cell>
          <cell r="I165" t="e">
            <v>#VALUE!</v>
          </cell>
          <cell r="J165">
            <v>0</v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e">
            <v>#VALUE!</v>
          </cell>
          <cell r="F166" t="e">
            <v>#VALUE!</v>
          </cell>
          <cell r="G166" t="str">
            <v/>
          </cell>
          <cell r="H166" t="str">
            <v/>
          </cell>
          <cell r="I166" t="e">
            <v>#VALUE!</v>
          </cell>
          <cell r="J166">
            <v>0</v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e">
            <v>#VALUE!</v>
          </cell>
          <cell r="F167" t="e">
            <v>#VALUE!</v>
          </cell>
          <cell r="G167" t="str">
            <v/>
          </cell>
          <cell r="H167" t="str">
            <v/>
          </cell>
          <cell r="I167" t="e">
            <v>#VALUE!</v>
          </cell>
          <cell r="J167">
            <v>0</v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e">
            <v>#VALUE!</v>
          </cell>
          <cell r="F168" t="e">
            <v>#VALUE!</v>
          </cell>
          <cell r="G168" t="str">
            <v/>
          </cell>
          <cell r="H168" t="str">
            <v/>
          </cell>
          <cell r="I168" t="e">
            <v>#VALUE!</v>
          </cell>
          <cell r="J168">
            <v>0</v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e">
            <v>#VALUE!</v>
          </cell>
          <cell r="F169" t="e">
            <v>#VALUE!</v>
          </cell>
          <cell r="G169" t="str">
            <v/>
          </cell>
          <cell r="H169" t="str">
            <v/>
          </cell>
          <cell r="I169" t="e">
            <v>#VALUE!</v>
          </cell>
          <cell r="J169">
            <v>0</v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e">
            <v>#VALUE!</v>
          </cell>
          <cell r="F170" t="e">
            <v>#VALUE!</v>
          </cell>
          <cell r="G170" t="str">
            <v/>
          </cell>
          <cell r="H170" t="str">
            <v/>
          </cell>
          <cell r="I170" t="e">
            <v>#VALUE!</v>
          </cell>
          <cell r="J170">
            <v>0</v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e">
            <v>#VALUE!</v>
          </cell>
          <cell r="F171" t="e">
            <v>#VALUE!</v>
          </cell>
          <cell r="G171" t="str">
            <v/>
          </cell>
          <cell r="H171" t="str">
            <v/>
          </cell>
          <cell r="I171" t="e">
            <v>#VALUE!</v>
          </cell>
          <cell r="J171">
            <v>0</v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e">
            <v>#VALUE!</v>
          </cell>
          <cell r="F172" t="e">
            <v>#VALUE!</v>
          </cell>
          <cell r="G172" t="str">
            <v/>
          </cell>
          <cell r="H172" t="str">
            <v/>
          </cell>
          <cell r="I172" t="e">
            <v>#VALUE!</v>
          </cell>
          <cell r="J172">
            <v>0</v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e">
            <v>#VALUE!</v>
          </cell>
          <cell r="F173" t="e">
            <v>#VALUE!</v>
          </cell>
          <cell r="G173" t="str">
            <v/>
          </cell>
          <cell r="H173" t="str">
            <v/>
          </cell>
          <cell r="I173" t="e">
            <v>#VALUE!</v>
          </cell>
          <cell r="J173">
            <v>0</v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e">
            <v>#VALUE!</v>
          </cell>
          <cell r="F174" t="e">
            <v>#VALUE!</v>
          </cell>
          <cell r="G174" t="str">
            <v/>
          </cell>
          <cell r="H174" t="str">
            <v/>
          </cell>
          <cell r="I174" t="e">
            <v>#VALUE!</v>
          </cell>
          <cell r="J174">
            <v>0</v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e">
            <v>#VALUE!</v>
          </cell>
          <cell r="F175" t="e">
            <v>#VALUE!</v>
          </cell>
          <cell r="G175" t="str">
            <v/>
          </cell>
          <cell r="H175" t="str">
            <v/>
          </cell>
          <cell r="I175" t="e">
            <v>#VALUE!</v>
          </cell>
          <cell r="J175">
            <v>0</v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e">
            <v>#VALUE!</v>
          </cell>
          <cell r="F176" t="e">
            <v>#VALUE!</v>
          </cell>
          <cell r="G176" t="str">
            <v/>
          </cell>
          <cell r="H176" t="str">
            <v/>
          </cell>
          <cell r="I176" t="e">
            <v>#VALUE!</v>
          </cell>
          <cell r="J176">
            <v>0</v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e">
            <v>#VALUE!</v>
          </cell>
          <cell r="F177" t="e">
            <v>#VALUE!</v>
          </cell>
          <cell r="G177" t="str">
            <v/>
          </cell>
          <cell r="H177" t="str">
            <v/>
          </cell>
          <cell r="I177" t="e">
            <v>#VALUE!</v>
          </cell>
          <cell r="J177">
            <v>0</v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e">
            <v>#VALUE!</v>
          </cell>
          <cell r="F178" t="e">
            <v>#VALUE!</v>
          </cell>
          <cell r="G178" t="str">
            <v/>
          </cell>
          <cell r="H178" t="str">
            <v/>
          </cell>
          <cell r="I178" t="e">
            <v>#VALUE!</v>
          </cell>
          <cell r="J178">
            <v>0</v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e">
            <v>#VALUE!</v>
          </cell>
          <cell r="F179" t="e">
            <v>#VALUE!</v>
          </cell>
          <cell r="G179" t="str">
            <v/>
          </cell>
          <cell r="H179" t="str">
            <v/>
          </cell>
          <cell r="I179" t="e">
            <v>#VALUE!</v>
          </cell>
          <cell r="J179">
            <v>0</v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e">
            <v>#VALUE!</v>
          </cell>
          <cell r="F180" t="e">
            <v>#VALUE!</v>
          </cell>
          <cell r="G180" t="str">
            <v/>
          </cell>
          <cell r="H180" t="str">
            <v/>
          </cell>
          <cell r="I180" t="e">
            <v>#VALUE!</v>
          </cell>
          <cell r="J180">
            <v>0</v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e">
            <v>#VALUE!</v>
          </cell>
          <cell r="F181" t="e">
            <v>#VALUE!</v>
          </cell>
          <cell r="G181" t="str">
            <v/>
          </cell>
          <cell r="H181" t="str">
            <v/>
          </cell>
          <cell r="I181" t="e">
            <v>#VALUE!</v>
          </cell>
          <cell r="J181">
            <v>0</v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e">
            <v>#VALUE!</v>
          </cell>
          <cell r="F182" t="e">
            <v>#VALUE!</v>
          </cell>
          <cell r="G182" t="str">
            <v/>
          </cell>
          <cell r="H182" t="str">
            <v/>
          </cell>
          <cell r="I182" t="e">
            <v>#VALUE!</v>
          </cell>
          <cell r="J182">
            <v>0</v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e">
            <v>#VALUE!</v>
          </cell>
          <cell r="F183" t="e">
            <v>#VALUE!</v>
          </cell>
          <cell r="G183" t="str">
            <v/>
          </cell>
          <cell r="H183" t="str">
            <v/>
          </cell>
          <cell r="I183" t="e">
            <v>#VALUE!</v>
          </cell>
          <cell r="J183">
            <v>0</v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e">
            <v>#VALUE!</v>
          </cell>
          <cell r="F184" t="e">
            <v>#VALUE!</v>
          </cell>
          <cell r="G184" t="str">
            <v/>
          </cell>
          <cell r="H184" t="str">
            <v/>
          </cell>
          <cell r="I184" t="e">
            <v>#VALUE!</v>
          </cell>
          <cell r="J184">
            <v>0</v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e">
            <v>#VALUE!</v>
          </cell>
          <cell r="F185" t="e">
            <v>#VALUE!</v>
          </cell>
          <cell r="G185" t="str">
            <v/>
          </cell>
          <cell r="H185" t="str">
            <v/>
          </cell>
          <cell r="I185" t="e">
            <v>#VALUE!</v>
          </cell>
          <cell r="J185">
            <v>0</v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e">
            <v>#VALUE!</v>
          </cell>
          <cell r="F186" t="e">
            <v>#VALUE!</v>
          </cell>
          <cell r="G186" t="str">
            <v/>
          </cell>
          <cell r="H186" t="str">
            <v/>
          </cell>
          <cell r="I186" t="e">
            <v>#VALUE!</v>
          </cell>
          <cell r="J186">
            <v>0</v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e">
            <v>#VALUE!</v>
          </cell>
          <cell r="F187" t="e">
            <v>#VALUE!</v>
          </cell>
          <cell r="G187" t="str">
            <v/>
          </cell>
          <cell r="H187" t="str">
            <v/>
          </cell>
          <cell r="I187" t="e">
            <v>#VALUE!</v>
          </cell>
          <cell r="J187">
            <v>0</v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e">
            <v>#VALUE!</v>
          </cell>
          <cell r="F188" t="e">
            <v>#VALUE!</v>
          </cell>
          <cell r="G188" t="str">
            <v/>
          </cell>
          <cell r="H188" t="str">
            <v/>
          </cell>
          <cell r="I188" t="e">
            <v>#VALUE!</v>
          </cell>
          <cell r="J188">
            <v>0</v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e">
            <v>#VALUE!</v>
          </cell>
          <cell r="F189" t="e">
            <v>#VALUE!</v>
          </cell>
          <cell r="G189" t="str">
            <v/>
          </cell>
          <cell r="H189" t="str">
            <v/>
          </cell>
          <cell r="I189" t="e">
            <v>#VALUE!</v>
          </cell>
          <cell r="J189">
            <v>0</v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e">
            <v>#VALUE!</v>
          </cell>
          <cell r="F190" t="e">
            <v>#VALUE!</v>
          </cell>
          <cell r="G190" t="str">
            <v/>
          </cell>
          <cell r="H190" t="str">
            <v/>
          </cell>
          <cell r="I190" t="e">
            <v>#VALUE!</v>
          </cell>
          <cell r="J190">
            <v>0</v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e">
            <v>#VALUE!</v>
          </cell>
          <cell r="F191" t="e">
            <v>#VALUE!</v>
          </cell>
          <cell r="G191" t="str">
            <v/>
          </cell>
          <cell r="H191" t="str">
            <v/>
          </cell>
          <cell r="I191" t="e">
            <v>#VALUE!</v>
          </cell>
          <cell r="J191">
            <v>0</v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e">
            <v>#VALUE!</v>
          </cell>
          <cell r="F192" t="e">
            <v>#VALUE!</v>
          </cell>
          <cell r="G192" t="str">
            <v/>
          </cell>
          <cell r="H192" t="str">
            <v/>
          </cell>
          <cell r="I192" t="e">
            <v>#VALUE!</v>
          </cell>
          <cell r="J192">
            <v>0</v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e">
            <v>#VALUE!</v>
          </cell>
          <cell r="F193" t="e">
            <v>#VALUE!</v>
          </cell>
          <cell r="G193" t="str">
            <v/>
          </cell>
          <cell r="H193" t="str">
            <v/>
          </cell>
          <cell r="I193" t="e">
            <v>#VALUE!</v>
          </cell>
          <cell r="J193">
            <v>0</v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e">
            <v>#VALUE!</v>
          </cell>
          <cell r="F194" t="e">
            <v>#VALUE!</v>
          </cell>
          <cell r="G194" t="str">
            <v/>
          </cell>
          <cell r="H194" t="str">
            <v/>
          </cell>
          <cell r="I194" t="e">
            <v>#VALUE!</v>
          </cell>
          <cell r="J194">
            <v>0</v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e">
            <v>#VALUE!</v>
          </cell>
          <cell r="F195" t="e">
            <v>#VALUE!</v>
          </cell>
          <cell r="G195" t="str">
            <v/>
          </cell>
          <cell r="H195" t="str">
            <v/>
          </cell>
          <cell r="I195" t="e">
            <v>#VALUE!</v>
          </cell>
          <cell r="J195">
            <v>0</v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e">
            <v>#VALUE!</v>
          </cell>
          <cell r="F196" t="e">
            <v>#VALUE!</v>
          </cell>
          <cell r="G196" t="str">
            <v/>
          </cell>
          <cell r="H196" t="str">
            <v/>
          </cell>
          <cell r="I196" t="e">
            <v>#VALUE!</v>
          </cell>
          <cell r="J196">
            <v>0</v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e">
            <v>#VALUE!</v>
          </cell>
          <cell r="F197" t="e">
            <v>#VALUE!</v>
          </cell>
          <cell r="G197" t="str">
            <v/>
          </cell>
          <cell r="H197" t="str">
            <v/>
          </cell>
          <cell r="I197" t="e">
            <v>#VALUE!</v>
          </cell>
          <cell r="J197">
            <v>0</v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e">
            <v>#VALUE!</v>
          </cell>
          <cell r="F198" t="e">
            <v>#VALUE!</v>
          </cell>
          <cell r="G198" t="str">
            <v/>
          </cell>
          <cell r="H198" t="str">
            <v/>
          </cell>
          <cell r="I198" t="e">
            <v>#VALUE!</v>
          </cell>
          <cell r="J198">
            <v>0</v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e">
            <v>#VALUE!</v>
          </cell>
          <cell r="F199" t="e">
            <v>#VALUE!</v>
          </cell>
          <cell r="G199" t="str">
            <v/>
          </cell>
          <cell r="H199" t="str">
            <v/>
          </cell>
          <cell r="I199" t="e">
            <v>#VALUE!</v>
          </cell>
          <cell r="J199">
            <v>0</v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e">
            <v>#VALUE!</v>
          </cell>
          <cell r="F200" t="e">
            <v>#VALUE!</v>
          </cell>
          <cell r="G200" t="str">
            <v/>
          </cell>
          <cell r="H200" t="str">
            <v/>
          </cell>
          <cell r="I200" t="e">
            <v>#VALUE!</v>
          </cell>
          <cell r="J200">
            <v>0</v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e">
            <v>#VALUE!</v>
          </cell>
          <cell r="F201" t="e">
            <v>#VALUE!</v>
          </cell>
          <cell r="G201" t="str">
            <v/>
          </cell>
          <cell r="H201" t="str">
            <v/>
          </cell>
          <cell r="I201" t="e">
            <v>#VALUE!</v>
          </cell>
          <cell r="J201">
            <v>0</v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e">
            <v>#VALUE!</v>
          </cell>
          <cell r="F202" t="e">
            <v>#VALUE!</v>
          </cell>
          <cell r="G202" t="str">
            <v/>
          </cell>
          <cell r="H202" t="str">
            <v/>
          </cell>
          <cell r="I202" t="e">
            <v>#VALUE!</v>
          </cell>
          <cell r="J202">
            <v>0</v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e">
            <v>#VALUE!</v>
          </cell>
          <cell r="F203" t="e">
            <v>#VALUE!</v>
          </cell>
          <cell r="G203" t="str">
            <v/>
          </cell>
          <cell r="H203" t="str">
            <v/>
          </cell>
          <cell r="I203" t="e">
            <v>#VALUE!</v>
          </cell>
          <cell r="J203">
            <v>0</v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e">
            <v>#VALUE!</v>
          </cell>
          <cell r="F204" t="e">
            <v>#VALUE!</v>
          </cell>
          <cell r="G204" t="str">
            <v/>
          </cell>
          <cell r="H204" t="str">
            <v/>
          </cell>
          <cell r="I204" t="e">
            <v>#VALUE!</v>
          </cell>
          <cell r="J204">
            <v>0</v>
          </cell>
        </row>
        <row r="205">
          <cell r="A205" t="str">
            <v/>
          </cell>
          <cell r="B205" t="str">
            <v/>
          </cell>
          <cell r="C205" t="str">
            <v/>
          </cell>
          <cell r="D205" t="str">
            <v/>
          </cell>
          <cell r="E205" t="e">
            <v>#VALUE!</v>
          </cell>
          <cell r="F205" t="e">
            <v>#VALUE!</v>
          </cell>
          <cell r="G205" t="str">
            <v/>
          </cell>
          <cell r="H205" t="str">
            <v/>
          </cell>
          <cell r="I205" t="e">
            <v>#VALUE!</v>
          </cell>
          <cell r="J205">
            <v>0</v>
          </cell>
        </row>
        <row r="206">
          <cell r="A206" t="str">
            <v/>
          </cell>
          <cell r="B206" t="str">
            <v/>
          </cell>
          <cell r="C206" t="str">
            <v/>
          </cell>
          <cell r="D206" t="str">
            <v/>
          </cell>
          <cell r="E206" t="e">
            <v>#VALUE!</v>
          </cell>
          <cell r="F206" t="e">
            <v>#VALUE!</v>
          </cell>
          <cell r="G206" t="str">
            <v/>
          </cell>
          <cell r="H206" t="str">
            <v/>
          </cell>
          <cell r="I206" t="e">
            <v>#VALUE!</v>
          </cell>
          <cell r="J206">
            <v>0</v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e">
            <v>#VALUE!</v>
          </cell>
          <cell r="F207" t="e">
            <v>#VALUE!</v>
          </cell>
          <cell r="G207" t="str">
            <v/>
          </cell>
          <cell r="H207" t="str">
            <v/>
          </cell>
          <cell r="I207" t="e">
            <v>#VALUE!</v>
          </cell>
          <cell r="J207">
            <v>0</v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e">
            <v>#VALUE!</v>
          </cell>
          <cell r="F208" t="e">
            <v>#VALUE!</v>
          </cell>
          <cell r="G208" t="str">
            <v/>
          </cell>
          <cell r="H208" t="str">
            <v/>
          </cell>
          <cell r="I208" t="e">
            <v>#VALUE!</v>
          </cell>
          <cell r="J208">
            <v>0</v>
          </cell>
        </row>
        <row r="209">
          <cell r="A209" t="str">
            <v/>
          </cell>
          <cell r="B209" t="str">
            <v/>
          </cell>
          <cell r="C209" t="str">
            <v/>
          </cell>
          <cell r="D209" t="str">
            <v/>
          </cell>
          <cell r="E209" t="e">
            <v>#VALUE!</v>
          </cell>
          <cell r="F209" t="e">
            <v>#VALUE!</v>
          </cell>
          <cell r="G209" t="str">
            <v/>
          </cell>
          <cell r="H209" t="str">
            <v/>
          </cell>
          <cell r="I209" t="e">
            <v>#VALUE!</v>
          </cell>
          <cell r="J209">
            <v>0</v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e">
            <v>#VALUE!</v>
          </cell>
          <cell r="F210" t="e">
            <v>#VALUE!</v>
          </cell>
          <cell r="G210" t="str">
            <v/>
          </cell>
          <cell r="H210" t="str">
            <v/>
          </cell>
          <cell r="I210" t="e">
            <v>#VALUE!</v>
          </cell>
          <cell r="J210">
            <v>0</v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e">
            <v>#VALUE!</v>
          </cell>
          <cell r="F211" t="e">
            <v>#VALUE!</v>
          </cell>
          <cell r="G211" t="str">
            <v/>
          </cell>
          <cell r="H211" t="str">
            <v/>
          </cell>
          <cell r="I211" t="e">
            <v>#VALUE!</v>
          </cell>
          <cell r="J211">
            <v>0</v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e">
            <v>#VALUE!</v>
          </cell>
          <cell r="F212" t="e">
            <v>#VALUE!</v>
          </cell>
          <cell r="G212" t="str">
            <v/>
          </cell>
          <cell r="H212" t="str">
            <v/>
          </cell>
          <cell r="I212" t="e">
            <v>#VALUE!</v>
          </cell>
          <cell r="J212">
            <v>0</v>
          </cell>
        </row>
        <row r="213">
          <cell r="A213" t="str">
            <v/>
          </cell>
          <cell r="B213" t="str">
            <v/>
          </cell>
          <cell r="C213" t="str">
            <v/>
          </cell>
          <cell r="D213" t="str">
            <v/>
          </cell>
          <cell r="E213" t="e">
            <v>#VALUE!</v>
          </cell>
          <cell r="F213" t="e">
            <v>#VALUE!</v>
          </cell>
          <cell r="G213" t="str">
            <v/>
          </cell>
          <cell r="H213" t="str">
            <v/>
          </cell>
          <cell r="I213" t="e">
            <v>#VALUE!</v>
          </cell>
          <cell r="J213">
            <v>0</v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e">
            <v>#VALUE!</v>
          </cell>
          <cell r="F214" t="e">
            <v>#VALUE!</v>
          </cell>
          <cell r="G214" t="str">
            <v/>
          </cell>
          <cell r="H214" t="str">
            <v/>
          </cell>
          <cell r="I214" t="e">
            <v>#VALUE!</v>
          </cell>
          <cell r="J214">
            <v>0</v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e">
            <v>#VALUE!</v>
          </cell>
          <cell r="F215" t="e">
            <v>#VALUE!</v>
          </cell>
          <cell r="G215" t="str">
            <v/>
          </cell>
          <cell r="H215" t="str">
            <v/>
          </cell>
          <cell r="I215" t="e">
            <v>#VALUE!</v>
          </cell>
          <cell r="J215">
            <v>0</v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e">
            <v>#VALUE!</v>
          </cell>
          <cell r="F216" t="e">
            <v>#VALUE!</v>
          </cell>
          <cell r="G216" t="str">
            <v/>
          </cell>
          <cell r="H216" t="str">
            <v/>
          </cell>
          <cell r="I216" t="e">
            <v>#VALUE!</v>
          </cell>
          <cell r="J216">
            <v>0</v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e">
            <v>#VALUE!</v>
          </cell>
          <cell r="F217" t="e">
            <v>#VALUE!</v>
          </cell>
          <cell r="G217" t="str">
            <v/>
          </cell>
          <cell r="H217" t="str">
            <v/>
          </cell>
          <cell r="I217" t="e">
            <v>#VALUE!</v>
          </cell>
          <cell r="J217">
            <v>0</v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e">
            <v>#VALUE!</v>
          </cell>
          <cell r="F218" t="e">
            <v>#VALUE!</v>
          </cell>
          <cell r="G218" t="str">
            <v/>
          </cell>
          <cell r="H218" t="str">
            <v/>
          </cell>
          <cell r="I218" t="e">
            <v>#VALUE!</v>
          </cell>
          <cell r="J218">
            <v>0</v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e">
            <v>#VALUE!</v>
          </cell>
          <cell r="F219" t="e">
            <v>#VALUE!</v>
          </cell>
          <cell r="G219" t="str">
            <v/>
          </cell>
          <cell r="H219" t="str">
            <v/>
          </cell>
          <cell r="I219" t="e">
            <v>#VALUE!</v>
          </cell>
          <cell r="J219">
            <v>0</v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e">
            <v>#VALUE!</v>
          </cell>
          <cell r="F220" t="e">
            <v>#VALUE!</v>
          </cell>
          <cell r="G220" t="str">
            <v/>
          </cell>
          <cell r="H220" t="str">
            <v/>
          </cell>
          <cell r="I220" t="e">
            <v>#VALUE!</v>
          </cell>
          <cell r="J220">
            <v>0</v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e">
            <v>#VALUE!</v>
          </cell>
          <cell r="F221" t="e">
            <v>#VALUE!</v>
          </cell>
          <cell r="G221" t="str">
            <v/>
          </cell>
          <cell r="H221" t="str">
            <v/>
          </cell>
          <cell r="I221" t="e">
            <v>#VALUE!</v>
          </cell>
          <cell r="J221">
            <v>0</v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e">
            <v>#VALUE!</v>
          </cell>
          <cell r="F222" t="e">
            <v>#VALUE!</v>
          </cell>
          <cell r="G222" t="str">
            <v/>
          </cell>
          <cell r="H222" t="str">
            <v/>
          </cell>
          <cell r="I222" t="e">
            <v>#VALUE!</v>
          </cell>
          <cell r="J222">
            <v>0</v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e">
            <v>#VALUE!</v>
          </cell>
          <cell r="F223" t="e">
            <v>#VALUE!</v>
          </cell>
          <cell r="G223" t="str">
            <v/>
          </cell>
          <cell r="H223" t="str">
            <v/>
          </cell>
          <cell r="I223" t="e">
            <v>#VALUE!</v>
          </cell>
          <cell r="J223">
            <v>0</v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e">
            <v>#VALUE!</v>
          </cell>
          <cell r="F224" t="e">
            <v>#VALUE!</v>
          </cell>
          <cell r="G224" t="str">
            <v/>
          </cell>
          <cell r="H224" t="str">
            <v/>
          </cell>
          <cell r="I224" t="e">
            <v>#VALUE!</v>
          </cell>
          <cell r="J224">
            <v>0</v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e">
            <v>#VALUE!</v>
          </cell>
          <cell r="F225" t="e">
            <v>#VALUE!</v>
          </cell>
          <cell r="G225" t="str">
            <v/>
          </cell>
          <cell r="H225" t="str">
            <v/>
          </cell>
          <cell r="I225" t="e">
            <v>#VALUE!</v>
          </cell>
          <cell r="J225">
            <v>0</v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e">
            <v>#VALUE!</v>
          </cell>
          <cell r="F226" t="e">
            <v>#VALUE!</v>
          </cell>
          <cell r="G226" t="str">
            <v/>
          </cell>
          <cell r="H226" t="str">
            <v/>
          </cell>
          <cell r="I226" t="e">
            <v>#VALUE!</v>
          </cell>
          <cell r="J226">
            <v>0</v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e">
            <v>#VALUE!</v>
          </cell>
          <cell r="F227" t="e">
            <v>#VALUE!</v>
          </cell>
          <cell r="G227" t="str">
            <v/>
          </cell>
          <cell r="H227" t="str">
            <v/>
          </cell>
          <cell r="I227" t="e">
            <v>#VALUE!</v>
          </cell>
          <cell r="J227">
            <v>0</v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e">
            <v>#VALUE!</v>
          </cell>
          <cell r="F228" t="e">
            <v>#VALUE!</v>
          </cell>
          <cell r="G228" t="str">
            <v/>
          </cell>
          <cell r="H228" t="str">
            <v/>
          </cell>
          <cell r="I228" t="e">
            <v>#VALUE!</v>
          </cell>
          <cell r="J228">
            <v>0</v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e">
            <v>#VALUE!</v>
          </cell>
          <cell r="F229" t="e">
            <v>#VALUE!</v>
          </cell>
          <cell r="G229" t="str">
            <v/>
          </cell>
          <cell r="H229" t="str">
            <v/>
          </cell>
          <cell r="I229" t="e">
            <v>#VALUE!</v>
          </cell>
          <cell r="J229">
            <v>0</v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e">
            <v>#VALUE!</v>
          </cell>
          <cell r="F230" t="e">
            <v>#VALUE!</v>
          </cell>
          <cell r="G230" t="str">
            <v/>
          </cell>
          <cell r="H230" t="str">
            <v/>
          </cell>
          <cell r="I230" t="e">
            <v>#VALUE!</v>
          </cell>
          <cell r="J230">
            <v>0</v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e">
            <v>#VALUE!</v>
          </cell>
          <cell r="F231" t="e">
            <v>#VALUE!</v>
          </cell>
          <cell r="G231" t="str">
            <v/>
          </cell>
          <cell r="H231" t="str">
            <v/>
          </cell>
          <cell r="I231" t="e">
            <v>#VALUE!</v>
          </cell>
          <cell r="J231">
            <v>0</v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e">
            <v>#VALUE!</v>
          </cell>
          <cell r="F232" t="e">
            <v>#VALUE!</v>
          </cell>
          <cell r="G232" t="str">
            <v/>
          </cell>
          <cell r="H232" t="str">
            <v/>
          </cell>
          <cell r="I232" t="e">
            <v>#VALUE!</v>
          </cell>
          <cell r="J232">
            <v>0</v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e">
            <v>#VALUE!</v>
          </cell>
          <cell r="F233" t="e">
            <v>#VALUE!</v>
          </cell>
          <cell r="G233" t="str">
            <v/>
          </cell>
          <cell r="H233" t="str">
            <v/>
          </cell>
          <cell r="I233" t="e">
            <v>#VALUE!</v>
          </cell>
          <cell r="J233">
            <v>0</v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e">
            <v>#VALUE!</v>
          </cell>
          <cell r="F234" t="e">
            <v>#VALUE!</v>
          </cell>
          <cell r="G234" t="str">
            <v/>
          </cell>
          <cell r="H234" t="str">
            <v/>
          </cell>
          <cell r="I234" t="e">
            <v>#VALUE!</v>
          </cell>
          <cell r="J234">
            <v>0</v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e">
            <v>#VALUE!</v>
          </cell>
          <cell r="F235" t="e">
            <v>#VALUE!</v>
          </cell>
          <cell r="G235" t="str">
            <v/>
          </cell>
          <cell r="H235" t="str">
            <v/>
          </cell>
          <cell r="I235" t="e">
            <v>#VALUE!</v>
          </cell>
          <cell r="J235">
            <v>0</v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e">
            <v>#VALUE!</v>
          </cell>
          <cell r="F236" t="e">
            <v>#VALUE!</v>
          </cell>
          <cell r="G236" t="str">
            <v/>
          </cell>
          <cell r="H236" t="str">
            <v/>
          </cell>
          <cell r="I236" t="e">
            <v>#VALUE!</v>
          </cell>
          <cell r="J236">
            <v>0</v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e">
            <v>#VALUE!</v>
          </cell>
          <cell r="F237" t="e">
            <v>#VALUE!</v>
          </cell>
          <cell r="G237" t="str">
            <v/>
          </cell>
          <cell r="H237" t="str">
            <v/>
          </cell>
          <cell r="I237" t="e">
            <v>#VALUE!</v>
          </cell>
          <cell r="J237">
            <v>0</v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e">
            <v>#VALUE!</v>
          </cell>
          <cell r="F238" t="e">
            <v>#VALUE!</v>
          </cell>
          <cell r="G238" t="str">
            <v/>
          </cell>
          <cell r="H238" t="str">
            <v/>
          </cell>
          <cell r="I238" t="e">
            <v>#VALUE!</v>
          </cell>
          <cell r="J238">
            <v>0</v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e">
            <v>#VALUE!</v>
          </cell>
          <cell r="F239" t="e">
            <v>#VALUE!</v>
          </cell>
          <cell r="G239" t="str">
            <v/>
          </cell>
          <cell r="H239" t="str">
            <v/>
          </cell>
          <cell r="I239" t="e">
            <v>#VALUE!</v>
          </cell>
          <cell r="J239">
            <v>0</v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e">
            <v>#VALUE!</v>
          </cell>
          <cell r="F240" t="e">
            <v>#VALUE!</v>
          </cell>
          <cell r="G240" t="str">
            <v/>
          </cell>
          <cell r="H240" t="str">
            <v/>
          </cell>
          <cell r="I240" t="e">
            <v>#VALUE!</v>
          </cell>
          <cell r="J240">
            <v>0</v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e">
            <v>#VALUE!</v>
          </cell>
          <cell r="F241" t="e">
            <v>#VALUE!</v>
          </cell>
          <cell r="G241" t="str">
            <v/>
          </cell>
          <cell r="H241" t="str">
            <v/>
          </cell>
          <cell r="I241" t="e">
            <v>#VALUE!</v>
          </cell>
          <cell r="J241">
            <v>0</v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e">
            <v>#VALUE!</v>
          </cell>
          <cell r="F242" t="e">
            <v>#VALUE!</v>
          </cell>
          <cell r="G242" t="str">
            <v/>
          </cell>
          <cell r="H242" t="str">
            <v/>
          </cell>
          <cell r="I242" t="e">
            <v>#VALUE!</v>
          </cell>
          <cell r="J242">
            <v>0</v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e">
            <v>#VALUE!</v>
          </cell>
          <cell r="F243" t="e">
            <v>#VALUE!</v>
          </cell>
          <cell r="G243" t="str">
            <v/>
          </cell>
          <cell r="H243" t="str">
            <v/>
          </cell>
          <cell r="I243" t="e">
            <v>#VALUE!</v>
          </cell>
          <cell r="J243">
            <v>0</v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e">
            <v>#VALUE!</v>
          </cell>
          <cell r="F244" t="e">
            <v>#VALUE!</v>
          </cell>
          <cell r="G244" t="str">
            <v/>
          </cell>
          <cell r="H244" t="str">
            <v/>
          </cell>
          <cell r="I244" t="e">
            <v>#VALUE!</v>
          </cell>
          <cell r="J244">
            <v>0</v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e">
            <v>#VALUE!</v>
          </cell>
          <cell r="F245" t="e">
            <v>#VALUE!</v>
          </cell>
          <cell r="G245" t="str">
            <v/>
          </cell>
          <cell r="H245" t="str">
            <v/>
          </cell>
          <cell r="I245" t="e">
            <v>#VALUE!</v>
          </cell>
          <cell r="J245">
            <v>0</v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e">
            <v>#VALUE!</v>
          </cell>
          <cell r="F246" t="e">
            <v>#VALUE!</v>
          </cell>
          <cell r="G246" t="str">
            <v/>
          </cell>
          <cell r="H246" t="str">
            <v/>
          </cell>
          <cell r="I246" t="e">
            <v>#VALUE!</v>
          </cell>
          <cell r="J246">
            <v>0</v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e">
            <v>#VALUE!</v>
          </cell>
          <cell r="F247" t="e">
            <v>#VALUE!</v>
          </cell>
          <cell r="G247" t="str">
            <v/>
          </cell>
          <cell r="H247" t="str">
            <v/>
          </cell>
          <cell r="I247" t="e">
            <v>#VALUE!</v>
          </cell>
          <cell r="J247">
            <v>0</v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e">
            <v>#VALUE!</v>
          </cell>
          <cell r="F248" t="e">
            <v>#VALUE!</v>
          </cell>
          <cell r="G248" t="str">
            <v/>
          </cell>
          <cell r="H248" t="str">
            <v/>
          </cell>
          <cell r="I248" t="e">
            <v>#VALUE!</v>
          </cell>
          <cell r="J248">
            <v>0</v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e">
            <v>#VALUE!</v>
          </cell>
          <cell r="F249" t="e">
            <v>#VALUE!</v>
          </cell>
          <cell r="G249" t="str">
            <v/>
          </cell>
          <cell r="H249" t="str">
            <v/>
          </cell>
          <cell r="I249" t="e">
            <v>#VALUE!</v>
          </cell>
          <cell r="J249">
            <v>0</v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e">
            <v>#VALUE!</v>
          </cell>
          <cell r="F250" t="e">
            <v>#VALUE!</v>
          </cell>
          <cell r="G250" t="str">
            <v/>
          </cell>
          <cell r="H250" t="str">
            <v/>
          </cell>
          <cell r="I250" t="e">
            <v>#VALUE!</v>
          </cell>
          <cell r="J250">
            <v>0</v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e">
            <v>#VALUE!</v>
          </cell>
          <cell r="F251" t="e">
            <v>#VALUE!</v>
          </cell>
          <cell r="G251" t="str">
            <v/>
          </cell>
          <cell r="H251" t="str">
            <v/>
          </cell>
          <cell r="I251" t="e">
            <v>#VALUE!</v>
          </cell>
          <cell r="J251">
            <v>0</v>
          </cell>
        </row>
        <row r="252">
          <cell r="A252" t="str">
            <v/>
          </cell>
          <cell r="B252" t="str">
            <v/>
          </cell>
          <cell r="C252" t="str">
            <v/>
          </cell>
          <cell r="D252" t="str">
            <v/>
          </cell>
          <cell r="E252" t="e">
            <v>#VALUE!</v>
          </cell>
          <cell r="F252" t="e">
            <v>#VALUE!</v>
          </cell>
          <cell r="G252" t="str">
            <v/>
          </cell>
          <cell r="H252" t="str">
            <v/>
          </cell>
          <cell r="I252" t="e">
            <v>#VALUE!</v>
          </cell>
          <cell r="J252">
            <v>0</v>
          </cell>
        </row>
        <row r="253">
          <cell r="A253" t="str">
            <v/>
          </cell>
          <cell r="B253" t="str">
            <v/>
          </cell>
          <cell r="C253" t="str">
            <v/>
          </cell>
          <cell r="D253" t="str">
            <v/>
          </cell>
          <cell r="E253" t="e">
            <v>#VALUE!</v>
          </cell>
          <cell r="F253" t="e">
            <v>#VALUE!</v>
          </cell>
          <cell r="G253" t="str">
            <v/>
          </cell>
          <cell r="H253" t="str">
            <v/>
          </cell>
          <cell r="I253" t="e">
            <v>#VALUE!</v>
          </cell>
          <cell r="J253">
            <v>0</v>
          </cell>
        </row>
        <row r="254">
          <cell r="A254" t="str">
            <v/>
          </cell>
          <cell r="B254" t="str">
            <v/>
          </cell>
          <cell r="C254" t="str">
            <v/>
          </cell>
          <cell r="D254" t="str">
            <v/>
          </cell>
          <cell r="E254" t="e">
            <v>#VALUE!</v>
          </cell>
          <cell r="F254" t="e">
            <v>#VALUE!</v>
          </cell>
          <cell r="G254" t="str">
            <v/>
          </cell>
          <cell r="H254" t="str">
            <v/>
          </cell>
          <cell r="I254" t="e">
            <v>#VALUE!</v>
          </cell>
          <cell r="J254">
            <v>0</v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e">
            <v>#VALUE!</v>
          </cell>
          <cell r="F255" t="e">
            <v>#VALUE!</v>
          </cell>
          <cell r="G255" t="str">
            <v/>
          </cell>
          <cell r="H255" t="str">
            <v/>
          </cell>
          <cell r="I255" t="e">
            <v>#VALUE!</v>
          </cell>
          <cell r="J255">
            <v>0</v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e">
            <v>#VALUE!</v>
          </cell>
          <cell r="F256" t="e">
            <v>#VALUE!</v>
          </cell>
          <cell r="G256" t="str">
            <v/>
          </cell>
          <cell r="H256" t="str">
            <v/>
          </cell>
          <cell r="I256" t="e">
            <v>#VALUE!</v>
          </cell>
          <cell r="J256">
            <v>0</v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e">
            <v>#VALUE!</v>
          </cell>
          <cell r="F257" t="e">
            <v>#VALUE!</v>
          </cell>
          <cell r="G257" t="str">
            <v/>
          </cell>
          <cell r="H257" t="str">
            <v/>
          </cell>
          <cell r="I257" t="e">
            <v>#VALUE!</v>
          </cell>
          <cell r="J257">
            <v>0</v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e">
            <v>#VALUE!</v>
          </cell>
          <cell r="F258" t="e">
            <v>#VALUE!</v>
          </cell>
          <cell r="G258" t="str">
            <v/>
          </cell>
          <cell r="H258" t="str">
            <v/>
          </cell>
          <cell r="I258" t="e">
            <v>#VALUE!</v>
          </cell>
          <cell r="J258">
            <v>0</v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e">
            <v>#VALUE!</v>
          </cell>
          <cell r="F259" t="e">
            <v>#VALUE!</v>
          </cell>
          <cell r="G259" t="str">
            <v/>
          </cell>
          <cell r="H259" t="str">
            <v/>
          </cell>
          <cell r="I259" t="e">
            <v>#VALUE!</v>
          </cell>
          <cell r="J259">
            <v>0</v>
          </cell>
        </row>
        <row r="260">
          <cell r="A260" t="str">
            <v/>
          </cell>
          <cell r="B260" t="str">
            <v/>
          </cell>
          <cell r="C260" t="str">
            <v/>
          </cell>
          <cell r="D260" t="str">
            <v/>
          </cell>
          <cell r="E260" t="e">
            <v>#VALUE!</v>
          </cell>
          <cell r="F260" t="e">
            <v>#VALUE!</v>
          </cell>
          <cell r="G260" t="str">
            <v/>
          </cell>
          <cell r="H260" t="str">
            <v/>
          </cell>
          <cell r="I260" t="e">
            <v>#VALUE!</v>
          </cell>
          <cell r="J260">
            <v>0</v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e">
            <v>#VALUE!</v>
          </cell>
          <cell r="F261" t="e">
            <v>#VALUE!</v>
          </cell>
          <cell r="G261" t="str">
            <v/>
          </cell>
          <cell r="H261" t="str">
            <v/>
          </cell>
          <cell r="I261" t="e">
            <v>#VALUE!</v>
          </cell>
          <cell r="J261">
            <v>0</v>
          </cell>
        </row>
        <row r="262">
          <cell r="A262" t="str">
            <v/>
          </cell>
          <cell r="B262" t="str">
            <v/>
          </cell>
          <cell r="C262" t="str">
            <v/>
          </cell>
          <cell r="D262" t="str">
            <v/>
          </cell>
          <cell r="E262" t="e">
            <v>#VALUE!</v>
          </cell>
          <cell r="F262" t="e">
            <v>#VALUE!</v>
          </cell>
          <cell r="G262" t="str">
            <v/>
          </cell>
          <cell r="H262" t="str">
            <v/>
          </cell>
          <cell r="I262" t="e">
            <v>#VALUE!</v>
          </cell>
          <cell r="J262">
            <v>0</v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e">
            <v>#VALUE!</v>
          </cell>
          <cell r="F263" t="e">
            <v>#VALUE!</v>
          </cell>
          <cell r="G263" t="str">
            <v/>
          </cell>
          <cell r="H263" t="str">
            <v/>
          </cell>
          <cell r="I263" t="e">
            <v>#VALUE!</v>
          </cell>
          <cell r="J263">
            <v>0</v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e">
            <v>#VALUE!</v>
          </cell>
          <cell r="F264" t="e">
            <v>#VALUE!</v>
          </cell>
          <cell r="G264" t="str">
            <v/>
          </cell>
          <cell r="H264" t="str">
            <v/>
          </cell>
          <cell r="I264" t="e">
            <v>#VALUE!</v>
          </cell>
          <cell r="J264">
            <v>0</v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e">
            <v>#VALUE!</v>
          </cell>
          <cell r="F265" t="e">
            <v>#VALUE!</v>
          </cell>
          <cell r="G265" t="str">
            <v/>
          </cell>
          <cell r="H265" t="str">
            <v/>
          </cell>
          <cell r="I265" t="e">
            <v>#VALUE!</v>
          </cell>
          <cell r="J265">
            <v>0</v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e">
            <v>#VALUE!</v>
          </cell>
          <cell r="F266" t="e">
            <v>#VALUE!</v>
          </cell>
          <cell r="G266" t="str">
            <v/>
          </cell>
          <cell r="H266" t="str">
            <v/>
          </cell>
          <cell r="I266" t="e">
            <v>#VALUE!</v>
          </cell>
          <cell r="J266">
            <v>0</v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e">
            <v>#VALUE!</v>
          </cell>
          <cell r="F267" t="e">
            <v>#VALUE!</v>
          </cell>
          <cell r="G267" t="str">
            <v/>
          </cell>
          <cell r="H267" t="str">
            <v/>
          </cell>
          <cell r="I267" t="e">
            <v>#VALUE!</v>
          </cell>
          <cell r="J267">
            <v>0</v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e">
            <v>#VALUE!</v>
          </cell>
          <cell r="F268" t="e">
            <v>#VALUE!</v>
          </cell>
          <cell r="G268" t="str">
            <v/>
          </cell>
          <cell r="H268" t="str">
            <v/>
          </cell>
          <cell r="I268" t="e">
            <v>#VALUE!</v>
          </cell>
          <cell r="J268">
            <v>0</v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e">
            <v>#VALUE!</v>
          </cell>
          <cell r="F269" t="e">
            <v>#VALUE!</v>
          </cell>
          <cell r="G269" t="str">
            <v/>
          </cell>
          <cell r="H269" t="str">
            <v/>
          </cell>
          <cell r="I269" t="e">
            <v>#VALUE!</v>
          </cell>
          <cell r="J269">
            <v>0</v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e">
            <v>#VALUE!</v>
          </cell>
          <cell r="F270" t="e">
            <v>#VALUE!</v>
          </cell>
          <cell r="G270" t="str">
            <v/>
          </cell>
          <cell r="H270" t="str">
            <v/>
          </cell>
          <cell r="I270" t="e">
            <v>#VALUE!</v>
          </cell>
          <cell r="J270">
            <v>0</v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e">
            <v>#VALUE!</v>
          </cell>
          <cell r="F271" t="e">
            <v>#VALUE!</v>
          </cell>
          <cell r="G271" t="str">
            <v/>
          </cell>
          <cell r="H271" t="str">
            <v/>
          </cell>
          <cell r="I271" t="e">
            <v>#VALUE!</v>
          </cell>
          <cell r="J271">
            <v>0</v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e">
            <v>#VALUE!</v>
          </cell>
          <cell r="F272" t="e">
            <v>#VALUE!</v>
          </cell>
          <cell r="G272" t="str">
            <v/>
          </cell>
          <cell r="H272" t="str">
            <v/>
          </cell>
          <cell r="I272" t="e">
            <v>#VALUE!</v>
          </cell>
          <cell r="J272">
            <v>0</v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e">
            <v>#VALUE!</v>
          </cell>
          <cell r="F273" t="e">
            <v>#VALUE!</v>
          </cell>
          <cell r="G273" t="str">
            <v/>
          </cell>
          <cell r="H273" t="str">
            <v/>
          </cell>
          <cell r="I273" t="e">
            <v>#VALUE!</v>
          </cell>
          <cell r="J273">
            <v>0</v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e">
            <v>#VALUE!</v>
          </cell>
          <cell r="F274" t="e">
            <v>#VALUE!</v>
          </cell>
          <cell r="G274" t="str">
            <v/>
          </cell>
          <cell r="H274" t="str">
            <v/>
          </cell>
          <cell r="I274" t="e">
            <v>#VALUE!</v>
          </cell>
          <cell r="J274">
            <v>0</v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e">
            <v>#VALUE!</v>
          </cell>
          <cell r="F275" t="e">
            <v>#VALUE!</v>
          </cell>
          <cell r="G275" t="str">
            <v/>
          </cell>
          <cell r="H275" t="str">
            <v/>
          </cell>
          <cell r="I275" t="e">
            <v>#VALUE!</v>
          </cell>
          <cell r="J275">
            <v>0</v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e">
            <v>#VALUE!</v>
          </cell>
          <cell r="F276" t="e">
            <v>#VALUE!</v>
          </cell>
          <cell r="G276" t="str">
            <v/>
          </cell>
          <cell r="H276" t="str">
            <v/>
          </cell>
          <cell r="I276" t="e">
            <v>#VALUE!</v>
          </cell>
          <cell r="J276">
            <v>0</v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e">
            <v>#VALUE!</v>
          </cell>
          <cell r="F277" t="e">
            <v>#VALUE!</v>
          </cell>
          <cell r="G277" t="str">
            <v/>
          </cell>
          <cell r="H277" t="str">
            <v/>
          </cell>
          <cell r="I277" t="e">
            <v>#VALUE!</v>
          </cell>
          <cell r="J277">
            <v>0</v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e">
            <v>#VALUE!</v>
          </cell>
          <cell r="F278" t="e">
            <v>#VALUE!</v>
          </cell>
          <cell r="G278" t="str">
            <v/>
          </cell>
          <cell r="H278" t="str">
            <v/>
          </cell>
          <cell r="I278" t="e">
            <v>#VALUE!</v>
          </cell>
          <cell r="J278">
            <v>0</v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e">
            <v>#VALUE!</v>
          </cell>
          <cell r="F279" t="e">
            <v>#VALUE!</v>
          </cell>
          <cell r="G279" t="str">
            <v/>
          </cell>
          <cell r="H279" t="str">
            <v/>
          </cell>
          <cell r="I279" t="e">
            <v>#VALUE!</v>
          </cell>
          <cell r="J279">
            <v>0</v>
          </cell>
        </row>
        <row r="280">
          <cell r="A280" t="str">
            <v/>
          </cell>
          <cell r="B280" t="str">
            <v/>
          </cell>
          <cell r="C280" t="str">
            <v/>
          </cell>
          <cell r="D280" t="str">
            <v/>
          </cell>
          <cell r="E280" t="e">
            <v>#VALUE!</v>
          </cell>
          <cell r="F280" t="e">
            <v>#VALUE!</v>
          </cell>
          <cell r="G280" t="str">
            <v/>
          </cell>
          <cell r="H280" t="str">
            <v/>
          </cell>
          <cell r="I280" t="e">
            <v>#VALUE!</v>
          </cell>
          <cell r="J280">
            <v>0</v>
          </cell>
        </row>
        <row r="281">
          <cell r="A281" t="str">
            <v/>
          </cell>
          <cell r="B281" t="str">
            <v/>
          </cell>
          <cell r="C281" t="str">
            <v/>
          </cell>
          <cell r="D281" t="str">
            <v/>
          </cell>
          <cell r="E281" t="e">
            <v>#VALUE!</v>
          </cell>
          <cell r="F281" t="e">
            <v>#VALUE!</v>
          </cell>
          <cell r="G281" t="str">
            <v/>
          </cell>
          <cell r="H281" t="str">
            <v/>
          </cell>
          <cell r="I281" t="e">
            <v>#VALUE!</v>
          </cell>
          <cell r="J281">
            <v>0</v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e">
            <v>#VALUE!</v>
          </cell>
          <cell r="F282" t="e">
            <v>#VALUE!</v>
          </cell>
          <cell r="G282" t="str">
            <v/>
          </cell>
          <cell r="H282" t="str">
            <v/>
          </cell>
          <cell r="I282" t="e">
            <v>#VALUE!</v>
          </cell>
          <cell r="J282">
            <v>0</v>
          </cell>
        </row>
        <row r="283">
          <cell r="A283" t="str">
            <v/>
          </cell>
          <cell r="B283" t="str">
            <v/>
          </cell>
          <cell r="C283" t="str">
            <v/>
          </cell>
          <cell r="D283" t="str">
            <v/>
          </cell>
          <cell r="E283" t="e">
            <v>#VALUE!</v>
          </cell>
          <cell r="F283" t="e">
            <v>#VALUE!</v>
          </cell>
          <cell r="G283" t="str">
            <v/>
          </cell>
          <cell r="H283" t="str">
            <v/>
          </cell>
          <cell r="I283" t="e">
            <v>#VALUE!</v>
          </cell>
          <cell r="J283">
            <v>0</v>
          </cell>
        </row>
        <row r="284">
          <cell r="A284" t="str">
            <v/>
          </cell>
          <cell r="B284" t="str">
            <v/>
          </cell>
          <cell r="C284" t="str">
            <v/>
          </cell>
          <cell r="D284" t="str">
            <v/>
          </cell>
          <cell r="E284" t="e">
            <v>#VALUE!</v>
          </cell>
          <cell r="F284" t="e">
            <v>#VALUE!</v>
          </cell>
          <cell r="G284" t="str">
            <v/>
          </cell>
          <cell r="H284" t="str">
            <v/>
          </cell>
          <cell r="I284" t="e">
            <v>#VALUE!</v>
          </cell>
          <cell r="J284">
            <v>0</v>
          </cell>
        </row>
        <row r="285">
          <cell r="A285" t="str">
            <v/>
          </cell>
          <cell r="B285" t="str">
            <v/>
          </cell>
          <cell r="C285" t="str">
            <v/>
          </cell>
          <cell r="D285" t="str">
            <v/>
          </cell>
          <cell r="E285" t="e">
            <v>#VALUE!</v>
          </cell>
          <cell r="F285" t="e">
            <v>#VALUE!</v>
          </cell>
          <cell r="G285" t="str">
            <v/>
          </cell>
          <cell r="H285" t="str">
            <v/>
          </cell>
          <cell r="I285" t="e">
            <v>#VALUE!</v>
          </cell>
          <cell r="J285">
            <v>0</v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e">
            <v>#VALUE!</v>
          </cell>
          <cell r="F286" t="e">
            <v>#VALUE!</v>
          </cell>
          <cell r="G286" t="str">
            <v/>
          </cell>
          <cell r="H286" t="str">
            <v/>
          </cell>
          <cell r="I286" t="e">
            <v>#VALUE!</v>
          </cell>
          <cell r="J286">
            <v>0</v>
          </cell>
        </row>
        <row r="287">
          <cell r="A287" t="str">
            <v/>
          </cell>
          <cell r="B287" t="str">
            <v/>
          </cell>
          <cell r="C287" t="str">
            <v/>
          </cell>
          <cell r="D287" t="str">
            <v/>
          </cell>
          <cell r="E287" t="e">
            <v>#VALUE!</v>
          </cell>
          <cell r="F287" t="e">
            <v>#VALUE!</v>
          </cell>
          <cell r="G287" t="str">
            <v/>
          </cell>
          <cell r="H287" t="str">
            <v/>
          </cell>
          <cell r="I287" t="e">
            <v>#VALUE!</v>
          </cell>
          <cell r="J287">
            <v>0</v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e">
            <v>#VALUE!</v>
          </cell>
          <cell r="F288" t="e">
            <v>#VALUE!</v>
          </cell>
          <cell r="G288" t="str">
            <v/>
          </cell>
          <cell r="H288" t="str">
            <v/>
          </cell>
          <cell r="I288" t="e">
            <v>#VALUE!</v>
          </cell>
          <cell r="J288">
            <v>0</v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e">
            <v>#VALUE!</v>
          </cell>
          <cell r="F289" t="e">
            <v>#VALUE!</v>
          </cell>
          <cell r="G289" t="str">
            <v/>
          </cell>
          <cell r="H289" t="str">
            <v/>
          </cell>
          <cell r="I289" t="e">
            <v>#VALUE!</v>
          </cell>
          <cell r="J289">
            <v>0</v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e">
            <v>#VALUE!</v>
          </cell>
          <cell r="F290" t="e">
            <v>#VALUE!</v>
          </cell>
          <cell r="G290" t="str">
            <v/>
          </cell>
          <cell r="H290" t="str">
            <v/>
          </cell>
          <cell r="I290" t="e">
            <v>#VALUE!</v>
          </cell>
          <cell r="J290">
            <v>0</v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e">
            <v>#VALUE!</v>
          </cell>
          <cell r="F291" t="e">
            <v>#VALUE!</v>
          </cell>
          <cell r="G291" t="str">
            <v/>
          </cell>
          <cell r="H291" t="str">
            <v/>
          </cell>
          <cell r="I291" t="e">
            <v>#VALUE!</v>
          </cell>
          <cell r="J291">
            <v>0</v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e">
            <v>#VALUE!</v>
          </cell>
          <cell r="F292" t="e">
            <v>#VALUE!</v>
          </cell>
          <cell r="G292" t="str">
            <v/>
          </cell>
          <cell r="H292" t="str">
            <v/>
          </cell>
          <cell r="I292" t="e">
            <v>#VALUE!</v>
          </cell>
          <cell r="J292">
            <v>0</v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e">
            <v>#VALUE!</v>
          </cell>
          <cell r="F293" t="e">
            <v>#VALUE!</v>
          </cell>
          <cell r="G293" t="str">
            <v/>
          </cell>
          <cell r="H293" t="str">
            <v/>
          </cell>
          <cell r="I293" t="e">
            <v>#VALUE!</v>
          </cell>
          <cell r="J293">
            <v>0</v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e">
            <v>#VALUE!</v>
          </cell>
          <cell r="F294" t="e">
            <v>#VALUE!</v>
          </cell>
          <cell r="G294" t="str">
            <v/>
          </cell>
          <cell r="H294" t="str">
            <v/>
          </cell>
          <cell r="I294" t="e">
            <v>#VALUE!</v>
          </cell>
          <cell r="J294">
            <v>0</v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e">
            <v>#VALUE!</v>
          </cell>
          <cell r="F295" t="e">
            <v>#VALUE!</v>
          </cell>
          <cell r="G295" t="str">
            <v/>
          </cell>
          <cell r="H295" t="str">
            <v/>
          </cell>
          <cell r="I295" t="e">
            <v>#VALUE!</v>
          </cell>
          <cell r="J295">
            <v>0</v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e">
            <v>#VALUE!</v>
          </cell>
          <cell r="F296" t="e">
            <v>#VALUE!</v>
          </cell>
          <cell r="G296" t="str">
            <v/>
          </cell>
          <cell r="H296" t="str">
            <v/>
          </cell>
          <cell r="I296" t="e">
            <v>#VALUE!</v>
          </cell>
          <cell r="J296">
            <v>0</v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e">
            <v>#VALUE!</v>
          </cell>
          <cell r="F297" t="e">
            <v>#VALUE!</v>
          </cell>
          <cell r="G297" t="str">
            <v/>
          </cell>
          <cell r="H297" t="str">
            <v/>
          </cell>
          <cell r="I297" t="e">
            <v>#VALUE!</v>
          </cell>
          <cell r="J297">
            <v>0</v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e">
            <v>#VALUE!</v>
          </cell>
          <cell r="F298" t="e">
            <v>#VALUE!</v>
          </cell>
          <cell r="G298" t="str">
            <v/>
          </cell>
          <cell r="H298" t="str">
            <v/>
          </cell>
          <cell r="I298" t="e">
            <v>#VALUE!</v>
          </cell>
          <cell r="J298">
            <v>0</v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e">
            <v>#VALUE!</v>
          </cell>
          <cell r="F299" t="e">
            <v>#VALUE!</v>
          </cell>
          <cell r="G299" t="str">
            <v/>
          </cell>
          <cell r="H299" t="str">
            <v/>
          </cell>
          <cell r="I299" t="e">
            <v>#VALUE!</v>
          </cell>
          <cell r="J299">
            <v>0</v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e">
            <v>#VALUE!</v>
          </cell>
          <cell r="F300" t="e">
            <v>#VALUE!</v>
          </cell>
          <cell r="G300" t="str">
            <v/>
          </cell>
          <cell r="H300" t="str">
            <v/>
          </cell>
          <cell r="I300" t="e">
            <v>#VALUE!</v>
          </cell>
          <cell r="J300">
            <v>0</v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e">
            <v>#VALUE!</v>
          </cell>
          <cell r="F301" t="e">
            <v>#VALUE!</v>
          </cell>
          <cell r="G301" t="str">
            <v/>
          </cell>
          <cell r="H301" t="str">
            <v/>
          </cell>
          <cell r="I301" t="e">
            <v>#VALUE!</v>
          </cell>
          <cell r="J301">
            <v>0</v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e">
            <v>#VALUE!</v>
          </cell>
          <cell r="F302" t="e">
            <v>#VALUE!</v>
          </cell>
          <cell r="G302" t="str">
            <v/>
          </cell>
          <cell r="H302" t="str">
            <v/>
          </cell>
          <cell r="I302" t="e">
            <v>#VALUE!</v>
          </cell>
          <cell r="J302">
            <v>0</v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e">
            <v>#VALUE!</v>
          </cell>
          <cell r="F303" t="e">
            <v>#VALUE!</v>
          </cell>
          <cell r="G303" t="str">
            <v/>
          </cell>
          <cell r="H303" t="str">
            <v/>
          </cell>
          <cell r="I303" t="e">
            <v>#VALUE!</v>
          </cell>
          <cell r="J303">
            <v>0</v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e">
            <v>#VALUE!</v>
          </cell>
          <cell r="F304" t="e">
            <v>#VALUE!</v>
          </cell>
          <cell r="G304" t="str">
            <v/>
          </cell>
          <cell r="H304" t="str">
            <v/>
          </cell>
          <cell r="I304" t="e">
            <v>#VALUE!</v>
          </cell>
          <cell r="J304">
            <v>0</v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e">
            <v>#VALUE!</v>
          </cell>
          <cell r="F305" t="e">
            <v>#VALUE!</v>
          </cell>
          <cell r="G305" t="str">
            <v/>
          </cell>
          <cell r="H305" t="str">
            <v/>
          </cell>
          <cell r="I305" t="e">
            <v>#VALUE!</v>
          </cell>
          <cell r="J305">
            <v>0</v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e">
            <v>#VALUE!</v>
          </cell>
          <cell r="F306" t="e">
            <v>#VALUE!</v>
          </cell>
          <cell r="G306" t="str">
            <v/>
          </cell>
          <cell r="H306" t="str">
            <v/>
          </cell>
          <cell r="I306" t="e">
            <v>#VALUE!</v>
          </cell>
          <cell r="J306">
            <v>0</v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e">
            <v>#VALUE!</v>
          </cell>
          <cell r="F307" t="e">
            <v>#VALUE!</v>
          </cell>
          <cell r="G307" t="str">
            <v/>
          </cell>
          <cell r="H307" t="str">
            <v/>
          </cell>
          <cell r="I307" t="e">
            <v>#VALUE!</v>
          </cell>
          <cell r="J307">
            <v>0</v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e">
            <v>#VALUE!</v>
          </cell>
          <cell r="F308" t="e">
            <v>#VALUE!</v>
          </cell>
          <cell r="G308" t="str">
            <v/>
          </cell>
          <cell r="H308" t="str">
            <v/>
          </cell>
          <cell r="I308" t="e">
            <v>#VALUE!</v>
          </cell>
          <cell r="J308">
            <v>0</v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e">
            <v>#VALUE!</v>
          </cell>
          <cell r="F309" t="e">
            <v>#VALUE!</v>
          </cell>
          <cell r="G309" t="str">
            <v/>
          </cell>
          <cell r="H309" t="str">
            <v/>
          </cell>
          <cell r="I309" t="e">
            <v>#VALUE!</v>
          </cell>
          <cell r="J309">
            <v>0</v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e">
            <v>#VALUE!</v>
          </cell>
          <cell r="F310" t="e">
            <v>#VALUE!</v>
          </cell>
          <cell r="G310" t="str">
            <v/>
          </cell>
          <cell r="H310" t="str">
            <v/>
          </cell>
          <cell r="I310" t="e">
            <v>#VALUE!</v>
          </cell>
          <cell r="J310">
            <v>0</v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e">
            <v>#VALUE!</v>
          </cell>
          <cell r="F311" t="e">
            <v>#VALUE!</v>
          </cell>
          <cell r="G311" t="str">
            <v/>
          </cell>
          <cell r="H311" t="str">
            <v/>
          </cell>
          <cell r="I311" t="e">
            <v>#VALUE!</v>
          </cell>
          <cell r="J311">
            <v>0</v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e">
            <v>#VALUE!</v>
          </cell>
          <cell r="F312" t="e">
            <v>#VALUE!</v>
          </cell>
          <cell r="G312" t="str">
            <v/>
          </cell>
          <cell r="H312" t="str">
            <v/>
          </cell>
          <cell r="I312" t="e">
            <v>#VALUE!</v>
          </cell>
          <cell r="J312">
            <v>0</v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e">
            <v>#VALUE!</v>
          </cell>
          <cell r="F313" t="e">
            <v>#VALUE!</v>
          </cell>
          <cell r="G313" t="str">
            <v/>
          </cell>
          <cell r="H313" t="str">
            <v/>
          </cell>
          <cell r="I313" t="e">
            <v>#VALUE!</v>
          </cell>
          <cell r="J313">
            <v>0</v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e">
            <v>#VALUE!</v>
          </cell>
          <cell r="F314" t="e">
            <v>#VALUE!</v>
          </cell>
          <cell r="G314" t="str">
            <v/>
          </cell>
          <cell r="H314" t="str">
            <v/>
          </cell>
          <cell r="I314" t="e">
            <v>#VALUE!</v>
          </cell>
          <cell r="J314">
            <v>0</v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e">
            <v>#VALUE!</v>
          </cell>
          <cell r="F315" t="e">
            <v>#VALUE!</v>
          </cell>
          <cell r="G315" t="str">
            <v/>
          </cell>
          <cell r="H315" t="str">
            <v/>
          </cell>
          <cell r="I315" t="e">
            <v>#VALUE!</v>
          </cell>
          <cell r="J315">
            <v>0</v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e">
            <v>#VALUE!</v>
          </cell>
          <cell r="F316" t="e">
            <v>#VALUE!</v>
          </cell>
          <cell r="G316" t="str">
            <v/>
          </cell>
          <cell r="H316" t="str">
            <v/>
          </cell>
          <cell r="I316" t="e">
            <v>#VALUE!</v>
          </cell>
          <cell r="J316">
            <v>0</v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e">
            <v>#VALUE!</v>
          </cell>
          <cell r="F317" t="e">
            <v>#VALUE!</v>
          </cell>
          <cell r="G317" t="str">
            <v/>
          </cell>
          <cell r="H317" t="str">
            <v/>
          </cell>
          <cell r="I317" t="e">
            <v>#VALUE!</v>
          </cell>
          <cell r="J317">
            <v>0</v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e">
            <v>#VALUE!</v>
          </cell>
          <cell r="F318" t="e">
            <v>#VALUE!</v>
          </cell>
          <cell r="G318" t="str">
            <v/>
          </cell>
          <cell r="H318" t="str">
            <v/>
          </cell>
          <cell r="I318" t="e">
            <v>#VALUE!</v>
          </cell>
          <cell r="J318">
            <v>0</v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e">
            <v>#VALUE!</v>
          </cell>
          <cell r="F319" t="e">
            <v>#VALUE!</v>
          </cell>
          <cell r="G319" t="str">
            <v/>
          </cell>
          <cell r="H319" t="str">
            <v/>
          </cell>
          <cell r="I319" t="e">
            <v>#VALUE!</v>
          </cell>
          <cell r="J319">
            <v>0</v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e">
            <v>#VALUE!</v>
          </cell>
          <cell r="F320" t="e">
            <v>#VALUE!</v>
          </cell>
          <cell r="G320" t="str">
            <v/>
          </cell>
          <cell r="H320" t="str">
            <v/>
          </cell>
          <cell r="I320" t="e">
            <v>#VALUE!</v>
          </cell>
          <cell r="J320">
            <v>0</v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e">
            <v>#VALUE!</v>
          </cell>
          <cell r="F321" t="e">
            <v>#VALUE!</v>
          </cell>
          <cell r="G321" t="str">
            <v/>
          </cell>
          <cell r="H321" t="str">
            <v/>
          </cell>
          <cell r="I321" t="e">
            <v>#VALUE!</v>
          </cell>
          <cell r="J321">
            <v>0</v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e">
            <v>#VALUE!</v>
          </cell>
          <cell r="F322" t="e">
            <v>#VALUE!</v>
          </cell>
          <cell r="G322" t="str">
            <v/>
          </cell>
          <cell r="H322" t="str">
            <v/>
          </cell>
          <cell r="I322" t="e">
            <v>#VALUE!</v>
          </cell>
          <cell r="J322">
            <v>0</v>
          </cell>
        </row>
        <row r="323">
          <cell r="A323" t="str">
            <v/>
          </cell>
          <cell r="B323" t="str">
            <v/>
          </cell>
          <cell r="C323" t="str">
            <v/>
          </cell>
          <cell r="D323" t="str">
            <v/>
          </cell>
          <cell r="E323" t="e">
            <v>#VALUE!</v>
          </cell>
          <cell r="F323" t="e">
            <v>#VALUE!</v>
          </cell>
          <cell r="G323" t="str">
            <v/>
          </cell>
          <cell r="H323" t="str">
            <v/>
          </cell>
          <cell r="I323" t="e">
            <v>#VALUE!</v>
          </cell>
          <cell r="J323">
            <v>0</v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e">
            <v>#VALUE!</v>
          </cell>
          <cell r="F324" t="e">
            <v>#VALUE!</v>
          </cell>
          <cell r="G324" t="str">
            <v/>
          </cell>
          <cell r="H324" t="str">
            <v/>
          </cell>
          <cell r="I324" t="e">
            <v>#VALUE!</v>
          </cell>
          <cell r="J324">
            <v>0</v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e">
            <v>#VALUE!</v>
          </cell>
          <cell r="F325" t="e">
            <v>#VALUE!</v>
          </cell>
          <cell r="G325" t="str">
            <v/>
          </cell>
          <cell r="H325" t="str">
            <v/>
          </cell>
          <cell r="I325" t="e">
            <v>#VALUE!</v>
          </cell>
          <cell r="J325">
            <v>0</v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e">
            <v>#VALUE!</v>
          </cell>
          <cell r="F326" t="e">
            <v>#VALUE!</v>
          </cell>
          <cell r="G326" t="str">
            <v/>
          </cell>
          <cell r="H326" t="str">
            <v/>
          </cell>
          <cell r="I326" t="e">
            <v>#VALUE!</v>
          </cell>
          <cell r="J326">
            <v>0</v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e">
            <v>#VALUE!</v>
          </cell>
          <cell r="F327" t="e">
            <v>#VALUE!</v>
          </cell>
          <cell r="G327" t="str">
            <v/>
          </cell>
          <cell r="H327" t="str">
            <v/>
          </cell>
          <cell r="I327" t="e">
            <v>#VALUE!</v>
          </cell>
          <cell r="J327">
            <v>0</v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e">
            <v>#VALUE!</v>
          </cell>
          <cell r="F328" t="e">
            <v>#VALUE!</v>
          </cell>
          <cell r="G328" t="str">
            <v/>
          </cell>
          <cell r="H328" t="str">
            <v/>
          </cell>
          <cell r="I328" t="e">
            <v>#VALUE!</v>
          </cell>
          <cell r="J328">
            <v>0</v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e">
            <v>#VALUE!</v>
          </cell>
          <cell r="F329" t="e">
            <v>#VALUE!</v>
          </cell>
          <cell r="G329" t="str">
            <v/>
          </cell>
          <cell r="H329" t="str">
            <v/>
          </cell>
          <cell r="I329" t="e">
            <v>#VALUE!</v>
          </cell>
          <cell r="J329">
            <v>0</v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e">
            <v>#VALUE!</v>
          </cell>
          <cell r="F330" t="e">
            <v>#VALUE!</v>
          </cell>
          <cell r="G330" t="str">
            <v/>
          </cell>
          <cell r="H330" t="str">
            <v/>
          </cell>
          <cell r="I330" t="e">
            <v>#VALUE!</v>
          </cell>
          <cell r="J330">
            <v>0</v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e">
            <v>#VALUE!</v>
          </cell>
          <cell r="F331" t="e">
            <v>#VALUE!</v>
          </cell>
          <cell r="G331" t="str">
            <v/>
          </cell>
          <cell r="H331" t="str">
            <v/>
          </cell>
          <cell r="I331" t="e">
            <v>#VALUE!</v>
          </cell>
          <cell r="J331">
            <v>0</v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e">
            <v>#VALUE!</v>
          </cell>
          <cell r="F332" t="e">
            <v>#VALUE!</v>
          </cell>
          <cell r="G332" t="str">
            <v/>
          </cell>
          <cell r="H332" t="str">
            <v/>
          </cell>
          <cell r="I332" t="e">
            <v>#VALUE!</v>
          </cell>
          <cell r="J332">
            <v>0</v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e">
            <v>#VALUE!</v>
          </cell>
          <cell r="F333" t="e">
            <v>#VALUE!</v>
          </cell>
          <cell r="G333" t="str">
            <v/>
          </cell>
          <cell r="H333" t="str">
            <v/>
          </cell>
          <cell r="I333" t="e">
            <v>#VALUE!</v>
          </cell>
          <cell r="J333">
            <v>0</v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e">
            <v>#VALUE!</v>
          </cell>
          <cell r="F334" t="e">
            <v>#VALUE!</v>
          </cell>
          <cell r="G334" t="str">
            <v/>
          </cell>
          <cell r="H334" t="str">
            <v/>
          </cell>
          <cell r="I334" t="e">
            <v>#VALUE!</v>
          </cell>
          <cell r="J334">
            <v>0</v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e">
            <v>#VALUE!</v>
          </cell>
          <cell r="F335" t="e">
            <v>#VALUE!</v>
          </cell>
          <cell r="G335" t="str">
            <v/>
          </cell>
          <cell r="H335" t="str">
            <v/>
          </cell>
          <cell r="I335" t="e">
            <v>#VALUE!</v>
          </cell>
          <cell r="J335">
            <v>0</v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e">
            <v>#VALUE!</v>
          </cell>
          <cell r="F336" t="e">
            <v>#VALUE!</v>
          </cell>
          <cell r="G336" t="str">
            <v/>
          </cell>
          <cell r="H336" t="str">
            <v/>
          </cell>
          <cell r="I336" t="e">
            <v>#VALUE!</v>
          </cell>
          <cell r="J336">
            <v>0</v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e">
            <v>#VALUE!</v>
          </cell>
          <cell r="F337" t="e">
            <v>#VALUE!</v>
          </cell>
          <cell r="G337" t="str">
            <v/>
          </cell>
          <cell r="H337" t="str">
            <v/>
          </cell>
          <cell r="I337" t="e">
            <v>#VALUE!</v>
          </cell>
          <cell r="J337">
            <v>0</v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e">
            <v>#VALUE!</v>
          </cell>
          <cell r="F338" t="e">
            <v>#VALUE!</v>
          </cell>
          <cell r="G338" t="str">
            <v/>
          </cell>
          <cell r="H338" t="str">
            <v/>
          </cell>
          <cell r="I338" t="e">
            <v>#VALUE!</v>
          </cell>
          <cell r="J338">
            <v>0</v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e">
            <v>#VALUE!</v>
          </cell>
          <cell r="F339" t="e">
            <v>#VALUE!</v>
          </cell>
          <cell r="G339" t="str">
            <v/>
          </cell>
          <cell r="H339" t="str">
            <v/>
          </cell>
          <cell r="I339" t="e">
            <v>#VALUE!</v>
          </cell>
          <cell r="J339">
            <v>0</v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e">
            <v>#VALUE!</v>
          </cell>
          <cell r="F340" t="e">
            <v>#VALUE!</v>
          </cell>
          <cell r="G340" t="str">
            <v/>
          </cell>
          <cell r="H340" t="str">
            <v/>
          </cell>
          <cell r="I340" t="e">
            <v>#VALUE!</v>
          </cell>
          <cell r="J340">
            <v>0</v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e">
            <v>#VALUE!</v>
          </cell>
          <cell r="F341" t="e">
            <v>#VALUE!</v>
          </cell>
          <cell r="G341" t="str">
            <v/>
          </cell>
          <cell r="H341" t="str">
            <v/>
          </cell>
          <cell r="I341" t="e">
            <v>#VALUE!</v>
          </cell>
          <cell r="J341">
            <v>0</v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e">
            <v>#VALUE!</v>
          </cell>
          <cell r="F342" t="e">
            <v>#VALUE!</v>
          </cell>
          <cell r="G342" t="str">
            <v/>
          </cell>
          <cell r="H342" t="str">
            <v/>
          </cell>
          <cell r="I342" t="e">
            <v>#VALUE!</v>
          </cell>
          <cell r="J342">
            <v>0</v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e">
            <v>#VALUE!</v>
          </cell>
          <cell r="F343" t="e">
            <v>#VALUE!</v>
          </cell>
          <cell r="G343" t="str">
            <v/>
          </cell>
          <cell r="H343" t="str">
            <v/>
          </cell>
          <cell r="I343" t="e">
            <v>#VALUE!</v>
          </cell>
          <cell r="J343">
            <v>0</v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e">
            <v>#VALUE!</v>
          </cell>
          <cell r="F344" t="e">
            <v>#VALUE!</v>
          </cell>
          <cell r="G344" t="str">
            <v/>
          </cell>
          <cell r="H344" t="str">
            <v/>
          </cell>
          <cell r="I344" t="e">
            <v>#VALUE!</v>
          </cell>
          <cell r="J344">
            <v>0</v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e">
            <v>#VALUE!</v>
          </cell>
          <cell r="F345" t="e">
            <v>#VALUE!</v>
          </cell>
          <cell r="G345" t="str">
            <v/>
          </cell>
          <cell r="H345" t="str">
            <v/>
          </cell>
          <cell r="I345" t="e">
            <v>#VALUE!</v>
          </cell>
          <cell r="J345">
            <v>0</v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e">
            <v>#VALUE!</v>
          </cell>
          <cell r="F346" t="e">
            <v>#VALUE!</v>
          </cell>
          <cell r="G346" t="str">
            <v/>
          </cell>
          <cell r="H346" t="str">
            <v/>
          </cell>
          <cell r="I346" t="e">
            <v>#VALUE!</v>
          </cell>
          <cell r="J346">
            <v>0</v>
          </cell>
        </row>
        <row r="347">
          <cell r="A347" t="str">
            <v/>
          </cell>
          <cell r="B347" t="str">
            <v/>
          </cell>
          <cell r="C347" t="str">
            <v/>
          </cell>
          <cell r="D347" t="str">
            <v/>
          </cell>
          <cell r="E347" t="e">
            <v>#VALUE!</v>
          </cell>
          <cell r="F347" t="e">
            <v>#VALUE!</v>
          </cell>
          <cell r="G347" t="str">
            <v/>
          </cell>
          <cell r="H347" t="str">
            <v/>
          </cell>
          <cell r="I347" t="e">
            <v>#VALUE!</v>
          </cell>
          <cell r="J347">
            <v>0</v>
          </cell>
        </row>
        <row r="348">
          <cell r="A348" t="str">
            <v/>
          </cell>
          <cell r="B348" t="str">
            <v/>
          </cell>
          <cell r="C348" t="str">
            <v/>
          </cell>
          <cell r="D348" t="str">
            <v/>
          </cell>
          <cell r="E348" t="e">
            <v>#VALUE!</v>
          </cell>
          <cell r="F348" t="e">
            <v>#VALUE!</v>
          </cell>
          <cell r="G348" t="str">
            <v/>
          </cell>
          <cell r="H348" t="str">
            <v/>
          </cell>
          <cell r="I348" t="e">
            <v>#VALUE!</v>
          </cell>
          <cell r="J348">
            <v>0</v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e">
            <v>#VALUE!</v>
          </cell>
          <cell r="F349" t="e">
            <v>#VALUE!</v>
          </cell>
          <cell r="G349" t="str">
            <v/>
          </cell>
          <cell r="H349" t="str">
            <v/>
          </cell>
          <cell r="I349" t="e">
            <v>#VALUE!</v>
          </cell>
          <cell r="J349">
            <v>0</v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e">
            <v>#VALUE!</v>
          </cell>
          <cell r="F350" t="e">
            <v>#VALUE!</v>
          </cell>
          <cell r="G350" t="str">
            <v/>
          </cell>
          <cell r="H350" t="str">
            <v/>
          </cell>
          <cell r="I350" t="e">
            <v>#VALUE!</v>
          </cell>
          <cell r="J350">
            <v>0</v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e">
            <v>#VALUE!</v>
          </cell>
          <cell r="F351" t="e">
            <v>#VALUE!</v>
          </cell>
          <cell r="G351" t="str">
            <v/>
          </cell>
          <cell r="H351" t="str">
            <v/>
          </cell>
          <cell r="I351" t="e">
            <v>#VALUE!</v>
          </cell>
          <cell r="J351">
            <v>0</v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e">
            <v>#VALUE!</v>
          </cell>
          <cell r="F352" t="e">
            <v>#VALUE!</v>
          </cell>
          <cell r="G352" t="str">
            <v/>
          </cell>
          <cell r="H352" t="str">
            <v/>
          </cell>
          <cell r="I352" t="e">
            <v>#VALUE!</v>
          </cell>
          <cell r="J352">
            <v>0</v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e">
            <v>#VALUE!</v>
          </cell>
          <cell r="F353" t="e">
            <v>#VALUE!</v>
          </cell>
          <cell r="G353" t="str">
            <v/>
          </cell>
          <cell r="H353" t="str">
            <v/>
          </cell>
          <cell r="I353" t="e">
            <v>#VALUE!</v>
          </cell>
          <cell r="J353">
            <v>0</v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e">
            <v>#VALUE!</v>
          </cell>
          <cell r="F354" t="e">
            <v>#VALUE!</v>
          </cell>
          <cell r="G354" t="str">
            <v/>
          </cell>
          <cell r="H354" t="str">
            <v/>
          </cell>
          <cell r="I354" t="e">
            <v>#VALUE!</v>
          </cell>
          <cell r="J354">
            <v>0</v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e">
            <v>#VALUE!</v>
          </cell>
          <cell r="F355" t="e">
            <v>#VALUE!</v>
          </cell>
          <cell r="G355" t="str">
            <v/>
          </cell>
          <cell r="H355" t="str">
            <v/>
          </cell>
          <cell r="I355" t="e">
            <v>#VALUE!</v>
          </cell>
          <cell r="J355">
            <v>0</v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e">
            <v>#VALUE!</v>
          </cell>
          <cell r="F356" t="e">
            <v>#VALUE!</v>
          </cell>
          <cell r="G356" t="str">
            <v/>
          </cell>
          <cell r="H356" t="str">
            <v/>
          </cell>
          <cell r="I356" t="e">
            <v>#VALUE!</v>
          </cell>
          <cell r="J356">
            <v>0</v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e">
            <v>#VALUE!</v>
          </cell>
          <cell r="F357" t="e">
            <v>#VALUE!</v>
          </cell>
          <cell r="G357" t="str">
            <v/>
          </cell>
          <cell r="H357" t="str">
            <v/>
          </cell>
          <cell r="I357" t="e">
            <v>#VALUE!</v>
          </cell>
          <cell r="J357">
            <v>0</v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e">
            <v>#VALUE!</v>
          </cell>
          <cell r="F358" t="e">
            <v>#VALUE!</v>
          </cell>
          <cell r="G358" t="str">
            <v/>
          </cell>
          <cell r="H358" t="str">
            <v/>
          </cell>
          <cell r="I358" t="e">
            <v>#VALUE!</v>
          </cell>
          <cell r="J358">
            <v>0</v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e">
            <v>#VALUE!</v>
          </cell>
          <cell r="F359" t="e">
            <v>#VALUE!</v>
          </cell>
          <cell r="G359" t="str">
            <v/>
          </cell>
          <cell r="H359" t="str">
            <v/>
          </cell>
          <cell r="I359" t="e">
            <v>#VALUE!</v>
          </cell>
          <cell r="J359">
            <v>0</v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e">
            <v>#VALUE!</v>
          </cell>
          <cell r="F360" t="e">
            <v>#VALUE!</v>
          </cell>
          <cell r="G360" t="str">
            <v/>
          </cell>
          <cell r="H360" t="str">
            <v/>
          </cell>
          <cell r="I360" t="e">
            <v>#VALUE!</v>
          </cell>
          <cell r="J360">
            <v>0</v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e">
            <v>#VALUE!</v>
          </cell>
          <cell r="F361" t="e">
            <v>#VALUE!</v>
          </cell>
          <cell r="G361" t="str">
            <v/>
          </cell>
          <cell r="H361" t="str">
            <v/>
          </cell>
          <cell r="I361" t="e">
            <v>#VALUE!</v>
          </cell>
          <cell r="J361">
            <v>0</v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e">
            <v>#VALUE!</v>
          </cell>
          <cell r="F362" t="e">
            <v>#VALUE!</v>
          </cell>
          <cell r="G362" t="str">
            <v/>
          </cell>
          <cell r="H362" t="str">
            <v/>
          </cell>
          <cell r="I362" t="e">
            <v>#VALUE!</v>
          </cell>
          <cell r="J362">
            <v>0</v>
          </cell>
        </row>
        <row r="363">
          <cell r="A363" t="str">
            <v/>
          </cell>
          <cell r="B363" t="str">
            <v/>
          </cell>
          <cell r="C363" t="str">
            <v/>
          </cell>
          <cell r="D363" t="str">
            <v/>
          </cell>
          <cell r="E363" t="e">
            <v>#VALUE!</v>
          </cell>
          <cell r="F363" t="e">
            <v>#VALUE!</v>
          </cell>
          <cell r="G363" t="str">
            <v/>
          </cell>
          <cell r="H363" t="str">
            <v/>
          </cell>
          <cell r="I363" t="e">
            <v>#VALUE!</v>
          </cell>
          <cell r="J363">
            <v>0</v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e">
            <v>#VALUE!</v>
          </cell>
          <cell r="F364" t="e">
            <v>#VALUE!</v>
          </cell>
          <cell r="G364" t="str">
            <v/>
          </cell>
          <cell r="H364" t="str">
            <v/>
          </cell>
          <cell r="I364" t="e">
            <v>#VALUE!</v>
          </cell>
          <cell r="J364">
            <v>0</v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e">
            <v>#VALUE!</v>
          </cell>
          <cell r="F365" t="e">
            <v>#VALUE!</v>
          </cell>
          <cell r="G365" t="str">
            <v/>
          </cell>
          <cell r="H365" t="str">
            <v/>
          </cell>
          <cell r="I365" t="e">
            <v>#VALUE!</v>
          </cell>
          <cell r="J365">
            <v>0</v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e">
            <v>#VALUE!</v>
          </cell>
          <cell r="F366" t="e">
            <v>#VALUE!</v>
          </cell>
          <cell r="G366" t="str">
            <v/>
          </cell>
          <cell r="H366" t="str">
            <v/>
          </cell>
          <cell r="I366" t="e">
            <v>#VALUE!</v>
          </cell>
          <cell r="J366">
            <v>0</v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e">
            <v>#VALUE!</v>
          </cell>
          <cell r="F367" t="e">
            <v>#VALUE!</v>
          </cell>
          <cell r="G367" t="str">
            <v/>
          </cell>
          <cell r="H367" t="str">
            <v/>
          </cell>
          <cell r="I367" t="e">
            <v>#VALUE!</v>
          </cell>
          <cell r="J367">
            <v>0</v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e">
            <v>#VALUE!</v>
          </cell>
          <cell r="F368" t="e">
            <v>#VALUE!</v>
          </cell>
          <cell r="G368" t="str">
            <v/>
          </cell>
          <cell r="H368" t="str">
            <v/>
          </cell>
          <cell r="I368" t="e">
            <v>#VALUE!</v>
          </cell>
          <cell r="J368">
            <v>0</v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e">
            <v>#VALUE!</v>
          </cell>
          <cell r="F369" t="e">
            <v>#VALUE!</v>
          </cell>
          <cell r="G369" t="str">
            <v/>
          </cell>
          <cell r="H369" t="str">
            <v/>
          </cell>
          <cell r="I369" t="e">
            <v>#VALUE!</v>
          </cell>
          <cell r="J369">
            <v>0</v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e">
            <v>#VALUE!</v>
          </cell>
          <cell r="F370" t="e">
            <v>#VALUE!</v>
          </cell>
          <cell r="G370" t="str">
            <v/>
          </cell>
          <cell r="H370" t="str">
            <v/>
          </cell>
          <cell r="I370" t="e">
            <v>#VALUE!</v>
          </cell>
          <cell r="J370">
            <v>0</v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e">
            <v>#VALUE!</v>
          </cell>
          <cell r="F371" t="e">
            <v>#VALUE!</v>
          </cell>
          <cell r="G371" t="str">
            <v/>
          </cell>
          <cell r="H371" t="str">
            <v/>
          </cell>
          <cell r="I371" t="e">
            <v>#VALUE!</v>
          </cell>
          <cell r="J371">
            <v>0</v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e">
            <v>#VALUE!</v>
          </cell>
          <cell r="F372" t="e">
            <v>#VALUE!</v>
          </cell>
          <cell r="G372" t="str">
            <v/>
          </cell>
          <cell r="H372" t="str">
            <v/>
          </cell>
          <cell r="I372" t="e">
            <v>#VALUE!</v>
          </cell>
          <cell r="J372">
            <v>0</v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e">
            <v>#VALUE!</v>
          </cell>
          <cell r="F373" t="e">
            <v>#VALUE!</v>
          </cell>
          <cell r="G373" t="str">
            <v/>
          </cell>
          <cell r="H373" t="str">
            <v/>
          </cell>
          <cell r="I373" t="e">
            <v>#VALUE!</v>
          </cell>
          <cell r="J373">
            <v>0</v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e">
            <v>#VALUE!</v>
          </cell>
          <cell r="F374" t="e">
            <v>#VALUE!</v>
          </cell>
          <cell r="G374" t="str">
            <v/>
          </cell>
          <cell r="H374" t="str">
            <v/>
          </cell>
          <cell r="I374" t="e">
            <v>#VALUE!</v>
          </cell>
          <cell r="J374">
            <v>0</v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e">
            <v>#VALUE!</v>
          </cell>
          <cell r="F375" t="e">
            <v>#VALUE!</v>
          </cell>
          <cell r="G375" t="str">
            <v/>
          </cell>
          <cell r="H375" t="str">
            <v/>
          </cell>
          <cell r="I375" t="e">
            <v>#VALUE!</v>
          </cell>
          <cell r="J375">
            <v>0</v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e">
            <v>#VALUE!</v>
          </cell>
          <cell r="F376" t="e">
            <v>#VALUE!</v>
          </cell>
          <cell r="G376" t="str">
            <v/>
          </cell>
          <cell r="H376" t="str">
            <v/>
          </cell>
          <cell r="I376" t="e">
            <v>#VALUE!</v>
          </cell>
          <cell r="J376">
            <v>0</v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e">
            <v>#VALUE!</v>
          </cell>
          <cell r="F377" t="e">
            <v>#VALUE!</v>
          </cell>
          <cell r="G377" t="str">
            <v/>
          </cell>
          <cell r="H377" t="str">
            <v/>
          </cell>
          <cell r="I377" t="e">
            <v>#VALUE!</v>
          </cell>
          <cell r="J377">
            <v>0</v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e">
            <v>#VALUE!</v>
          </cell>
          <cell r="F378" t="e">
            <v>#VALUE!</v>
          </cell>
          <cell r="G378" t="str">
            <v/>
          </cell>
          <cell r="H378" t="str">
            <v/>
          </cell>
          <cell r="I378" t="e">
            <v>#VALUE!</v>
          </cell>
          <cell r="J378">
            <v>0</v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e">
            <v>#VALUE!</v>
          </cell>
          <cell r="F379" t="e">
            <v>#VALUE!</v>
          </cell>
          <cell r="G379" t="str">
            <v/>
          </cell>
          <cell r="H379" t="str">
            <v/>
          </cell>
          <cell r="I379" t="e">
            <v>#VALUE!</v>
          </cell>
          <cell r="J379">
            <v>0</v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e">
            <v>#VALUE!</v>
          </cell>
          <cell r="F380" t="e">
            <v>#VALUE!</v>
          </cell>
          <cell r="G380" t="str">
            <v/>
          </cell>
          <cell r="H380" t="str">
            <v/>
          </cell>
          <cell r="I380" t="e">
            <v>#VALUE!</v>
          </cell>
          <cell r="J380">
            <v>0</v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e">
            <v>#VALUE!</v>
          </cell>
          <cell r="F381" t="e">
            <v>#VALUE!</v>
          </cell>
          <cell r="G381" t="str">
            <v/>
          </cell>
          <cell r="H381" t="str">
            <v/>
          </cell>
          <cell r="I381" t="e">
            <v>#VALUE!</v>
          </cell>
          <cell r="J381">
            <v>0</v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e">
            <v>#VALUE!</v>
          </cell>
          <cell r="F382" t="e">
            <v>#VALUE!</v>
          </cell>
          <cell r="G382" t="str">
            <v/>
          </cell>
          <cell r="H382" t="str">
            <v/>
          </cell>
          <cell r="I382" t="e">
            <v>#VALUE!</v>
          </cell>
          <cell r="J382">
            <v>0</v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e">
            <v>#VALUE!</v>
          </cell>
          <cell r="F383" t="e">
            <v>#VALUE!</v>
          </cell>
          <cell r="G383" t="str">
            <v/>
          </cell>
          <cell r="H383" t="str">
            <v/>
          </cell>
          <cell r="I383" t="e">
            <v>#VALUE!</v>
          </cell>
          <cell r="J383">
            <v>0</v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e">
            <v>#VALUE!</v>
          </cell>
          <cell r="F384" t="e">
            <v>#VALUE!</v>
          </cell>
          <cell r="G384" t="str">
            <v/>
          </cell>
          <cell r="H384" t="str">
            <v/>
          </cell>
          <cell r="I384" t="e">
            <v>#VALUE!</v>
          </cell>
          <cell r="J384">
            <v>0</v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e">
            <v>#VALUE!</v>
          </cell>
          <cell r="F385" t="e">
            <v>#VALUE!</v>
          </cell>
          <cell r="G385" t="str">
            <v/>
          </cell>
          <cell r="H385" t="str">
            <v/>
          </cell>
          <cell r="I385" t="e">
            <v>#VALUE!</v>
          </cell>
          <cell r="J385">
            <v>0</v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e">
            <v>#VALUE!</v>
          </cell>
          <cell r="F386" t="e">
            <v>#VALUE!</v>
          </cell>
          <cell r="G386" t="str">
            <v/>
          </cell>
          <cell r="H386" t="str">
            <v/>
          </cell>
          <cell r="I386" t="e">
            <v>#VALUE!</v>
          </cell>
          <cell r="J386">
            <v>0</v>
          </cell>
        </row>
        <row r="387">
          <cell r="A387" t="str">
            <v/>
          </cell>
          <cell r="B387" t="str">
            <v/>
          </cell>
          <cell r="C387" t="str">
            <v/>
          </cell>
          <cell r="D387" t="str">
            <v/>
          </cell>
          <cell r="E387" t="e">
            <v>#VALUE!</v>
          </cell>
          <cell r="F387" t="e">
            <v>#VALUE!</v>
          </cell>
          <cell r="G387" t="str">
            <v/>
          </cell>
          <cell r="H387" t="str">
            <v/>
          </cell>
          <cell r="I387" t="e">
            <v>#VALUE!</v>
          </cell>
          <cell r="J387">
            <v>0</v>
          </cell>
        </row>
        <row r="388">
          <cell r="A388" t="str">
            <v/>
          </cell>
          <cell r="B388" t="str">
            <v/>
          </cell>
          <cell r="C388" t="str">
            <v/>
          </cell>
          <cell r="D388" t="str">
            <v/>
          </cell>
          <cell r="E388" t="e">
            <v>#VALUE!</v>
          </cell>
          <cell r="F388" t="e">
            <v>#VALUE!</v>
          </cell>
          <cell r="G388" t="str">
            <v/>
          </cell>
          <cell r="H388" t="str">
            <v/>
          </cell>
          <cell r="I388" t="e">
            <v>#VALUE!</v>
          </cell>
          <cell r="J388">
            <v>0</v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e">
            <v>#VALUE!</v>
          </cell>
          <cell r="F389" t="e">
            <v>#VALUE!</v>
          </cell>
          <cell r="G389" t="str">
            <v/>
          </cell>
          <cell r="H389" t="str">
            <v/>
          </cell>
          <cell r="I389" t="e">
            <v>#VALUE!</v>
          </cell>
          <cell r="J389">
            <v>0</v>
          </cell>
        </row>
        <row r="390">
          <cell r="A390" t="str">
            <v/>
          </cell>
          <cell r="B390" t="str">
            <v/>
          </cell>
          <cell r="C390" t="str">
            <v/>
          </cell>
          <cell r="D390" t="str">
            <v/>
          </cell>
          <cell r="E390" t="e">
            <v>#VALUE!</v>
          </cell>
          <cell r="F390" t="e">
            <v>#VALUE!</v>
          </cell>
          <cell r="G390" t="str">
            <v/>
          </cell>
          <cell r="H390" t="str">
            <v/>
          </cell>
          <cell r="I390" t="e">
            <v>#VALUE!</v>
          </cell>
          <cell r="J390">
            <v>0</v>
          </cell>
        </row>
        <row r="391">
          <cell r="A391" t="str">
            <v/>
          </cell>
          <cell r="B391" t="str">
            <v/>
          </cell>
          <cell r="C391" t="str">
            <v/>
          </cell>
          <cell r="D391" t="str">
            <v/>
          </cell>
          <cell r="E391" t="e">
            <v>#VALUE!</v>
          </cell>
          <cell r="F391" t="e">
            <v>#VALUE!</v>
          </cell>
          <cell r="G391" t="str">
            <v/>
          </cell>
          <cell r="H391" t="str">
            <v/>
          </cell>
          <cell r="I391" t="e">
            <v>#VALUE!</v>
          </cell>
          <cell r="J391">
            <v>0</v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e">
            <v>#VALUE!</v>
          </cell>
          <cell r="F392" t="e">
            <v>#VALUE!</v>
          </cell>
          <cell r="G392" t="str">
            <v/>
          </cell>
          <cell r="H392" t="str">
            <v/>
          </cell>
          <cell r="I392" t="e">
            <v>#VALUE!</v>
          </cell>
          <cell r="J392">
            <v>0</v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e">
            <v>#VALUE!</v>
          </cell>
          <cell r="F393" t="e">
            <v>#VALUE!</v>
          </cell>
          <cell r="G393" t="str">
            <v/>
          </cell>
          <cell r="H393" t="str">
            <v/>
          </cell>
          <cell r="I393" t="e">
            <v>#VALUE!</v>
          </cell>
          <cell r="J393">
            <v>0</v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e">
            <v>#VALUE!</v>
          </cell>
          <cell r="F394" t="e">
            <v>#VALUE!</v>
          </cell>
          <cell r="G394" t="str">
            <v/>
          </cell>
          <cell r="H394" t="str">
            <v/>
          </cell>
          <cell r="I394" t="e">
            <v>#VALUE!</v>
          </cell>
          <cell r="J394">
            <v>0</v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e">
            <v>#VALUE!</v>
          </cell>
          <cell r="F395" t="e">
            <v>#VALUE!</v>
          </cell>
          <cell r="G395" t="str">
            <v/>
          </cell>
          <cell r="H395" t="str">
            <v/>
          </cell>
          <cell r="I395" t="e">
            <v>#VALUE!</v>
          </cell>
          <cell r="J395">
            <v>0</v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e">
            <v>#VALUE!</v>
          </cell>
          <cell r="F396" t="e">
            <v>#VALUE!</v>
          </cell>
          <cell r="G396" t="str">
            <v/>
          </cell>
          <cell r="H396" t="str">
            <v/>
          </cell>
          <cell r="I396" t="e">
            <v>#VALUE!</v>
          </cell>
          <cell r="J396">
            <v>0</v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e">
            <v>#VALUE!</v>
          </cell>
          <cell r="F397" t="e">
            <v>#VALUE!</v>
          </cell>
          <cell r="G397" t="str">
            <v/>
          </cell>
          <cell r="H397" t="str">
            <v/>
          </cell>
          <cell r="I397" t="e">
            <v>#VALUE!</v>
          </cell>
          <cell r="J397">
            <v>0</v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e">
            <v>#VALUE!</v>
          </cell>
          <cell r="F398" t="e">
            <v>#VALUE!</v>
          </cell>
          <cell r="G398" t="str">
            <v/>
          </cell>
          <cell r="H398" t="str">
            <v/>
          </cell>
          <cell r="I398" t="e">
            <v>#VALUE!</v>
          </cell>
          <cell r="J398">
            <v>0</v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e">
            <v>#VALUE!</v>
          </cell>
          <cell r="F399" t="e">
            <v>#VALUE!</v>
          </cell>
          <cell r="G399" t="str">
            <v/>
          </cell>
          <cell r="H399" t="str">
            <v/>
          </cell>
          <cell r="I399" t="e">
            <v>#VALUE!</v>
          </cell>
          <cell r="J399">
            <v>0</v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e">
            <v>#VALUE!</v>
          </cell>
          <cell r="F400" t="e">
            <v>#VALUE!</v>
          </cell>
          <cell r="G400" t="str">
            <v/>
          </cell>
          <cell r="H400" t="str">
            <v/>
          </cell>
          <cell r="I400" t="e">
            <v>#VALUE!</v>
          </cell>
          <cell r="J400">
            <v>0</v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e">
            <v>#VALUE!</v>
          </cell>
          <cell r="F401" t="e">
            <v>#VALUE!</v>
          </cell>
          <cell r="G401" t="str">
            <v/>
          </cell>
          <cell r="H401" t="str">
            <v/>
          </cell>
          <cell r="I401" t="e">
            <v>#VALUE!</v>
          </cell>
          <cell r="J401">
            <v>0</v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e">
            <v>#VALUE!</v>
          </cell>
          <cell r="F402" t="e">
            <v>#VALUE!</v>
          </cell>
          <cell r="G402" t="str">
            <v/>
          </cell>
          <cell r="H402" t="str">
            <v/>
          </cell>
          <cell r="I402" t="e">
            <v>#VALUE!</v>
          </cell>
          <cell r="J402">
            <v>0</v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e">
            <v>#VALUE!</v>
          </cell>
          <cell r="F403" t="e">
            <v>#VALUE!</v>
          </cell>
          <cell r="G403" t="str">
            <v/>
          </cell>
          <cell r="H403" t="str">
            <v/>
          </cell>
          <cell r="I403" t="e">
            <v>#VALUE!</v>
          </cell>
          <cell r="J403">
            <v>0</v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e">
            <v>#VALUE!</v>
          </cell>
          <cell r="F404" t="e">
            <v>#VALUE!</v>
          </cell>
          <cell r="G404" t="str">
            <v/>
          </cell>
          <cell r="H404" t="str">
            <v/>
          </cell>
          <cell r="I404" t="e">
            <v>#VALUE!</v>
          </cell>
          <cell r="J404">
            <v>0</v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e">
            <v>#VALUE!</v>
          </cell>
          <cell r="F405" t="e">
            <v>#VALUE!</v>
          </cell>
          <cell r="G405" t="str">
            <v/>
          </cell>
          <cell r="H405" t="str">
            <v/>
          </cell>
          <cell r="I405" t="e">
            <v>#VALUE!</v>
          </cell>
          <cell r="J405">
            <v>0</v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e">
            <v>#VALUE!</v>
          </cell>
          <cell r="F406" t="e">
            <v>#VALUE!</v>
          </cell>
          <cell r="G406" t="str">
            <v/>
          </cell>
          <cell r="H406" t="str">
            <v/>
          </cell>
          <cell r="I406" t="e">
            <v>#VALUE!</v>
          </cell>
          <cell r="J406">
            <v>0</v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e">
            <v>#VALUE!</v>
          </cell>
          <cell r="F407" t="e">
            <v>#VALUE!</v>
          </cell>
          <cell r="G407" t="str">
            <v/>
          </cell>
          <cell r="H407" t="str">
            <v/>
          </cell>
          <cell r="I407" t="e">
            <v>#VALUE!</v>
          </cell>
          <cell r="J407">
            <v>0</v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e">
            <v>#VALUE!</v>
          </cell>
          <cell r="F408" t="e">
            <v>#VALUE!</v>
          </cell>
          <cell r="G408" t="str">
            <v/>
          </cell>
          <cell r="H408" t="str">
            <v/>
          </cell>
          <cell r="I408" t="e">
            <v>#VALUE!</v>
          </cell>
          <cell r="J408">
            <v>0</v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e">
            <v>#VALUE!</v>
          </cell>
          <cell r="F409" t="e">
            <v>#VALUE!</v>
          </cell>
          <cell r="G409" t="str">
            <v/>
          </cell>
          <cell r="H409" t="str">
            <v/>
          </cell>
          <cell r="I409" t="e">
            <v>#VALUE!</v>
          </cell>
          <cell r="J409">
            <v>0</v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e">
            <v>#VALUE!</v>
          </cell>
          <cell r="F410" t="e">
            <v>#VALUE!</v>
          </cell>
          <cell r="G410" t="str">
            <v/>
          </cell>
          <cell r="H410" t="str">
            <v/>
          </cell>
          <cell r="I410" t="e">
            <v>#VALUE!</v>
          </cell>
          <cell r="J410">
            <v>0</v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e">
            <v>#VALUE!</v>
          </cell>
          <cell r="F411" t="e">
            <v>#VALUE!</v>
          </cell>
          <cell r="G411" t="str">
            <v/>
          </cell>
          <cell r="H411" t="str">
            <v/>
          </cell>
          <cell r="I411" t="e">
            <v>#VALUE!</v>
          </cell>
          <cell r="J411">
            <v>0</v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e">
            <v>#VALUE!</v>
          </cell>
          <cell r="F412" t="e">
            <v>#VALUE!</v>
          </cell>
          <cell r="G412" t="str">
            <v/>
          </cell>
          <cell r="H412" t="str">
            <v/>
          </cell>
          <cell r="I412" t="e">
            <v>#VALUE!</v>
          </cell>
          <cell r="J412">
            <v>0</v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e">
            <v>#VALUE!</v>
          </cell>
          <cell r="F413" t="e">
            <v>#VALUE!</v>
          </cell>
          <cell r="G413" t="str">
            <v/>
          </cell>
          <cell r="H413" t="str">
            <v/>
          </cell>
          <cell r="I413" t="e">
            <v>#VALUE!</v>
          </cell>
          <cell r="J413">
            <v>0</v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e">
            <v>#VALUE!</v>
          </cell>
          <cell r="F414" t="e">
            <v>#VALUE!</v>
          </cell>
          <cell r="G414" t="str">
            <v/>
          </cell>
          <cell r="H414" t="str">
            <v/>
          </cell>
          <cell r="I414" t="e">
            <v>#VALUE!</v>
          </cell>
          <cell r="J414">
            <v>0</v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e">
            <v>#VALUE!</v>
          </cell>
          <cell r="F415" t="e">
            <v>#VALUE!</v>
          </cell>
          <cell r="G415" t="str">
            <v/>
          </cell>
          <cell r="H415" t="str">
            <v/>
          </cell>
          <cell r="I415" t="e">
            <v>#VALUE!</v>
          </cell>
          <cell r="J415">
            <v>0</v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e">
            <v>#VALUE!</v>
          </cell>
          <cell r="F416" t="e">
            <v>#VALUE!</v>
          </cell>
          <cell r="G416" t="str">
            <v/>
          </cell>
          <cell r="H416" t="str">
            <v/>
          </cell>
          <cell r="I416" t="e">
            <v>#VALUE!</v>
          </cell>
          <cell r="J416">
            <v>0</v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e">
            <v>#VALUE!</v>
          </cell>
          <cell r="F417" t="e">
            <v>#VALUE!</v>
          </cell>
          <cell r="G417" t="str">
            <v/>
          </cell>
          <cell r="H417" t="str">
            <v/>
          </cell>
          <cell r="I417" t="e">
            <v>#VALUE!</v>
          </cell>
          <cell r="J417">
            <v>0</v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e">
            <v>#VALUE!</v>
          </cell>
          <cell r="F418" t="e">
            <v>#VALUE!</v>
          </cell>
          <cell r="G418" t="str">
            <v/>
          </cell>
          <cell r="H418" t="str">
            <v/>
          </cell>
          <cell r="I418" t="e">
            <v>#VALUE!</v>
          </cell>
          <cell r="J418">
            <v>0</v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e">
            <v>#VALUE!</v>
          </cell>
          <cell r="F419" t="e">
            <v>#VALUE!</v>
          </cell>
          <cell r="G419" t="str">
            <v/>
          </cell>
          <cell r="H419" t="str">
            <v/>
          </cell>
          <cell r="I419" t="e">
            <v>#VALUE!</v>
          </cell>
          <cell r="J419">
            <v>0</v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e">
            <v>#VALUE!</v>
          </cell>
          <cell r="F420" t="e">
            <v>#VALUE!</v>
          </cell>
          <cell r="G420" t="str">
            <v/>
          </cell>
          <cell r="H420" t="str">
            <v/>
          </cell>
          <cell r="I420" t="e">
            <v>#VALUE!</v>
          </cell>
          <cell r="J420">
            <v>0</v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e">
            <v>#VALUE!</v>
          </cell>
          <cell r="F421" t="e">
            <v>#VALUE!</v>
          </cell>
          <cell r="G421" t="str">
            <v/>
          </cell>
          <cell r="H421" t="str">
            <v/>
          </cell>
          <cell r="I421" t="e">
            <v>#VALUE!</v>
          </cell>
          <cell r="J421">
            <v>0</v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e">
            <v>#VALUE!</v>
          </cell>
          <cell r="F422" t="e">
            <v>#VALUE!</v>
          </cell>
          <cell r="G422" t="str">
            <v/>
          </cell>
          <cell r="H422" t="str">
            <v/>
          </cell>
          <cell r="I422" t="e">
            <v>#VALUE!</v>
          </cell>
          <cell r="J422">
            <v>0</v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e">
            <v>#VALUE!</v>
          </cell>
          <cell r="F423" t="e">
            <v>#VALUE!</v>
          </cell>
          <cell r="G423" t="str">
            <v/>
          </cell>
          <cell r="H423" t="str">
            <v/>
          </cell>
          <cell r="I423" t="e">
            <v>#VALUE!</v>
          </cell>
          <cell r="J423">
            <v>0</v>
          </cell>
        </row>
        <row r="424">
          <cell r="A424" t="str">
            <v/>
          </cell>
          <cell r="B424" t="str">
            <v/>
          </cell>
          <cell r="C424" t="str">
            <v/>
          </cell>
          <cell r="D424" t="str">
            <v/>
          </cell>
          <cell r="E424" t="e">
            <v>#VALUE!</v>
          </cell>
          <cell r="F424" t="e">
            <v>#VALUE!</v>
          </cell>
          <cell r="G424" t="str">
            <v/>
          </cell>
          <cell r="H424" t="str">
            <v/>
          </cell>
          <cell r="I424" t="e">
            <v>#VALUE!</v>
          </cell>
          <cell r="J424">
            <v>0</v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e">
            <v>#VALUE!</v>
          </cell>
          <cell r="F425" t="e">
            <v>#VALUE!</v>
          </cell>
          <cell r="G425" t="str">
            <v/>
          </cell>
          <cell r="H425" t="str">
            <v/>
          </cell>
          <cell r="I425" t="e">
            <v>#VALUE!</v>
          </cell>
          <cell r="J425">
            <v>0</v>
          </cell>
        </row>
        <row r="426">
          <cell r="A426" t="str">
            <v/>
          </cell>
          <cell r="B426" t="str">
            <v/>
          </cell>
          <cell r="C426" t="str">
            <v/>
          </cell>
          <cell r="D426" t="str">
            <v/>
          </cell>
          <cell r="E426" t="e">
            <v>#VALUE!</v>
          </cell>
          <cell r="F426" t="e">
            <v>#VALUE!</v>
          </cell>
          <cell r="G426" t="str">
            <v/>
          </cell>
          <cell r="H426" t="str">
            <v/>
          </cell>
          <cell r="I426" t="e">
            <v>#VALUE!</v>
          </cell>
          <cell r="J426">
            <v>0</v>
          </cell>
        </row>
        <row r="427">
          <cell r="A427" t="str">
            <v/>
          </cell>
          <cell r="B427" t="str">
            <v/>
          </cell>
          <cell r="C427" t="str">
            <v/>
          </cell>
          <cell r="D427" t="str">
            <v/>
          </cell>
          <cell r="E427" t="e">
            <v>#VALUE!</v>
          </cell>
          <cell r="F427" t="e">
            <v>#VALUE!</v>
          </cell>
          <cell r="G427" t="str">
            <v/>
          </cell>
          <cell r="H427" t="str">
            <v/>
          </cell>
          <cell r="I427" t="e">
            <v>#VALUE!</v>
          </cell>
          <cell r="J427">
            <v>0</v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e">
            <v>#VALUE!</v>
          </cell>
          <cell r="F428" t="e">
            <v>#VALUE!</v>
          </cell>
          <cell r="G428" t="str">
            <v/>
          </cell>
          <cell r="H428" t="str">
            <v/>
          </cell>
          <cell r="I428" t="e">
            <v>#VALUE!</v>
          </cell>
          <cell r="J428">
            <v>0</v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e">
            <v>#VALUE!</v>
          </cell>
          <cell r="F429" t="e">
            <v>#VALUE!</v>
          </cell>
          <cell r="G429" t="str">
            <v/>
          </cell>
          <cell r="H429" t="str">
            <v/>
          </cell>
          <cell r="I429" t="e">
            <v>#VALUE!</v>
          </cell>
          <cell r="J429">
            <v>0</v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e">
            <v>#VALUE!</v>
          </cell>
          <cell r="F430" t="e">
            <v>#VALUE!</v>
          </cell>
          <cell r="G430" t="str">
            <v/>
          </cell>
          <cell r="H430" t="str">
            <v/>
          </cell>
          <cell r="I430" t="e">
            <v>#VALUE!</v>
          </cell>
          <cell r="J430">
            <v>0</v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e">
            <v>#VALUE!</v>
          </cell>
          <cell r="F431" t="e">
            <v>#VALUE!</v>
          </cell>
          <cell r="G431" t="str">
            <v/>
          </cell>
          <cell r="H431" t="str">
            <v/>
          </cell>
          <cell r="I431" t="e">
            <v>#VALUE!</v>
          </cell>
          <cell r="J431">
            <v>0</v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e">
            <v>#VALUE!</v>
          </cell>
          <cell r="F432" t="e">
            <v>#VALUE!</v>
          </cell>
          <cell r="G432" t="str">
            <v/>
          </cell>
          <cell r="H432" t="str">
            <v/>
          </cell>
          <cell r="I432" t="e">
            <v>#VALUE!</v>
          </cell>
          <cell r="J432">
            <v>0</v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e">
            <v>#VALUE!</v>
          </cell>
          <cell r="F433" t="e">
            <v>#VALUE!</v>
          </cell>
          <cell r="G433" t="str">
            <v/>
          </cell>
          <cell r="H433" t="str">
            <v/>
          </cell>
          <cell r="I433" t="e">
            <v>#VALUE!</v>
          </cell>
          <cell r="J433">
            <v>0</v>
          </cell>
        </row>
        <row r="434">
          <cell r="A434" t="str">
            <v/>
          </cell>
          <cell r="B434" t="str">
            <v/>
          </cell>
          <cell r="C434" t="str">
            <v/>
          </cell>
          <cell r="D434" t="str">
            <v/>
          </cell>
          <cell r="E434" t="e">
            <v>#VALUE!</v>
          </cell>
          <cell r="F434" t="e">
            <v>#VALUE!</v>
          </cell>
          <cell r="G434" t="str">
            <v/>
          </cell>
          <cell r="H434" t="str">
            <v/>
          </cell>
          <cell r="I434" t="e">
            <v>#VALUE!</v>
          </cell>
          <cell r="J434">
            <v>0</v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e">
            <v>#VALUE!</v>
          </cell>
          <cell r="F435" t="e">
            <v>#VALUE!</v>
          </cell>
          <cell r="G435" t="str">
            <v/>
          </cell>
          <cell r="H435" t="str">
            <v/>
          </cell>
          <cell r="I435" t="e">
            <v>#VALUE!</v>
          </cell>
          <cell r="J435">
            <v>0</v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e">
            <v>#VALUE!</v>
          </cell>
          <cell r="F436" t="e">
            <v>#VALUE!</v>
          </cell>
          <cell r="G436" t="str">
            <v/>
          </cell>
          <cell r="H436" t="str">
            <v/>
          </cell>
          <cell r="I436" t="e">
            <v>#VALUE!</v>
          </cell>
          <cell r="J436">
            <v>0</v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e">
            <v>#VALUE!</v>
          </cell>
          <cell r="F437" t="e">
            <v>#VALUE!</v>
          </cell>
          <cell r="G437" t="str">
            <v/>
          </cell>
          <cell r="H437" t="str">
            <v/>
          </cell>
          <cell r="I437" t="e">
            <v>#VALUE!</v>
          </cell>
          <cell r="J437">
            <v>0</v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e">
            <v>#VALUE!</v>
          </cell>
          <cell r="F438" t="e">
            <v>#VALUE!</v>
          </cell>
          <cell r="G438" t="str">
            <v/>
          </cell>
          <cell r="H438" t="str">
            <v/>
          </cell>
          <cell r="I438" t="e">
            <v>#VALUE!</v>
          </cell>
          <cell r="J438">
            <v>0</v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e">
            <v>#VALUE!</v>
          </cell>
          <cell r="F439" t="e">
            <v>#VALUE!</v>
          </cell>
          <cell r="G439" t="str">
            <v/>
          </cell>
          <cell r="H439" t="str">
            <v/>
          </cell>
          <cell r="I439" t="e">
            <v>#VALUE!</v>
          </cell>
          <cell r="J439">
            <v>0</v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e">
            <v>#VALUE!</v>
          </cell>
          <cell r="F440" t="e">
            <v>#VALUE!</v>
          </cell>
          <cell r="G440" t="str">
            <v/>
          </cell>
          <cell r="H440" t="str">
            <v/>
          </cell>
          <cell r="I440" t="e">
            <v>#VALUE!</v>
          </cell>
          <cell r="J440">
            <v>0</v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e">
            <v>#VALUE!</v>
          </cell>
          <cell r="F441" t="e">
            <v>#VALUE!</v>
          </cell>
          <cell r="G441" t="str">
            <v/>
          </cell>
          <cell r="H441" t="str">
            <v/>
          </cell>
          <cell r="I441" t="e">
            <v>#VALUE!</v>
          </cell>
          <cell r="J441">
            <v>0</v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e">
            <v>#VALUE!</v>
          </cell>
          <cell r="F442" t="e">
            <v>#VALUE!</v>
          </cell>
          <cell r="G442" t="str">
            <v/>
          </cell>
          <cell r="H442" t="str">
            <v/>
          </cell>
          <cell r="I442" t="e">
            <v>#VALUE!</v>
          </cell>
          <cell r="J442">
            <v>0</v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e">
            <v>#VALUE!</v>
          </cell>
          <cell r="F443" t="e">
            <v>#VALUE!</v>
          </cell>
          <cell r="G443" t="str">
            <v/>
          </cell>
          <cell r="H443" t="str">
            <v/>
          </cell>
          <cell r="I443" t="e">
            <v>#VALUE!</v>
          </cell>
          <cell r="J443">
            <v>0</v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e">
            <v>#VALUE!</v>
          </cell>
          <cell r="F444" t="e">
            <v>#VALUE!</v>
          </cell>
          <cell r="G444" t="str">
            <v/>
          </cell>
          <cell r="H444" t="str">
            <v/>
          </cell>
          <cell r="I444" t="e">
            <v>#VALUE!</v>
          </cell>
          <cell r="J444">
            <v>0</v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e">
            <v>#VALUE!</v>
          </cell>
          <cell r="F445" t="e">
            <v>#VALUE!</v>
          </cell>
          <cell r="G445" t="str">
            <v/>
          </cell>
          <cell r="H445" t="str">
            <v/>
          </cell>
          <cell r="I445" t="e">
            <v>#VALUE!</v>
          </cell>
          <cell r="J445">
            <v>0</v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e">
            <v>#VALUE!</v>
          </cell>
          <cell r="F446" t="e">
            <v>#VALUE!</v>
          </cell>
          <cell r="G446" t="str">
            <v/>
          </cell>
          <cell r="H446" t="str">
            <v/>
          </cell>
          <cell r="I446" t="e">
            <v>#VALUE!</v>
          </cell>
          <cell r="J446">
            <v>0</v>
          </cell>
        </row>
        <row r="447">
          <cell r="A447" t="str">
            <v/>
          </cell>
          <cell r="B447" t="str">
            <v/>
          </cell>
          <cell r="C447" t="str">
            <v/>
          </cell>
          <cell r="D447" t="str">
            <v/>
          </cell>
          <cell r="E447" t="e">
            <v>#VALUE!</v>
          </cell>
          <cell r="F447" t="e">
            <v>#VALUE!</v>
          </cell>
          <cell r="G447" t="str">
            <v/>
          </cell>
          <cell r="H447" t="str">
            <v/>
          </cell>
          <cell r="I447" t="e">
            <v>#VALUE!</v>
          </cell>
          <cell r="J447">
            <v>0</v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e">
            <v>#VALUE!</v>
          </cell>
          <cell r="F448" t="e">
            <v>#VALUE!</v>
          </cell>
          <cell r="G448" t="str">
            <v/>
          </cell>
          <cell r="H448" t="str">
            <v/>
          </cell>
          <cell r="I448" t="e">
            <v>#VALUE!</v>
          </cell>
          <cell r="J448">
            <v>0</v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e">
            <v>#VALUE!</v>
          </cell>
          <cell r="F449" t="e">
            <v>#VALUE!</v>
          </cell>
          <cell r="G449" t="str">
            <v/>
          </cell>
          <cell r="H449" t="str">
            <v/>
          </cell>
          <cell r="I449" t="e">
            <v>#VALUE!</v>
          </cell>
          <cell r="J449">
            <v>0</v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e">
            <v>#VALUE!</v>
          </cell>
          <cell r="F450" t="e">
            <v>#VALUE!</v>
          </cell>
          <cell r="G450" t="str">
            <v/>
          </cell>
          <cell r="H450" t="str">
            <v/>
          </cell>
          <cell r="I450" t="e">
            <v>#VALUE!</v>
          </cell>
          <cell r="J450">
            <v>0</v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e">
            <v>#VALUE!</v>
          </cell>
          <cell r="F451" t="e">
            <v>#VALUE!</v>
          </cell>
          <cell r="G451" t="str">
            <v/>
          </cell>
          <cell r="H451" t="str">
            <v/>
          </cell>
          <cell r="I451" t="e">
            <v>#VALUE!</v>
          </cell>
          <cell r="J451">
            <v>0</v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e">
            <v>#VALUE!</v>
          </cell>
          <cell r="F452" t="e">
            <v>#VALUE!</v>
          </cell>
          <cell r="G452" t="str">
            <v/>
          </cell>
          <cell r="H452" t="str">
            <v/>
          </cell>
          <cell r="I452" t="e">
            <v>#VALUE!</v>
          </cell>
          <cell r="J452">
            <v>0</v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e">
            <v>#VALUE!</v>
          </cell>
          <cell r="F453" t="e">
            <v>#VALUE!</v>
          </cell>
          <cell r="G453" t="str">
            <v/>
          </cell>
          <cell r="H453" t="str">
            <v/>
          </cell>
          <cell r="I453" t="e">
            <v>#VALUE!</v>
          </cell>
          <cell r="J453">
            <v>0</v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e">
            <v>#VALUE!</v>
          </cell>
          <cell r="F454" t="e">
            <v>#VALUE!</v>
          </cell>
          <cell r="G454" t="str">
            <v/>
          </cell>
          <cell r="H454" t="str">
            <v/>
          </cell>
          <cell r="I454" t="e">
            <v>#VALUE!</v>
          </cell>
          <cell r="J454">
            <v>0</v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e">
            <v>#VALUE!</v>
          </cell>
          <cell r="F455" t="e">
            <v>#VALUE!</v>
          </cell>
          <cell r="G455" t="str">
            <v/>
          </cell>
          <cell r="H455" t="str">
            <v/>
          </cell>
          <cell r="I455" t="e">
            <v>#VALUE!</v>
          </cell>
          <cell r="J455">
            <v>0</v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e">
            <v>#VALUE!</v>
          </cell>
          <cell r="F456" t="e">
            <v>#VALUE!</v>
          </cell>
          <cell r="G456" t="str">
            <v/>
          </cell>
          <cell r="H456" t="str">
            <v/>
          </cell>
          <cell r="I456" t="e">
            <v>#VALUE!</v>
          </cell>
          <cell r="J456">
            <v>0</v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e">
            <v>#VALUE!</v>
          </cell>
          <cell r="F457" t="e">
            <v>#VALUE!</v>
          </cell>
          <cell r="G457" t="str">
            <v/>
          </cell>
          <cell r="H457" t="str">
            <v/>
          </cell>
          <cell r="I457" t="e">
            <v>#VALUE!</v>
          </cell>
          <cell r="J457">
            <v>0</v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e">
            <v>#VALUE!</v>
          </cell>
          <cell r="F458" t="e">
            <v>#VALUE!</v>
          </cell>
          <cell r="G458" t="str">
            <v/>
          </cell>
          <cell r="H458" t="str">
            <v/>
          </cell>
          <cell r="I458" t="e">
            <v>#VALUE!</v>
          </cell>
          <cell r="J458">
            <v>0</v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e">
            <v>#VALUE!</v>
          </cell>
          <cell r="F459" t="e">
            <v>#VALUE!</v>
          </cell>
          <cell r="G459" t="str">
            <v/>
          </cell>
          <cell r="H459" t="str">
            <v/>
          </cell>
          <cell r="I459" t="e">
            <v>#VALUE!</v>
          </cell>
          <cell r="J459">
            <v>0</v>
          </cell>
        </row>
        <row r="460">
          <cell r="A460" t="str">
            <v/>
          </cell>
          <cell r="B460" t="str">
            <v/>
          </cell>
          <cell r="C460" t="str">
            <v/>
          </cell>
          <cell r="D460" t="str">
            <v/>
          </cell>
          <cell r="E460" t="e">
            <v>#VALUE!</v>
          </cell>
          <cell r="F460" t="e">
            <v>#VALUE!</v>
          </cell>
          <cell r="G460" t="str">
            <v/>
          </cell>
          <cell r="H460" t="str">
            <v/>
          </cell>
          <cell r="I460" t="e">
            <v>#VALUE!</v>
          </cell>
          <cell r="J460">
            <v>0</v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e">
            <v>#VALUE!</v>
          </cell>
          <cell r="F461" t="e">
            <v>#VALUE!</v>
          </cell>
          <cell r="G461" t="str">
            <v/>
          </cell>
          <cell r="H461" t="str">
            <v/>
          </cell>
          <cell r="I461" t="e">
            <v>#VALUE!</v>
          </cell>
          <cell r="J461">
            <v>0</v>
          </cell>
        </row>
        <row r="462">
          <cell r="A462" t="str">
            <v/>
          </cell>
          <cell r="B462" t="str">
            <v/>
          </cell>
          <cell r="C462" t="str">
            <v/>
          </cell>
          <cell r="D462" t="str">
            <v/>
          </cell>
          <cell r="E462" t="e">
            <v>#VALUE!</v>
          </cell>
          <cell r="F462" t="e">
            <v>#VALUE!</v>
          </cell>
          <cell r="G462" t="str">
            <v/>
          </cell>
          <cell r="H462" t="str">
            <v/>
          </cell>
          <cell r="I462" t="e">
            <v>#VALUE!</v>
          </cell>
          <cell r="J462">
            <v>0</v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e">
            <v>#VALUE!</v>
          </cell>
          <cell r="F463" t="e">
            <v>#VALUE!</v>
          </cell>
          <cell r="G463" t="str">
            <v/>
          </cell>
          <cell r="H463" t="str">
            <v/>
          </cell>
          <cell r="I463" t="e">
            <v>#VALUE!</v>
          </cell>
          <cell r="J463">
            <v>0</v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e">
            <v>#VALUE!</v>
          </cell>
          <cell r="F464" t="e">
            <v>#VALUE!</v>
          </cell>
          <cell r="G464" t="str">
            <v/>
          </cell>
          <cell r="H464" t="str">
            <v/>
          </cell>
          <cell r="I464" t="e">
            <v>#VALUE!</v>
          </cell>
          <cell r="J464">
            <v>0</v>
          </cell>
        </row>
        <row r="465">
          <cell r="A465" t="str">
            <v/>
          </cell>
          <cell r="B465" t="str">
            <v/>
          </cell>
          <cell r="C465" t="str">
            <v/>
          </cell>
          <cell r="D465" t="str">
            <v/>
          </cell>
          <cell r="E465" t="e">
            <v>#VALUE!</v>
          </cell>
          <cell r="F465" t="e">
            <v>#VALUE!</v>
          </cell>
          <cell r="G465" t="str">
            <v/>
          </cell>
          <cell r="H465" t="str">
            <v/>
          </cell>
          <cell r="I465" t="e">
            <v>#VALUE!</v>
          </cell>
          <cell r="J465">
            <v>0</v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e">
            <v>#VALUE!</v>
          </cell>
          <cell r="F466" t="e">
            <v>#VALUE!</v>
          </cell>
          <cell r="G466" t="str">
            <v/>
          </cell>
          <cell r="H466" t="str">
            <v/>
          </cell>
          <cell r="I466" t="e">
            <v>#VALUE!</v>
          </cell>
          <cell r="J466">
            <v>0</v>
          </cell>
        </row>
        <row r="467">
          <cell r="A467" t="str">
            <v/>
          </cell>
          <cell r="B467" t="str">
            <v/>
          </cell>
          <cell r="C467" t="str">
            <v/>
          </cell>
          <cell r="D467" t="str">
            <v/>
          </cell>
          <cell r="E467" t="e">
            <v>#VALUE!</v>
          </cell>
          <cell r="F467" t="e">
            <v>#VALUE!</v>
          </cell>
          <cell r="G467" t="str">
            <v/>
          </cell>
          <cell r="H467" t="str">
            <v/>
          </cell>
          <cell r="I467" t="e">
            <v>#VALUE!</v>
          </cell>
          <cell r="J467">
            <v>0</v>
          </cell>
        </row>
        <row r="468">
          <cell r="A468" t="str">
            <v/>
          </cell>
          <cell r="B468" t="str">
            <v/>
          </cell>
          <cell r="C468" t="str">
            <v/>
          </cell>
          <cell r="D468" t="str">
            <v/>
          </cell>
          <cell r="E468" t="e">
            <v>#VALUE!</v>
          </cell>
          <cell r="F468" t="e">
            <v>#VALUE!</v>
          </cell>
          <cell r="G468" t="str">
            <v/>
          </cell>
          <cell r="H468" t="str">
            <v/>
          </cell>
          <cell r="I468" t="e">
            <v>#VALUE!</v>
          </cell>
          <cell r="J468">
            <v>0</v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e">
            <v>#VALUE!</v>
          </cell>
          <cell r="F469" t="e">
            <v>#VALUE!</v>
          </cell>
          <cell r="G469" t="str">
            <v/>
          </cell>
          <cell r="H469" t="str">
            <v/>
          </cell>
          <cell r="I469" t="e">
            <v>#VALUE!</v>
          </cell>
          <cell r="J469">
            <v>0</v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e">
            <v>#VALUE!</v>
          </cell>
          <cell r="F470" t="e">
            <v>#VALUE!</v>
          </cell>
          <cell r="G470" t="str">
            <v/>
          </cell>
          <cell r="H470" t="str">
            <v/>
          </cell>
          <cell r="I470" t="e">
            <v>#VALUE!</v>
          </cell>
          <cell r="J470">
            <v>0</v>
          </cell>
        </row>
        <row r="471">
          <cell r="A471" t="str">
            <v/>
          </cell>
          <cell r="B471" t="str">
            <v/>
          </cell>
          <cell r="C471" t="str">
            <v/>
          </cell>
          <cell r="D471" t="str">
            <v/>
          </cell>
          <cell r="E471" t="e">
            <v>#VALUE!</v>
          </cell>
          <cell r="F471" t="e">
            <v>#VALUE!</v>
          </cell>
          <cell r="G471" t="str">
            <v/>
          </cell>
          <cell r="H471" t="str">
            <v/>
          </cell>
          <cell r="I471" t="e">
            <v>#VALUE!</v>
          </cell>
          <cell r="J471">
            <v>0</v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e">
            <v>#VALUE!</v>
          </cell>
          <cell r="F472" t="e">
            <v>#VALUE!</v>
          </cell>
          <cell r="G472" t="str">
            <v/>
          </cell>
          <cell r="H472" t="str">
            <v/>
          </cell>
          <cell r="I472" t="e">
            <v>#VALUE!</v>
          </cell>
          <cell r="J472">
            <v>0</v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e">
            <v>#VALUE!</v>
          </cell>
          <cell r="F473" t="e">
            <v>#VALUE!</v>
          </cell>
          <cell r="G473" t="str">
            <v/>
          </cell>
          <cell r="H473" t="str">
            <v/>
          </cell>
          <cell r="I473" t="e">
            <v>#VALUE!</v>
          </cell>
          <cell r="J473">
            <v>0</v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e">
            <v>#VALUE!</v>
          </cell>
          <cell r="F474" t="e">
            <v>#VALUE!</v>
          </cell>
          <cell r="G474" t="str">
            <v/>
          </cell>
          <cell r="H474" t="str">
            <v/>
          </cell>
          <cell r="I474" t="e">
            <v>#VALUE!</v>
          </cell>
          <cell r="J474">
            <v>0</v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e">
            <v>#VALUE!</v>
          </cell>
          <cell r="F475" t="e">
            <v>#VALUE!</v>
          </cell>
          <cell r="G475" t="str">
            <v/>
          </cell>
          <cell r="H475" t="str">
            <v/>
          </cell>
          <cell r="I475" t="e">
            <v>#VALUE!</v>
          </cell>
          <cell r="J475">
            <v>0</v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e">
            <v>#VALUE!</v>
          </cell>
          <cell r="F476" t="e">
            <v>#VALUE!</v>
          </cell>
          <cell r="G476" t="str">
            <v/>
          </cell>
          <cell r="H476" t="str">
            <v/>
          </cell>
          <cell r="I476" t="e">
            <v>#VALUE!</v>
          </cell>
          <cell r="J476">
            <v>0</v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e">
            <v>#VALUE!</v>
          </cell>
          <cell r="F477" t="e">
            <v>#VALUE!</v>
          </cell>
          <cell r="G477" t="str">
            <v/>
          </cell>
          <cell r="H477" t="str">
            <v/>
          </cell>
          <cell r="I477" t="e">
            <v>#VALUE!</v>
          </cell>
          <cell r="J477">
            <v>0</v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e">
            <v>#VALUE!</v>
          </cell>
          <cell r="F478" t="e">
            <v>#VALUE!</v>
          </cell>
          <cell r="G478" t="str">
            <v/>
          </cell>
          <cell r="H478" t="str">
            <v/>
          </cell>
          <cell r="I478" t="e">
            <v>#VALUE!</v>
          </cell>
          <cell r="J478">
            <v>0</v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e">
            <v>#VALUE!</v>
          </cell>
          <cell r="F479" t="e">
            <v>#VALUE!</v>
          </cell>
          <cell r="G479" t="str">
            <v/>
          </cell>
          <cell r="H479" t="str">
            <v/>
          </cell>
          <cell r="I479" t="e">
            <v>#VALUE!</v>
          </cell>
          <cell r="J479">
            <v>0</v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e">
            <v>#VALUE!</v>
          </cell>
          <cell r="F480" t="e">
            <v>#VALUE!</v>
          </cell>
          <cell r="G480" t="str">
            <v/>
          </cell>
          <cell r="H480" t="str">
            <v/>
          </cell>
          <cell r="I480" t="e">
            <v>#VALUE!</v>
          </cell>
          <cell r="J480">
            <v>0</v>
          </cell>
        </row>
        <row r="481">
          <cell r="A481" t="str">
            <v/>
          </cell>
          <cell r="B481" t="str">
            <v/>
          </cell>
          <cell r="C481" t="str">
            <v/>
          </cell>
          <cell r="D481" t="str">
            <v/>
          </cell>
          <cell r="E481" t="e">
            <v>#VALUE!</v>
          </cell>
          <cell r="F481" t="e">
            <v>#VALUE!</v>
          </cell>
          <cell r="G481" t="str">
            <v/>
          </cell>
          <cell r="H481" t="str">
            <v/>
          </cell>
          <cell r="I481" t="e">
            <v>#VALUE!</v>
          </cell>
          <cell r="J481">
            <v>0</v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e">
            <v>#VALUE!</v>
          </cell>
          <cell r="F482" t="e">
            <v>#VALUE!</v>
          </cell>
          <cell r="G482" t="str">
            <v/>
          </cell>
          <cell r="H482" t="str">
            <v/>
          </cell>
          <cell r="I482" t="e">
            <v>#VALUE!</v>
          </cell>
          <cell r="J482">
            <v>0</v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e">
            <v>#VALUE!</v>
          </cell>
          <cell r="F483" t="e">
            <v>#VALUE!</v>
          </cell>
          <cell r="G483" t="str">
            <v/>
          </cell>
          <cell r="H483" t="str">
            <v/>
          </cell>
          <cell r="I483" t="e">
            <v>#VALUE!</v>
          </cell>
          <cell r="J483">
            <v>0</v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e">
            <v>#VALUE!</v>
          </cell>
          <cell r="F484" t="e">
            <v>#VALUE!</v>
          </cell>
          <cell r="G484" t="str">
            <v/>
          </cell>
          <cell r="H484" t="str">
            <v/>
          </cell>
          <cell r="I484" t="e">
            <v>#VALUE!</v>
          </cell>
          <cell r="J484">
            <v>0</v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e">
            <v>#VALUE!</v>
          </cell>
          <cell r="F485" t="e">
            <v>#VALUE!</v>
          </cell>
          <cell r="G485" t="str">
            <v/>
          </cell>
          <cell r="H485" t="str">
            <v/>
          </cell>
          <cell r="I485" t="e">
            <v>#VALUE!</v>
          </cell>
          <cell r="J485">
            <v>0</v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e">
            <v>#VALUE!</v>
          </cell>
          <cell r="F486" t="e">
            <v>#VALUE!</v>
          </cell>
          <cell r="G486" t="str">
            <v/>
          </cell>
          <cell r="H486" t="str">
            <v/>
          </cell>
          <cell r="I486" t="e">
            <v>#VALUE!</v>
          </cell>
          <cell r="J486">
            <v>0</v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e">
            <v>#VALUE!</v>
          </cell>
          <cell r="F487" t="e">
            <v>#VALUE!</v>
          </cell>
          <cell r="G487" t="str">
            <v/>
          </cell>
          <cell r="H487" t="str">
            <v/>
          </cell>
          <cell r="I487" t="e">
            <v>#VALUE!</v>
          </cell>
          <cell r="J487">
            <v>0</v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e">
            <v>#VALUE!</v>
          </cell>
          <cell r="F488" t="e">
            <v>#VALUE!</v>
          </cell>
          <cell r="G488" t="str">
            <v/>
          </cell>
          <cell r="H488" t="str">
            <v/>
          </cell>
          <cell r="I488" t="e">
            <v>#VALUE!</v>
          </cell>
          <cell r="J488">
            <v>0</v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e">
            <v>#VALUE!</v>
          </cell>
          <cell r="F489" t="e">
            <v>#VALUE!</v>
          </cell>
          <cell r="G489" t="str">
            <v/>
          </cell>
          <cell r="H489" t="str">
            <v/>
          </cell>
          <cell r="I489" t="e">
            <v>#VALUE!</v>
          </cell>
          <cell r="J489">
            <v>0</v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e">
            <v>#VALUE!</v>
          </cell>
          <cell r="F490" t="e">
            <v>#VALUE!</v>
          </cell>
          <cell r="G490" t="str">
            <v/>
          </cell>
          <cell r="H490" t="str">
            <v/>
          </cell>
          <cell r="I490" t="e">
            <v>#VALUE!</v>
          </cell>
          <cell r="J490">
            <v>0</v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e">
            <v>#VALUE!</v>
          </cell>
          <cell r="F491" t="e">
            <v>#VALUE!</v>
          </cell>
          <cell r="G491" t="str">
            <v/>
          </cell>
          <cell r="H491" t="str">
            <v/>
          </cell>
          <cell r="I491" t="e">
            <v>#VALUE!</v>
          </cell>
          <cell r="J491">
            <v>0</v>
          </cell>
        </row>
        <row r="492">
          <cell r="A492" t="str">
            <v/>
          </cell>
          <cell r="B492" t="str">
            <v/>
          </cell>
          <cell r="C492" t="str">
            <v/>
          </cell>
          <cell r="D492" t="str">
            <v/>
          </cell>
          <cell r="E492" t="e">
            <v>#VALUE!</v>
          </cell>
          <cell r="F492" t="e">
            <v>#VALUE!</v>
          </cell>
          <cell r="G492" t="str">
            <v/>
          </cell>
          <cell r="H492" t="str">
            <v/>
          </cell>
          <cell r="I492" t="e">
            <v>#VALUE!</v>
          </cell>
          <cell r="J492">
            <v>0</v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e">
            <v>#VALUE!</v>
          </cell>
          <cell r="F493" t="e">
            <v>#VALUE!</v>
          </cell>
          <cell r="G493" t="str">
            <v/>
          </cell>
          <cell r="H493" t="str">
            <v/>
          </cell>
          <cell r="I493" t="e">
            <v>#VALUE!</v>
          </cell>
          <cell r="J493">
            <v>0</v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e">
            <v>#VALUE!</v>
          </cell>
          <cell r="F494" t="e">
            <v>#VALUE!</v>
          </cell>
          <cell r="G494" t="str">
            <v/>
          </cell>
          <cell r="H494" t="str">
            <v/>
          </cell>
          <cell r="I494" t="e">
            <v>#VALUE!</v>
          </cell>
          <cell r="J494">
            <v>0</v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e">
            <v>#VALUE!</v>
          </cell>
          <cell r="F495" t="e">
            <v>#VALUE!</v>
          </cell>
          <cell r="G495" t="str">
            <v/>
          </cell>
          <cell r="H495" t="str">
            <v/>
          </cell>
          <cell r="I495" t="e">
            <v>#VALUE!</v>
          </cell>
          <cell r="J495">
            <v>0</v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e">
            <v>#VALUE!</v>
          </cell>
          <cell r="F496" t="e">
            <v>#VALUE!</v>
          </cell>
          <cell r="G496" t="str">
            <v/>
          </cell>
          <cell r="H496" t="str">
            <v/>
          </cell>
          <cell r="I496" t="e">
            <v>#VALUE!</v>
          </cell>
          <cell r="J496">
            <v>0</v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e">
            <v>#VALUE!</v>
          </cell>
          <cell r="F497" t="e">
            <v>#VALUE!</v>
          </cell>
          <cell r="G497" t="str">
            <v/>
          </cell>
          <cell r="H497" t="str">
            <v/>
          </cell>
          <cell r="I497" t="e">
            <v>#VALUE!</v>
          </cell>
          <cell r="J497">
            <v>0</v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e">
            <v>#VALUE!</v>
          </cell>
          <cell r="F498" t="e">
            <v>#VALUE!</v>
          </cell>
          <cell r="G498" t="str">
            <v/>
          </cell>
          <cell r="H498" t="str">
            <v/>
          </cell>
          <cell r="I498" t="e">
            <v>#VALUE!</v>
          </cell>
          <cell r="J498">
            <v>0</v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e">
            <v>#VALUE!</v>
          </cell>
          <cell r="F499" t="e">
            <v>#VALUE!</v>
          </cell>
          <cell r="G499" t="str">
            <v/>
          </cell>
          <cell r="H499" t="str">
            <v/>
          </cell>
          <cell r="I499" t="e">
            <v>#VALUE!</v>
          </cell>
          <cell r="J499">
            <v>0</v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e">
            <v>#VALUE!</v>
          </cell>
          <cell r="F500" t="e">
            <v>#VALUE!</v>
          </cell>
          <cell r="G500" t="str">
            <v/>
          </cell>
          <cell r="H500" t="str">
            <v/>
          </cell>
          <cell r="I500" t="e">
            <v>#VALUE!</v>
          </cell>
          <cell r="J500">
            <v>0</v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e">
            <v>#VALUE!</v>
          </cell>
          <cell r="F501" t="e">
            <v>#VALUE!</v>
          </cell>
          <cell r="G501" t="str">
            <v/>
          </cell>
          <cell r="H501" t="str">
            <v/>
          </cell>
          <cell r="I501" t="e">
            <v>#VALUE!</v>
          </cell>
          <cell r="J501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22">
          <cell r="G22">
            <v>0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>
        <row r="31">
          <cell r="D31" t="str">
            <v>LIQ</v>
          </cell>
        </row>
        <row r="32">
          <cell r="D32" t="str">
            <v>RED</v>
          </cell>
        </row>
        <row r="33">
          <cell r="D33" t="str">
            <v>CA</v>
          </cell>
        </row>
        <row r="34">
          <cell r="D34" t="str">
            <v>LC</v>
          </cell>
        </row>
        <row r="35">
          <cell r="D35" t="str">
            <v>AU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>
        <row r="59">
          <cell r="B59">
            <v>1</v>
          </cell>
          <cell r="C59" t="str">
            <v>Janvier</v>
          </cell>
        </row>
        <row r="60">
          <cell r="B60">
            <v>2</v>
          </cell>
          <cell r="C60" t="str">
            <v>février</v>
          </cell>
        </row>
        <row r="61">
          <cell r="B61">
            <v>3</v>
          </cell>
          <cell r="C61" t="str">
            <v>Mars</v>
          </cell>
        </row>
        <row r="62">
          <cell r="B62">
            <v>4</v>
          </cell>
          <cell r="C62" t="str">
            <v>Avril</v>
          </cell>
        </row>
        <row r="63">
          <cell r="B63">
            <v>5</v>
          </cell>
          <cell r="C63" t="str">
            <v>Mai</v>
          </cell>
        </row>
        <row r="64">
          <cell r="B64">
            <v>6</v>
          </cell>
          <cell r="C64" t="str">
            <v>Juin</v>
          </cell>
        </row>
        <row r="65">
          <cell r="B65">
            <v>7</v>
          </cell>
          <cell r="C65" t="str">
            <v>Juillet</v>
          </cell>
        </row>
        <row r="66">
          <cell r="B66">
            <v>8</v>
          </cell>
          <cell r="C66" t="str">
            <v>Août</v>
          </cell>
        </row>
        <row r="67">
          <cell r="B67">
            <v>9</v>
          </cell>
          <cell r="C67" t="str">
            <v>Septembre</v>
          </cell>
        </row>
        <row r="68">
          <cell r="B68">
            <v>10</v>
          </cell>
          <cell r="C68" t="str">
            <v>Octobre</v>
          </cell>
        </row>
        <row r="69">
          <cell r="B69">
            <v>11</v>
          </cell>
          <cell r="C69" t="str">
            <v>Novembre</v>
          </cell>
        </row>
        <row r="70">
          <cell r="B70">
            <v>12</v>
          </cell>
          <cell r="C70" t="str">
            <v>Décembre</v>
          </cell>
        </row>
        <row r="71">
          <cell r="B71">
            <v>13</v>
          </cell>
          <cell r="C71" t="str">
            <v>Janvier</v>
          </cell>
        </row>
        <row r="72">
          <cell r="B72">
            <v>14</v>
          </cell>
          <cell r="C72" t="str">
            <v>Février</v>
          </cell>
        </row>
        <row r="73">
          <cell r="B73">
            <v>15</v>
          </cell>
          <cell r="C73" t="str">
            <v>Mars</v>
          </cell>
        </row>
        <row r="74">
          <cell r="B74">
            <v>16</v>
          </cell>
          <cell r="C74" t="str">
            <v>Avril</v>
          </cell>
        </row>
        <row r="75">
          <cell r="B75">
            <v>17</v>
          </cell>
          <cell r="C75" t="str">
            <v>Mai</v>
          </cell>
        </row>
        <row r="76">
          <cell r="B76">
            <v>18</v>
          </cell>
          <cell r="C76" t="str">
            <v>Juin</v>
          </cell>
        </row>
        <row r="77">
          <cell r="B77">
            <v>19</v>
          </cell>
          <cell r="C77" t="str">
            <v>Juillet</v>
          </cell>
        </row>
        <row r="78">
          <cell r="B78">
            <v>20</v>
          </cell>
          <cell r="C78" t="str">
            <v>Août</v>
          </cell>
        </row>
        <row r="79">
          <cell r="B79">
            <v>21</v>
          </cell>
          <cell r="C79" t="str">
            <v>Septembre</v>
          </cell>
        </row>
        <row r="80">
          <cell r="B80">
            <v>22</v>
          </cell>
          <cell r="C80" t="str">
            <v>Octobre</v>
          </cell>
        </row>
        <row r="81">
          <cell r="B81">
            <v>23</v>
          </cell>
          <cell r="C81" t="str">
            <v>Novembre</v>
          </cell>
        </row>
        <row r="82">
          <cell r="B82">
            <v>24</v>
          </cell>
          <cell r="C82" t="str">
            <v>Décembre</v>
          </cell>
        </row>
      </sheetData>
      <sheetData sheetId="61">
        <row r="73">
          <cell r="K73">
            <v>0</v>
          </cell>
        </row>
      </sheetData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>
        <row r="3">
          <cell r="B3" t="str">
            <v>TRESORERIE - FINANCEMENT</v>
          </cell>
          <cell r="C3" t="str">
            <v>A</v>
          </cell>
        </row>
        <row r="4">
          <cell r="B4" t="str">
            <v>FOURNISSEURS - ACHATS</v>
          </cell>
          <cell r="C4" t="str">
            <v>B</v>
          </cell>
        </row>
        <row r="5">
          <cell r="B5" t="str">
            <v>CLIENTS - VENTES</v>
          </cell>
          <cell r="C5" t="str">
            <v>C</v>
          </cell>
        </row>
        <row r="6">
          <cell r="B6" t="str">
            <v>STOCKS</v>
          </cell>
          <cell r="C6" t="str">
            <v>D</v>
          </cell>
        </row>
        <row r="7">
          <cell r="B7" t="str">
            <v>IMMOBILISATIONS</v>
          </cell>
          <cell r="C7" t="str">
            <v>E</v>
          </cell>
        </row>
        <row r="8">
          <cell r="B8" t="str">
            <v>PERSONNEL</v>
          </cell>
          <cell r="C8" t="str">
            <v>F</v>
          </cell>
        </row>
        <row r="9">
          <cell r="B9" t="str">
            <v>IMPOTS ET TAXES</v>
          </cell>
          <cell r="C9" t="str">
            <v>G</v>
          </cell>
        </row>
        <row r="10">
          <cell r="B10" t="str">
            <v>CAPITAUX PROPRES - PROVISIONS</v>
          </cell>
          <cell r="C10" t="str">
            <v>H</v>
          </cell>
        </row>
        <row r="11">
          <cell r="B11" t="str">
            <v>AUTRES DETTES - CREANCES - EXCEPTIONNEL</v>
          </cell>
          <cell r="C11" t="str">
            <v>I</v>
          </cell>
        </row>
        <row r="15">
          <cell r="B15" t="str">
            <v>TRESORERIE - FINANCEMENT</v>
          </cell>
        </row>
        <row r="16">
          <cell r="B16" t="str">
            <v>FOURNISSEURS - ACHATS</v>
          </cell>
        </row>
        <row r="17">
          <cell r="B17" t="str">
            <v>CLIENTS - VENTES</v>
          </cell>
        </row>
        <row r="18">
          <cell r="B18" t="str">
            <v>STOCKS</v>
          </cell>
        </row>
        <row r="19">
          <cell r="B19" t="str">
            <v>IMMOBILISATIONS</v>
          </cell>
        </row>
        <row r="20">
          <cell r="B20" t="str">
            <v>PERSONNEL</v>
          </cell>
        </row>
        <row r="21">
          <cell r="B21" t="str">
            <v>IMPOTS ET TAXES</v>
          </cell>
        </row>
        <row r="22">
          <cell r="B22" t="str">
            <v>CAPITAUX PROPRES - PROVISIONS</v>
          </cell>
        </row>
        <row r="23">
          <cell r="B23" t="str">
            <v>AUTRES DETTES - CREANCES - EXCEPTIONNEL</v>
          </cell>
        </row>
      </sheetData>
      <sheetData sheetId="88">
        <row r="3">
          <cell r="B3">
            <v>10800000</v>
          </cell>
          <cell r="C3" t="str">
            <v>Compte de l'exploitant</v>
          </cell>
          <cell r="D3">
            <v>8915.68</v>
          </cell>
          <cell r="E3">
            <v>0</v>
          </cell>
          <cell r="F3">
            <v>8915.68</v>
          </cell>
          <cell r="G3">
            <v>9787.36</v>
          </cell>
          <cell r="H3">
            <v>0</v>
          </cell>
          <cell r="I3">
            <v>9787.36</v>
          </cell>
          <cell r="J3" t="str">
            <v>1080</v>
          </cell>
          <cell r="K3" t="str">
            <v>108</v>
          </cell>
          <cell r="L3" t="str">
            <v>10</v>
          </cell>
          <cell r="M3" t="str">
            <v>1</v>
          </cell>
        </row>
        <row r="4">
          <cell r="B4">
            <v>12000000</v>
          </cell>
          <cell r="C4" t="str">
            <v>Résultat bénéfice</v>
          </cell>
          <cell r="D4">
            <v>0</v>
          </cell>
          <cell r="E4">
            <v>14012.4</v>
          </cell>
          <cell r="F4">
            <v>-14012.4</v>
          </cell>
          <cell r="G4">
            <v>0</v>
          </cell>
          <cell r="H4">
            <v>0</v>
          </cell>
          <cell r="I4">
            <v>0</v>
          </cell>
          <cell r="J4" t="str">
            <v>1200</v>
          </cell>
          <cell r="K4" t="str">
            <v>120</v>
          </cell>
          <cell r="L4" t="str">
            <v>12</v>
          </cell>
          <cell r="M4" t="str">
            <v>1</v>
          </cell>
        </row>
        <row r="5">
          <cell r="B5">
            <v>16470000</v>
          </cell>
          <cell r="C5" t="str">
            <v>Emprunt CA 02/19 ech 374</v>
          </cell>
          <cell r="D5">
            <v>0</v>
          </cell>
          <cell r="E5">
            <v>15168.9</v>
          </cell>
          <cell r="F5">
            <v>-15168.9</v>
          </cell>
          <cell r="G5">
            <v>0</v>
          </cell>
          <cell r="H5">
            <v>18730.52</v>
          </cell>
          <cell r="I5">
            <v>-18730.52</v>
          </cell>
          <cell r="J5" t="str">
            <v>1647</v>
          </cell>
          <cell r="K5" t="str">
            <v>164</v>
          </cell>
          <cell r="L5" t="str">
            <v>16</v>
          </cell>
          <cell r="M5" t="str">
            <v>1</v>
          </cell>
        </row>
        <row r="6">
          <cell r="B6">
            <v>20500000</v>
          </cell>
          <cell r="C6" t="str">
            <v>Concess. brevets licence</v>
          </cell>
          <cell r="D6">
            <v>70</v>
          </cell>
          <cell r="E6">
            <v>0</v>
          </cell>
          <cell r="F6">
            <v>70</v>
          </cell>
          <cell r="G6">
            <v>70</v>
          </cell>
          <cell r="H6">
            <v>0</v>
          </cell>
          <cell r="I6">
            <v>70</v>
          </cell>
          <cell r="J6" t="str">
            <v>2050</v>
          </cell>
          <cell r="K6" t="str">
            <v>205</v>
          </cell>
          <cell r="L6" t="str">
            <v>20</v>
          </cell>
          <cell r="M6" t="str">
            <v>2</v>
          </cell>
        </row>
        <row r="7">
          <cell r="B7">
            <v>20700000</v>
          </cell>
          <cell r="C7" t="str">
            <v>Fonds commercial</v>
          </cell>
          <cell r="D7">
            <v>100000</v>
          </cell>
          <cell r="E7">
            <v>0</v>
          </cell>
          <cell r="F7">
            <v>100000</v>
          </cell>
          <cell r="G7">
            <v>100000</v>
          </cell>
          <cell r="H7">
            <v>0</v>
          </cell>
          <cell r="I7">
            <v>100000</v>
          </cell>
          <cell r="J7" t="str">
            <v>2070</v>
          </cell>
          <cell r="K7" t="str">
            <v>207</v>
          </cell>
          <cell r="L7" t="str">
            <v>20</v>
          </cell>
          <cell r="M7" t="str">
            <v>2</v>
          </cell>
        </row>
        <row r="8">
          <cell r="B8">
            <v>21350000</v>
          </cell>
          <cell r="C8" t="str">
            <v>Aménagements générals</v>
          </cell>
          <cell r="D8">
            <v>4450.3</v>
          </cell>
          <cell r="E8">
            <v>0</v>
          </cell>
          <cell r="F8">
            <v>4450.3</v>
          </cell>
          <cell r="G8">
            <v>4450.3</v>
          </cell>
          <cell r="H8">
            <v>0</v>
          </cell>
          <cell r="I8">
            <v>4450.3</v>
          </cell>
          <cell r="J8" t="str">
            <v>2135</v>
          </cell>
          <cell r="K8" t="str">
            <v>213</v>
          </cell>
          <cell r="L8" t="str">
            <v>21</v>
          </cell>
          <cell r="M8" t="str">
            <v>2</v>
          </cell>
        </row>
        <row r="9">
          <cell r="B9">
            <v>21540000</v>
          </cell>
          <cell r="C9" t="str">
            <v>Materiel industriel</v>
          </cell>
          <cell r="D9">
            <v>12020</v>
          </cell>
          <cell r="E9">
            <v>0</v>
          </cell>
          <cell r="F9">
            <v>12020</v>
          </cell>
          <cell r="G9">
            <v>12020</v>
          </cell>
          <cell r="H9">
            <v>0</v>
          </cell>
          <cell r="I9">
            <v>12020</v>
          </cell>
          <cell r="J9" t="str">
            <v>2154</v>
          </cell>
          <cell r="K9" t="str">
            <v>215</v>
          </cell>
          <cell r="L9" t="str">
            <v>21</v>
          </cell>
          <cell r="M9" t="str">
            <v>2</v>
          </cell>
        </row>
        <row r="10">
          <cell r="B10">
            <v>21810000</v>
          </cell>
          <cell r="C10" t="str">
            <v>Installation générale</v>
          </cell>
          <cell r="D10">
            <v>2719.83</v>
          </cell>
          <cell r="E10">
            <v>0</v>
          </cell>
          <cell r="F10">
            <v>2719.83</v>
          </cell>
          <cell r="G10">
            <v>2719.83</v>
          </cell>
          <cell r="H10">
            <v>0</v>
          </cell>
          <cell r="I10">
            <v>2719.83</v>
          </cell>
          <cell r="J10" t="str">
            <v>2181</v>
          </cell>
          <cell r="K10" t="str">
            <v>218</v>
          </cell>
          <cell r="L10" t="str">
            <v>21</v>
          </cell>
          <cell r="M10" t="str">
            <v>2</v>
          </cell>
        </row>
        <row r="11">
          <cell r="B11">
            <v>27100000</v>
          </cell>
          <cell r="C11" t="str">
            <v>Titres immobilises</v>
          </cell>
          <cell r="D11">
            <v>184.01</v>
          </cell>
          <cell r="E11">
            <v>0</v>
          </cell>
          <cell r="F11">
            <v>184.01</v>
          </cell>
          <cell r="G11">
            <v>184.01</v>
          </cell>
          <cell r="H11">
            <v>0</v>
          </cell>
          <cell r="I11">
            <v>184.01</v>
          </cell>
          <cell r="J11" t="str">
            <v>2710</v>
          </cell>
          <cell r="K11" t="str">
            <v>271</v>
          </cell>
          <cell r="L11" t="str">
            <v>27</v>
          </cell>
          <cell r="M11" t="str">
            <v>2</v>
          </cell>
        </row>
        <row r="12">
          <cell r="B12">
            <v>27500000</v>
          </cell>
          <cell r="C12" t="str">
            <v>Dépots et cautionnem.vers</v>
          </cell>
          <cell r="D12">
            <v>1539.44</v>
          </cell>
          <cell r="E12">
            <v>0</v>
          </cell>
          <cell r="F12">
            <v>1539.44</v>
          </cell>
          <cell r="G12">
            <v>1539.44</v>
          </cell>
          <cell r="H12">
            <v>0</v>
          </cell>
          <cell r="I12">
            <v>1539.44</v>
          </cell>
          <cell r="J12" t="str">
            <v>2750</v>
          </cell>
          <cell r="K12" t="str">
            <v>275</v>
          </cell>
          <cell r="L12" t="str">
            <v>27</v>
          </cell>
          <cell r="M12" t="str">
            <v>2</v>
          </cell>
        </row>
        <row r="13">
          <cell r="B13">
            <v>28050000</v>
          </cell>
          <cell r="C13" t="str">
            <v>Amort .conces brev.licence</v>
          </cell>
          <cell r="D13">
            <v>0</v>
          </cell>
          <cell r="E13">
            <v>70</v>
          </cell>
          <cell r="F13">
            <v>-70</v>
          </cell>
          <cell r="G13">
            <v>0</v>
          </cell>
          <cell r="H13">
            <v>70</v>
          </cell>
          <cell r="I13">
            <v>-70</v>
          </cell>
          <cell r="J13" t="str">
            <v>2805</v>
          </cell>
          <cell r="K13" t="str">
            <v>280</v>
          </cell>
          <cell r="L13" t="str">
            <v>28</v>
          </cell>
          <cell r="M13" t="str">
            <v>2</v>
          </cell>
        </row>
        <row r="14">
          <cell r="B14">
            <v>28135000</v>
          </cell>
          <cell r="C14" t="str">
            <v>Amort.aai des constructions</v>
          </cell>
          <cell r="D14">
            <v>0</v>
          </cell>
          <cell r="E14">
            <v>3243.84</v>
          </cell>
          <cell r="F14">
            <v>-3243.84</v>
          </cell>
          <cell r="G14">
            <v>0</v>
          </cell>
          <cell r="H14">
            <v>3243.84</v>
          </cell>
          <cell r="I14">
            <v>-3243.84</v>
          </cell>
          <cell r="J14" t="str">
            <v>2813</v>
          </cell>
          <cell r="K14" t="str">
            <v>281</v>
          </cell>
          <cell r="L14" t="str">
            <v>28</v>
          </cell>
          <cell r="M14" t="str">
            <v>2</v>
          </cell>
        </row>
        <row r="15">
          <cell r="B15">
            <v>28154000</v>
          </cell>
          <cell r="C15" t="str">
            <v>Amort.materiel industriel</v>
          </cell>
          <cell r="D15">
            <v>0</v>
          </cell>
          <cell r="E15">
            <v>11193.2</v>
          </cell>
          <cell r="F15">
            <v>-11193.2</v>
          </cell>
          <cell r="G15">
            <v>0</v>
          </cell>
          <cell r="H15">
            <v>11193.2</v>
          </cell>
          <cell r="I15">
            <v>-11193.2</v>
          </cell>
          <cell r="J15" t="str">
            <v>2815</v>
          </cell>
          <cell r="K15" t="str">
            <v>281</v>
          </cell>
          <cell r="L15" t="str">
            <v>28</v>
          </cell>
          <cell r="M15" t="str">
            <v>2</v>
          </cell>
        </row>
        <row r="16">
          <cell r="B16">
            <v>28181000</v>
          </cell>
          <cell r="C16" t="str">
            <v>Amort.aai divers</v>
          </cell>
          <cell r="D16">
            <v>0</v>
          </cell>
          <cell r="E16">
            <v>1993.89</v>
          </cell>
          <cell r="F16">
            <v>-1993.89</v>
          </cell>
          <cell r="G16">
            <v>0</v>
          </cell>
          <cell r="H16">
            <v>1993.89</v>
          </cell>
          <cell r="I16">
            <v>-1993.89</v>
          </cell>
          <cell r="J16" t="str">
            <v>2818</v>
          </cell>
          <cell r="K16" t="str">
            <v>281</v>
          </cell>
          <cell r="L16" t="str">
            <v>28</v>
          </cell>
          <cell r="M16" t="str">
            <v>2</v>
          </cell>
        </row>
        <row r="17">
          <cell r="B17">
            <v>32100000</v>
          </cell>
          <cell r="C17" t="str">
            <v>Stocks mat cons salon</v>
          </cell>
          <cell r="D17">
            <v>0</v>
          </cell>
          <cell r="E17">
            <v>0</v>
          </cell>
          <cell r="F17">
            <v>0</v>
          </cell>
          <cell r="G17">
            <v>3226.48</v>
          </cell>
          <cell r="H17">
            <v>0</v>
          </cell>
          <cell r="I17">
            <v>3226.48</v>
          </cell>
          <cell r="J17" t="str">
            <v>3210</v>
          </cell>
          <cell r="K17" t="str">
            <v>321</v>
          </cell>
          <cell r="L17" t="str">
            <v>32</v>
          </cell>
          <cell r="M17" t="str">
            <v>3</v>
          </cell>
        </row>
        <row r="18">
          <cell r="B18">
            <v>37100000</v>
          </cell>
          <cell r="C18" t="str">
            <v>Stock marchandises</v>
          </cell>
          <cell r="D18">
            <v>0</v>
          </cell>
          <cell r="E18">
            <v>0</v>
          </cell>
          <cell r="F18">
            <v>0</v>
          </cell>
          <cell r="G18">
            <v>1667.81</v>
          </cell>
          <cell r="H18">
            <v>0</v>
          </cell>
          <cell r="I18">
            <v>1667.81</v>
          </cell>
          <cell r="J18" t="str">
            <v>3710</v>
          </cell>
          <cell r="K18" t="str">
            <v>371</v>
          </cell>
          <cell r="L18" t="str">
            <v>37</v>
          </cell>
          <cell r="M18" t="str">
            <v>3</v>
          </cell>
        </row>
        <row r="19">
          <cell r="B19">
            <v>40100000</v>
          </cell>
          <cell r="C19" t="str">
            <v>Fournisseurs</v>
          </cell>
          <cell r="D19">
            <v>0</v>
          </cell>
          <cell r="E19">
            <v>3303.45</v>
          </cell>
          <cell r="F19">
            <v>-3303.45</v>
          </cell>
          <cell r="G19">
            <v>0</v>
          </cell>
          <cell r="H19">
            <v>7412.59</v>
          </cell>
          <cell r="I19">
            <v>-7412.59</v>
          </cell>
          <cell r="J19" t="str">
            <v>4010</v>
          </cell>
          <cell r="K19" t="str">
            <v>401</v>
          </cell>
          <cell r="L19" t="str">
            <v>40</v>
          </cell>
          <cell r="M19" t="str">
            <v>4</v>
          </cell>
        </row>
        <row r="20">
          <cell r="B20">
            <v>42100000</v>
          </cell>
          <cell r="C20" t="str">
            <v>Rémunérat.dues personnel</v>
          </cell>
          <cell r="D20">
            <v>0</v>
          </cell>
          <cell r="E20">
            <v>2963.03</v>
          </cell>
          <cell r="F20">
            <v>-2963.03</v>
          </cell>
          <cell r="G20">
            <v>0</v>
          </cell>
          <cell r="H20">
            <v>15636.56</v>
          </cell>
          <cell r="I20">
            <v>-15636.56</v>
          </cell>
          <cell r="J20" t="str">
            <v>4210</v>
          </cell>
          <cell r="K20" t="str">
            <v>421</v>
          </cell>
          <cell r="L20" t="str">
            <v>42</v>
          </cell>
          <cell r="M20" t="str">
            <v>4</v>
          </cell>
        </row>
        <row r="21">
          <cell r="B21">
            <v>42820000</v>
          </cell>
          <cell r="C21" t="str">
            <v>Dettes provision pour congés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1797</v>
          </cell>
          <cell r="I21">
            <v>-1797</v>
          </cell>
          <cell r="J21" t="str">
            <v>4282</v>
          </cell>
          <cell r="K21" t="str">
            <v>428</v>
          </cell>
          <cell r="L21" t="str">
            <v>42</v>
          </cell>
          <cell r="M21" t="str">
            <v>4</v>
          </cell>
        </row>
        <row r="22">
          <cell r="B22">
            <v>43100000</v>
          </cell>
          <cell r="C22" t="str">
            <v>Securite sociale</v>
          </cell>
          <cell r="D22">
            <v>44.25</v>
          </cell>
          <cell r="E22">
            <v>0</v>
          </cell>
          <cell r="F22">
            <v>44.25</v>
          </cell>
          <cell r="G22">
            <v>0</v>
          </cell>
          <cell r="H22">
            <v>2499</v>
          </cell>
          <cell r="I22">
            <v>-2499</v>
          </cell>
          <cell r="J22" t="str">
            <v>4310</v>
          </cell>
          <cell r="K22" t="str">
            <v>431</v>
          </cell>
          <cell r="L22" t="str">
            <v>43</v>
          </cell>
          <cell r="M22" t="str">
            <v>4</v>
          </cell>
        </row>
        <row r="23">
          <cell r="B23">
            <v>43720000</v>
          </cell>
          <cell r="C23" t="str">
            <v>Ugrr-  Isica - Inpca</v>
          </cell>
          <cell r="D23">
            <v>1385.04</v>
          </cell>
          <cell r="E23">
            <v>0</v>
          </cell>
          <cell r="F23">
            <v>1385.04</v>
          </cell>
          <cell r="G23">
            <v>0</v>
          </cell>
          <cell r="H23">
            <v>939</v>
          </cell>
          <cell r="I23">
            <v>-939</v>
          </cell>
          <cell r="J23" t="str">
            <v>4372</v>
          </cell>
          <cell r="K23" t="str">
            <v>437</v>
          </cell>
          <cell r="L23" t="str">
            <v>43</v>
          </cell>
          <cell r="M23" t="str">
            <v>4</v>
          </cell>
        </row>
        <row r="24">
          <cell r="B24">
            <v>43730000</v>
          </cell>
          <cell r="C24" t="str">
            <v>Caisse mutuelle</v>
          </cell>
          <cell r="D24">
            <v>31.58</v>
          </cell>
          <cell r="E24">
            <v>0</v>
          </cell>
          <cell r="F24">
            <v>31.58</v>
          </cell>
          <cell r="G24">
            <v>0</v>
          </cell>
          <cell r="H24">
            <v>352.92</v>
          </cell>
          <cell r="I24">
            <v>-352.92</v>
          </cell>
          <cell r="J24" t="str">
            <v>4373</v>
          </cell>
          <cell r="K24" t="str">
            <v>437</v>
          </cell>
          <cell r="L24" t="str">
            <v>43</v>
          </cell>
          <cell r="M24" t="str">
            <v>4</v>
          </cell>
        </row>
        <row r="25">
          <cell r="B25">
            <v>43820000</v>
          </cell>
          <cell r="C25" t="str">
            <v>Charg.social/congés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286</v>
          </cell>
          <cell r="I25">
            <v>-286</v>
          </cell>
          <cell r="J25" t="str">
            <v>4382</v>
          </cell>
          <cell r="K25" t="str">
            <v>438</v>
          </cell>
          <cell r="L25" t="str">
            <v>43</v>
          </cell>
          <cell r="M25" t="str">
            <v>4</v>
          </cell>
        </row>
        <row r="26">
          <cell r="B26">
            <v>43860000</v>
          </cell>
          <cell r="C26" t="str">
            <v>Autres charges sociales à payer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250</v>
          </cell>
          <cell r="I26">
            <v>-250</v>
          </cell>
          <cell r="J26" t="str">
            <v>4386</v>
          </cell>
          <cell r="K26" t="str">
            <v>438</v>
          </cell>
          <cell r="L26" t="str">
            <v>43</v>
          </cell>
          <cell r="M26" t="str">
            <v>4</v>
          </cell>
        </row>
        <row r="27">
          <cell r="B27">
            <v>44550000</v>
          </cell>
          <cell r="C27" t="str">
            <v>Receveur TVA à décaisser</v>
          </cell>
          <cell r="D27">
            <v>0</v>
          </cell>
          <cell r="E27">
            <v>2401</v>
          </cell>
          <cell r="F27">
            <v>-2401</v>
          </cell>
          <cell r="G27">
            <v>0</v>
          </cell>
          <cell r="H27">
            <v>836</v>
          </cell>
          <cell r="I27">
            <v>-836</v>
          </cell>
          <cell r="J27" t="str">
            <v>4455</v>
          </cell>
          <cell r="K27" t="str">
            <v>445</v>
          </cell>
          <cell r="L27" t="str">
            <v>44</v>
          </cell>
          <cell r="M27" t="str">
            <v>4</v>
          </cell>
        </row>
        <row r="28">
          <cell r="B28">
            <v>44563000</v>
          </cell>
          <cell r="C28" t="str">
            <v>Tva sur prestations</v>
          </cell>
          <cell r="D28">
            <v>609.64</v>
          </cell>
          <cell r="E28">
            <v>0</v>
          </cell>
          <cell r="F28">
            <v>609.64</v>
          </cell>
          <cell r="G28">
            <v>1002.64</v>
          </cell>
          <cell r="H28">
            <v>0</v>
          </cell>
          <cell r="I28">
            <v>1002.64</v>
          </cell>
          <cell r="J28" t="str">
            <v>4456</v>
          </cell>
          <cell r="K28" t="str">
            <v>445</v>
          </cell>
          <cell r="L28" t="str">
            <v>44</v>
          </cell>
          <cell r="M28" t="str">
            <v>4</v>
          </cell>
        </row>
        <row r="29">
          <cell r="B29">
            <v>44566100</v>
          </cell>
          <cell r="C29" t="str">
            <v>Tva déductible 20 %</v>
          </cell>
          <cell r="D29">
            <v>0</v>
          </cell>
          <cell r="E29">
            <v>0.47</v>
          </cell>
          <cell r="F29">
            <v>-0.47</v>
          </cell>
          <cell r="G29">
            <v>0</v>
          </cell>
          <cell r="H29">
            <v>0</v>
          </cell>
          <cell r="I29">
            <v>0</v>
          </cell>
          <cell r="J29" t="str">
            <v>4456</v>
          </cell>
          <cell r="K29" t="str">
            <v>445</v>
          </cell>
          <cell r="L29" t="str">
            <v>44</v>
          </cell>
          <cell r="M29" t="str">
            <v>4</v>
          </cell>
        </row>
        <row r="30">
          <cell r="B30">
            <v>44571100</v>
          </cell>
          <cell r="C30" t="str">
            <v>Tva collectée 20 %</v>
          </cell>
          <cell r="D30">
            <v>1.04</v>
          </cell>
          <cell r="E30">
            <v>0</v>
          </cell>
          <cell r="F30">
            <v>1.04</v>
          </cell>
          <cell r="G30">
            <v>0</v>
          </cell>
          <cell r="H30">
            <v>0</v>
          </cell>
          <cell r="I30">
            <v>0</v>
          </cell>
          <cell r="J30" t="str">
            <v>4457</v>
          </cell>
          <cell r="K30" t="str">
            <v>445</v>
          </cell>
          <cell r="L30" t="str">
            <v>44</v>
          </cell>
          <cell r="M30" t="str">
            <v>4</v>
          </cell>
        </row>
        <row r="31">
          <cell r="B31">
            <v>44580000</v>
          </cell>
          <cell r="C31" t="str">
            <v>Tva à régulariser</v>
          </cell>
          <cell r="D31">
            <v>0.19</v>
          </cell>
          <cell r="E31">
            <v>0</v>
          </cell>
          <cell r="F31">
            <v>0.19</v>
          </cell>
          <cell r="G31">
            <v>285.19</v>
          </cell>
          <cell r="H31">
            <v>0</v>
          </cell>
          <cell r="I31">
            <v>285.19</v>
          </cell>
          <cell r="J31" t="str">
            <v>4458</v>
          </cell>
          <cell r="K31" t="str">
            <v>445</v>
          </cell>
          <cell r="L31" t="str">
            <v>44</v>
          </cell>
          <cell r="M31" t="str">
            <v>4</v>
          </cell>
        </row>
        <row r="32">
          <cell r="B32">
            <v>44860000</v>
          </cell>
          <cell r="C32" t="str">
            <v>Etat charges à payer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85</v>
          </cell>
          <cell r="I32">
            <v>-85</v>
          </cell>
          <cell r="J32" t="str">
            <v>4486</v>
          </cell>
          <cell r="K32" t="str">
            <v>448</v>
          </cell>
          <cell r="L32" t="str">
            <v>44</v>
          </cell>
          <cell r="M32" t="str">
            <v>4</v>
          </cell>
        </row>
        <row r="33">
          <cell r="B33">
            <v>47100000</v>
          </cell>
          <cell r="C33" t="str">
            <v>Compte d'attente</v>
          </cell>
          <cell r="D33">
            <v>118.2</v>
          </cell>
          <cell r="E33">
            <v>0</v>
          </cell>
          <cell r="F33">
            <v>118.2</v>
          </cell>
          <cell r="G33">
            <v>0</v>
          </cell>
          <cell r="H33">
            <v>0</v>
          </cell>
          <cell r="I33">
            <v>0</v>
          </cell>
          <cell r="J33" t="str">
            <v>4710</v>
          </cell>
          <cell r="K33" t="str">
            <v>471</v>
          </cell>
          <cell r="L33" t="str">
            <v>47</v>
          </cell>
          <cell r="M33" t="str">
            <v>4</v>
          </cell>
        </row>
        <row r="34">
          <cell r="B34">
            <v>48600000</v>
          </cell>
          <cell r="C34" t="str">
            <v>Charges constatées d'avance</v>
          </cell>
          <cell r="D34">
            <v>0</v>
          </cell>
          <cell r="E34">
            <v>0</v>
          </cell>
          <cell r="F34">
            <v>0</v>
          </cell>
          <cell r="G34">
            <v>2801</v>
          </cell>
          <cell r="H34">
            <v>0</v>
          </cell>
          <cell r="I34">
            <v>2801</v>
          </cell>
          <cell r="J34" t="str">
            <v>4860</v>
          </cell>
          <cell r="K34" t="str">
            <v>486</v>
          </cell>
          <cell r="L34" t="str">
            <v>48</v>
          </cell>
          <cell r="M34" t="str">
            <v>4</v>
          </cell>
        </row>
        <row r="35">
          <cell r="B35">
            <v>51200000</v>
          </cell>
          <cell r="C35" t="str">
            <v>Crédit Agricole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605.65</v>
          </cell>
          <cell r="I35">
            <v>-605.65</v>
          </cell>
          <cell r="J35" t="str">
            <v>5120</v>
          </cell>
          <cell r="K35" t="str">
            <v>512</v>
          </cell>
          <cell r="L35" t="str">
            <v>51</v>
          </cell>
          <cell r="M35" t="str">
            <v>5</v>
          </cell>
        </row>
        <row r="36">
          <cell r="B36">
            <v>51210000</v>
          </cell>
          <cell r="C36" t="str">
            <v>Crédit agricole lex</v>
          </cell>
          <cell r="D36">
            <v>50.36</v>
          </cell>
          <cell r="E36">
            <v>0</v>
          </cell>
          <cell r="F36">
            <v>50.36</v>
          </cell>
          <cell r="G36">
            <v>50.36</v>
          </cell>
          <cell r="H36">
            <v>0</v>
          </cell>
          <cell r="I36">
            <v>50.36</v>
          </cell>
          <cell r="J36" t="str">
            <v>5121</v>
          </cell>
          <cell r="K36" t="str">
            <v>512</v>
          </cell>
          <cell r="L36" t="str">
            <v>51</v>
          </cell>
          <cell r="M36" t="str">
            <v>5</v>
          </cell>
        </row>
        <row r="37">
          <cell r="B37">
            <v>51220000</v>
          </cell>
          <cell r="C37" t="str">
            <v>Crédit Mutuel</v>
          </cell>
          <cell r="D37">
            <v>1933.6</v>
          </cell>
          <cell r="E37">
            <v>0</v>
          </cell>
          <cell r="F37">
            <v>1933.6</v>
          </cell>
          <cell r="G37">
            <v>1766.09</v>
          </cell>
          <cell r="H37">
            <v>0</v>
          </cell>
          <cell r="I37">
            <v>1766.09</v>
          </cell>
          <cell r="J37" t="str">
            <v>5122</v>
          </cell>
          <cell r="K37" t="str">
            <v>512</v>
          </cell>
          <cell r="L37" t="str">
            <v>51</v>
          </cell>
          <cell r="M37" t="str">
            <v>5</v>
          </cell>
        </row>
        <row r="38">
          <cell r="B38">
            <v>51221000</v>
          </cell>
          <cell r="C38" t="str">
            <v>Crédit Mutuel LDD</v>
          </cell>
          <cell r="D38">
            <v>2512.33</v>
          </cell>
          <cell r="E38">
            <v>0</v>
          </cell>
          <cell r="F38">
            <v>2512.33</v>
          </cell>
          <cell r="G38">
            <v>4000</v>
          </cell>
          <cell r="H38">
            <v>0</v>
          </cell>
          <cell r="I38">
            <v>4000</v>
          </cell>
          <cell r="J38" t="str">
            <v>5122</v>
          </cell>
          <cell r="K38" t="str">
            <v>512</v>
          </cell>
          <cell r="L38" t="str">
            <v>51</v>
          </cell>
          <cell r="M38" t="str">
            <v>5</v>
          </cell>
        </row>
        <row r="39">
          <cell r="B39">
            <v>53000000</v>
          </cell>
          <cell r="C39" t="str">
            <v>Caisse</v>
          </cell>
          <cell r="D39">
            <v>158.76</v>
          </cell>
          <cell r="E39">
            <v>0</v>
          </cell>
          <cell r="F39">
            <v>158.76</v>
          </cell>
          <cell r="G39">
            <v>455.5</v>
          </cell>
          <cell r="H39">
            <v>0</v>
          </cell>
          <cell r="I39">
            <v>455.5</v>
          </cell>
          <cell r="J39" t="str">
            <v>5300</v>
          </cell>
          <cell r="K39" t="str">
            <v>530</v>
          </cell>
          <cell r="L39" t="str">
            <v>53</v>
          </cell>
          <cell r="M39" t="str">
            <v>5</v>
          </cell>
        </row>
        <row r="40">
          <cell r="B40">
            <v>58020000</v>
          </cell>
          <cell r="C40" t="str">
            <v>Remises de cartes bleues</v>
          </cell>
          <cell r="D40">
            <v>0</v>
          </cell>
          <cell r="E40">
            <v>0</v>
          </cell>
          <cell r="F40">
            <v>0</v>
          </cell>
          <cell r="G40">
            <v>107.5</v>
          </cell>
          <cell r="H40">
            <v>0</v>
          </cell>
          <cell r="I40">
            <v>107.5</v>
          </cell>
          <cell r="J40" t="str">
            <v>5802</v>
          </cell>
          <cell r="K40" t="str">
            <v>580</v>
          </cell>
          <cell r="L40" t="str">
            <v>58</v>
          </cell>
          <cell r="M40" t="str">
            <v>5</v>
          </cell>
        </row>
        <row r="41">
          <cell r="B41">
            <v>58030000</v>
          </cell>
          <cell r="C41" t="str">
            <v>Mouvements de compte LEX</v>
          </cell>
          <cell r="D41">
            <v>1200</v>
          </cell>
          <cell r="E41">
            <v>0</v>
          </cell>
          <cell r="F41">
            <v>1200</v>
          </cell>
          <cell r="G41">
            <v>0</v>
          </cell>
          <cell r="H41">
            <v>0</v>
          </cell>
          <cell r="I41">
            <v>0</v>
          </cell>
          <cell r="J41" t="str">
            <v>5803</v>
          </cell>
          <cell r="K41" t="str">
            <v>580</v>
          </cell>
          <cell r="L41" t="str">
            <v>58</v>
          </cell>
          <cell r="M41" t="str">
            <v>5</v>
          </cell>
        </row>
        <row r="42">
          <cell r="B42">
            <v>58400000</v>
          </cell>
          <cell r="C42" t="str">
            <v>Virements internes</v>
          </cell>
          <cell r="D42">
            <v>580</v>
          </cell>
          <cell r="E42">
            <v>0</v>
          </cell>
          <cell r="F42">
            <v>580</v>
          </cell>
          <cell r="G42">
            <v>0</v>
          </cell>
          <cell r="H42">
            <v>0</v>
          </cell>
          <cell r="I42">
            <v>0</v>
          </cell>
          <cell r="J42" t="str">
            <v>5840</v>
          </cell>
          <cell r="K42" t="str">
            <v>584</v>
          </cell>
          <cell r="L42" t="str">
            <v>58</v>
          </cell>
          <cell r="M42" t="str">
            <v>5</v>
          </cell>
        </row>
        <row r="43">
          <cell r="B43">
            <v>60210000</v>
          </cell>
          <cell r="C43" t="str">
            <v>Achats techniques</v>
          </cell>
          <cell r="D43">
            <v>5498.1</v>
          </cell>
          <cell r="E43">
            <v>0</v>
          </cell>
          <cell r="F43">
            <v>5498.1</v>
          </cell>
          <cell r="G43">
            <v>6037.51</v>
          </cell>
          <cell r="H43">
            <v>0</v>
          </cell>
          <cell r="I43">
            <v>6037.51</v>
          </cell>
          <cell r="J43" t="str">
            <v>6021</v>
          </cell>
          <cell r="K43" t="str">
            <v>602</v>
          </cell>
          <cell r="L43" t="str">
            <v>60</v>
          </cell>
          <cell r="M43" t="str">
            <v>6</v>
          </cell>
        </row>
        <row r="44">
          <cell r="B44">
            <v>60310000</v>
          </cell>
          <cell r="C44" t="str">
            <v>Variation stocks de matières premières</v>
          </cell>
          <cell r="D44">
            <v>3226.48</v>
          </cell>
          <cell r="E44">
            <v>0</v>
          </cell>
          <cell r="F44">
            <v>3226.48</v>
          </cell>
          <cell r="G44">
            <v>0</v>
          </cell>
          <cell r="H44">
            <v>315.85000000000002</v>
          </cell>
          <cell r="I44">
            <v>-315.85000000000002</v>
          </cell>
          <cell r="J44" t="str">
            <v>6031</v>
          </cell>
          <cell r="K44" t="str">
            <v>603</v>
          </cell>
          <cell r="L44" t="str">
            <v>60</v>
          </cell>
          <cell r="M44" t="str">
            <v>6</v>
          </cell>
        </row>
        <row r="45">
          <cell r="B45">
            <v>60370000</v>
          </cell>
          <cell r="C45" t="str">
            <v>Variation stocks de marhandises</v>
          </cell>
          <cell r="D45">
            <v>1667.81</v>
          </cell>
          <cell r="E45">
            <v>0</v>
          </cell>
          <cell r="F45">
            <v>1667.81</v>
          </cell>
          <cell r="G45">
            <v>0</v>
          </cell>
          <cell r="H45">
            <v>768.65</v>
          </cell>
          <cell r="I45">
            <v>-768.65</v>
          </cell>
          <cell r="J45" t="str">
            <v>6037</v>
          </cell>
          <cell r="K45" t="str">
            <v>603</v>
          </cell>
          <cell r="L45" t="str">
            <v>60</v>
          </cell>
          <cell r="M45" t="str">
            <v>6</v>
          </cell>
        </row>
        <row r="46">
          <cell r="B46">
            <v>60610000</v>
          </cell>
          <cell r="C46" t="str">
            <v>Electricité</v>
          </cell>
          <cell r="D46">
            <v>1577.4</v>
          </cell>
          <cell r="E46">
            <v>0</v>
          </cell>
          <cell r="F46">
            <v>1577.4</v>
          </cell>
          <cell r="G46">
            <v>1641.73</v>
          </cell>
          <cell r="H46">
            <v>0</v>
          </cell>
          <cell r="I46">
            <v>1641.73</v>
          </cell>
          <cell r="J46" t="str">
            <v>6061</v>
          </cell>
          <cell r="K46" t="str">
            <v>606</v>
          </cell>
          <cell r="L46" t="str">
            <v>60</v>
          </cell>
          <cell r="M46" t="str">
            <v>6</v>
          </cell>
        </row>
        <row r="47">
          <cell r="B47">
            <v>60611000</v>
          </cell>
          <cell r="C47" t="str">
            <v>Eau</v>
          </cell>
          <cell r="D47">
            <v>556.9</v>
          </cell>
          <cell r="E47">
            <v>0</v>
          </cell>
          <cell r="F47">
            <v>556.9</v>
          </cell>
          <cell r="G47">
            <v>691.24</v>
          </cell>
          <cell r="H47">
            <v>0</v>
          </cell>
          <cell r="I47">
            <v>691.24</v>
          </cell>
          <cell r="J47" t="str">
            <v>6061</v>
          </cell>
          <cell r="K47" t="str">
            <v>606</v>
          </cell>
          <cell r="L47" t="str">
            <v>60</v>
          </cell>
          <cell r="M47" t="str">
            <v>6</v>
          </cell>
        </row>
        <row r="48">
          <cell r="B48">
            <v>60630000</v>
          </cell>
          <cell r="C48" t="str">
            <v>Petit matériel</v>
          </cell>
          <cell r="D48">
            <v>440.68</v>
          </cell>
          <cell r="E48">
            <v>0</v>
          </cell>
          <cell r="F48">
            <v>440.68</v>
          </cell>
          <cell r="G48">
            <v>427</v>
          </cell>
          <cell r="H48">
            <v>0</v>
          </cell>
          <cell r="I48">
            <v>427</v>
          </cell>
          <cell r="J48" t="str">
            <v>6063</v>
          </cell>
          <cell r="K48" t="str">
            <v>606</v>
          </cell>
          <cell r="L48" t="str">
            <v>60</v>
          </cell>
          <cell r="M48" t="str">
            <v>6</v>
          </cell>
        </row>
        <row r="49">
          <cell r="B49">
            <v>60632000</v>
          </cell>
          <cell r="C49" t="str">
            <v>Vêtements professionnels</v>
          </cell>
          <cell r="D49">
            <v>20.83</v>
          </cell>
          <cell r="E49">
            <v>0</v>
          </cell>
          <cell r="F49">
            <v>20.83</v>
          </cell>
          <cell r="G49">
            <v>299.99</v>
          </cell>
          <cell r="H49">
            <v>0</v>
          </cell>
          <cell r="I49">
            <v>299.99</v>
          </cell>
          <cell r="J49" t="str">
            <v>6063</v>
          </cell>
          <cell r="K49" t="str">
            <v>606</v>
          </cell>
          <cell r="L49" t="str">
            <v>60</v>
          </cell>
          <cell r="M49" t="str">
            <v>6</v>
          </cell>
        </row>
        <row r="50">
          <cell r="B50">
            <v>60634000</v>
          </cell>
          <cell r="C50" t="str">
            <v>Produits d'entretien</v>
          </cell>
          <cell r="D50">
            <v>49.13</v>
          </cell>
          <cell r="E50">
            <v>0</v>
          </cell>
          <cell r="F50">
            <v>49.13</v>
          </cell>
          <cell r="G50">
            <v>36.630000000000003</v>
          </cell>
          <cell r="H50">
            <v>0</v>
          </cell>
          <cell r="I50">
            <v>36.630000000000003</v>
          </cell>
          <cell r="J50" t="str">
            <v>6063</v>
          </cell>
          <cell r="K50" t="str">
            <v>606</v>
          </cell>
          <cell r="L50" t="str">
            <v>60</v>
          </cell>
          <cell r="M50" t="str">
            <v>6</v>
          </cell>
        </row>
        <row r="51">
          <cell r="B51">
            <v>60635000</v>
          </cell>
          <cell r="C51" t="str">
            <v>Revues - journaux</v>
          </cell>
          <cell r="D51">
            <v>0</v>
          </cell>
          <cell r="E51">
            <v>0</v>
          </cell>
          <cell r="F51">
            <v>0</v>
          </cell>
          <cell r="G51">
            <v>92.5</v>
          </cell>
          <cell r="H51">
            <v>0</v>
          </cell>
          <cell r="I51">
            <v>92.5</v>
          </cell>
          <cell r="J51" t="str">
            <v>6063</v>
          </cell>
          <cell r="K51" t="str">
            <v>606</v>
          </cell>
          <cell r="L51" t="str">
            <v>60</v>
          </cell>
          <cell r="M51" t="str">
            <v>6</v>
          </cell>
        </row>
        <row r="52">
          <cell r="B52">
            <v>60640000</v>
          </cell>
          <cell r="C52" t="str">
            <v>Fournitures administratives</v>
          </cell>
          <cell r="D52">
            <v>270.75</v>
          </cell>
          <cell r="E52">
            <v>0</v>
          </cell>
          <cell r="F52">
            <v>270.75</v>
          </cell>
          <cell r="G52">
            <v>467.63</v>
          </cell>
          <cell r="H52">
            <v>0</v>
          </cell>
          <cell r="I52">
            <v>467.63</v>
          </cell>
          <cell r="J52" t="str">
            <v>6064</v>
          </cell>
          <cell r="K52" t="str">
            <v>606</v>
          </cell>
          <cell r="L52" t="str">
            <v>60</v>
          </cell>
          <cell r="M52" t="str">
            <v>6</v>
          </cell>
        </row>
        <row r="53">
          <cell r="B53">
            <v>60700000</v>
          </cell>
          <cell r="C53" t="str">
            <v>Achats marchandises</v>
          </cell>
          <cell r="D53">
            <v>1429.27</v>
          </cell>
          <cell r="E53">
            <v>0</v>
          </cell>
          <cell r="F53">
            <v>1429.27</v>
          </cell>
          <cell r="G53">
            <v>2586.02</v>
          </cell>
          <cell r="H53">
            <v>0</v>
          </cell>
          <cell r="I53">
            <v>2586.02</v>
          </cell>
          <cell r="J53" t="str">
            <v>6070</v>
          </cell>
          <cell r="K53" t="str">
            <v>607</v>
          </cell>
          <cell r="L53" t="str">
            <v>60</v>
          </cell>
          <cell r="M53" t="str">
            <v>6</v>
          </cell>
        </row>
        <row r="54">
          <cell r="B54">
            <v>60710000</v>
          </cell>
          <cell r="C54" t="str">
            <v>Achats bijoux</v>
          </cell>
          <cell r="D54">
            <v>0</v>
          </cell>
          <cell r="E54">
            <v>0</v>
          </cell>
          <cell r="F54">
            <v>0</v>
          </cell>
          <cell r="G54">
            <v>116.03</v>
          </cell>
          <cell r="H54">
            <v>0</v>
          </cell>
          <cell r="I54">
            <v>116.03</v>
          </cell>
          <cell r="J54" t="str">
            <v>6071</v>
          </cell>
          <cell r="K54" t="str">
            <v>607</v>
          </cell>
          <cell r="L54" t="str">
            <v>60</v>
          </cell>
          <cell r="M54" t="str">
            <v>6</v>
          </cell>
        </row>
        <row r="55">
          <cell r="B55">
            <v>61220000</v>
          </cell>
          <cell r="C55" t="str">
            <v>Crédit bail locam station</v>
          </cell>
          <cell r="D55">
            <v>1249.08</v>
          </cell>
          <cell r="E55">
            <v>0</v>
          </cell>
          <cell r="F55">
            <v>1249.08</v>
          </cell>
          <cell r="G55">
            <v>1249.08</v>
          </cell>
          <cell r="H55">
            <v>0</v>
          </cell>
          <cell r="I55">
            <v>1249.08</v>
          </cell>
          <cell r="J55" t="str">
            <v>6122</v>
          </cell>
          <cell r="K55" t="str">
            <v>612</v>
          </cell>
          <cell r="L55" t="str">
            <v>61</v>
          </cell>
          <cell r="M55" t="str">
            <v>6</v>
          </cell>
        </row>
        <row r="56">
          <cell r="B56">
            <v>61300000</v>
          </cell>
          <cell r="C56" t="str">
            <v>Loyer magasin</v>
          </cell>
          <cell r="D56">
            <v>9172.44</v>
          </cell>
          <cell r="E56">
            <v>0</v>
          </cell>
          <cell r="F56">
            <v>9172.44</v>
          </cell>
          <cell r="G56">
            <v>9172.44</v>
          </cell>
          <cell r="H56">
            <v>0</v>
          </cell>
          <cell r="I56">
            <v>9172.44</v>
          </cell>
          <cell r="J56" t="str">
            <v>6130</v>
          </cell>
          <cell r="K56" t="str">
            <v>613</v>
          </cell>
          <cell r="L56" t="str">
            <v>61</v>
          </cell>
          <cell r="M56" t="str">
            <v>6</v>
          </cell>
        </row>
        <row r="57">
          <cell r="B57">
            <v>61311000</v>
          </cell>
          <cell r="C57" t="str">
            <v>TPE</v>
          </cell>
          <cell r="D57">
            <v>396</v>
          </cell>
          <cell r="E57">
            <v>0</v>
          </cell>
          <cell r="F57">
            <v>396</v>
          </cell>
          <cell r="G57">
            <v>293.08999999999997</v>
          </cell>
          <cell r="H57">
            <v>0</v>
          </cell>
          <cell r="I57">
            <v>293.08999999999997</v>
          </cell>
          <cell r="J57" t="str">
            <v>6131</v>
          </cell>
          <cell r="K57" t="str">
            <v>613</v>
          </cell>
          <cell r="L57" t="str">
            <v>61</v>
          </cell>
          <cell r="M57" t="str">
            <v>6</v>
          </cell>
        </row>
        <row r="58">
          <cell r="B58">
            <v>61555500</v>
          </cell>
          <cell r="C58" t="str">
            <v>Entretiens et réparations</v>
          </cell>
          <cell r="D58">
            <v>35</v>
          </cell>
          <cell r="E58">
            <v>0</v>
          </cell>
          <cell r="F58">
            <v>35</v>
          </cell>
          <cell r="G58">
            <v>0</v>
          </cell>
          <cell r="H58">
            <v>0</v>
          </cell>
          <cell r="I58">
            <v>0</v>
          </cell>
          <cell r="J58" t="str">
            <v>6155</v>
          </cell>
          <cell r="K58" t="str">
            <v>615</v>
          </cell>
          <cell r="L58" t="str">
            <v>61</v>
          </cell>
          <cell r="M58" t="str">
            <v>6</v>
          </cell>
        </row>
        <row r="59">
          <cell r="B59">
            <v>61560000</v>
          </cell>
          <cell r="C59" t="str">
            <v>Maintenance</v>
          </cell>
          <cell r="D59">
            <v>0</v>
          </cell>
          <cell r="E59">
            <v>0</v>
          </cell>
          <cell r="F59">
            <v>0</v>
          </cell>
          <cell r="G59">
            <v>15</v>
          </cell>
          <cell r="H59">
            <v>0</v>
          </cell>
          <cell r="I59">
            <v>15</v>
          </cell>
          <cell r="J59" t="str">
            <v>6156</v>
          </cell>
          <cell r="K59" t="str">
            <v>615</v>
          </cell>
          <cell r="L59" t="str">
            <v>61</v>
          </cell>
          <cell r="M59" t="str">
            <v>6</v>
          </cell>
        </row>
        <row r="60">
          <cell r="B60">
            <v>61600000</v>
          </cell>
          <cell r="C60" t="str">
            <v>Assurances multirisques</v>
          </cell>
          <cell r="D60">
            <v>351.06</v>
          </cell>
          <cell r="E60">
            <v>0</v>
          </cell>
          <cell r="F60">
            <v>351.06</v>
          </cell>
          <cell r="G60">
            <v>971.52</v>
          </cell>
          <cell r="H60">
            <v>0</v>
          </cell>
          <cell r="I60">
            <v>971.52</v>
          </cell>
          <cell r="J60" t="str">
            <v>6160</v>
          </cell>
          <cell r="K60" t="str">
            <v>616</v>
          </cell>
          <cell r="L60" t="str">
            <v>61</v>
          </cell>
          <cell r="M60" t="str">
            <v>6</v>
          </cell>
        </row>
        <row r="61">
          <cell r="B61">
            <v>62260100</v>
          </cell>
          <cell r="C61" t="str">
            <v>Honoraires admnistratifs</v>
          </cell>
          <cell r="D61">
            <v>2920.5</v>
          </cell>
          <cell r="E61">
            <v>0</v>
          </cell>
          <cell r="F61">
            <v>2920.5</v>
          </cell>
          <cell r="G61">
            <v>3807</v>
          </cell>
          <cell r="H61">
            <v>0</v>
          </cell>
          <cell r="I61">
            <v>3807</v>
          </cell>
          <cell r="J61" t="str">
            <v>6226</v>
          </cell>
          <cell r="K61" t="str">
            <v>622</v>
          </cell>
          <cell r="L61" t="str">
            <v>62</v>
          </cell>
          <cell r="M61" t="str">
            <v>6</v>
          </cell>
        </row>
        <row r="62">
          <cell r="B62">
            <v>62270000</v>
          </cell>
          <cell r="C62" t="str">
            <v>Frais d'actes et contentieux</v>
          </cell>
          <cell r="D62">
            <v>0</v>
          </cell>
          <cell r="E62">
            <v>0</v>
          </cell>
          <cell r="F62">
            <v>0</v>
          </cell>
          <cell r="G62">
            <v>93.5</v>
          </cell>
          <cell r="H62">
            <v>0</v>
          </cell>
          <cell r="I62">
            <v>93.5</v>
          </cell>
          <cell r="J62" t="str">
            <v>6227</v>
          </cell>
          <cell r="K62" t="str">
            <v>622</v>
          </cell>
          <cell r="L62" t="str">
            <v>62</v>
          </cell>
          <cell r="M62" t="str">
            <v>6</v>
          </cell>
        </row>
        <row r="63">
          <cell r="B63">
            <v>62300000</v>
          </cell>
          <cell r="C63" t="str">
            <v>Publicité</v>
          </cell>
          <cell r="D63">
            <v>0</v>
          </cell>
          <cell r="E63">
            <v>0</v>
          </cell>
          <cell r="F63">
            <v>0</v>
          </cell>
          <cell r="G63">
            <v>70</v>
          </cell>
          <cell r="H63">
            <v>0</v>
          </cell>
          <cell r="I63">
            <v>70</v>
          </cell>
          <cell r="J63" t="str">
            <v>6230</v>
          </cell>
          <cell r="K63" t="str">
            <v>623</v>
          </cell>
          <cell r="L63" t="str">
            <v>62</v>
          </cell>
          <cell r="M63" t="str">
            <v>6</v>
          </cell>
        </row>
        <row r="64">
          <cell r="B64">
            <v>62310000</v>
          </cell>
          <cell r="C64" t="str">
            <v>Annonces</v>
          </cell>
          <cell r="D64">
            <v>0</v>
          </cell>
          <cell r="E64">
            <v>0</v>
          </cell>
          <cell r="F64">
            <v>0</v>
          </cell>
          <cell r="G64">
            <v>85</v>
          </cell>
          <cell r="H64">
            <v>0</v>
          </cell>
          <cell r="I64">
            <v>85</v>
          </cell>
          <cell r="J64" t="str">
            <v>6231</v>
          </cell>
          <cell r="K64" t="str">
            <v>623</v>
          </cell>
          <cell r="L64" t="str">
            <v>62</v>
          </cell>
          <cell r="M64" t="str">
            <v>6</v>
          </cell>
        </row>
        <row r="65">
          <cell r="B65">
            <v>62311000</v>
          </cell>
          <cell r="C65" t="str">
            <v>Frais décoration magasin</v>
          </cell>
          <cell r="D65">
            <v>88.25</v>
          </cell>
          <cell r="E65">
            <v>0</v>
          </cell>
          <cell r="F65">
            <v>88.25</v>
          </cell>
          <cell r="G65">
            <v>0</v>
          </cell>
          <cell r="H65">
            <v>0</v>
          </cell>
          <cell r="I65">
            <v>0</v>
          </cell>
          <cell r="J65" t="str">
            <v>6231</v>
          </cell>
          <cell r="K65" t="str">
            <v>623</v>
          </cell>
          <cell r="L65" t="str">
            <v>62</v>
          </cell>
          <cell r="M65" t="str">
            <v>6</v>
          </cell>
        </row>
        <row r="66">
          <cell r="B66">
            <v>62340000</v>
          </cell>
          <cell r="C66" t="str">
            <v>Cadeaux clientèle</v>
          </cell>
          <cell r="D66">
            <v>18.18</v>
          </cell>
          <cell r="E66">
            <v>0</v>
          </cell>
          <cell r="F66">
            <v>18.18</v>
          </cell>
          <cell r="G66">
            <v>162.36000000000001</v>
          </cell>
          <cell r="H66">
            <v>0</v>
          </cell>
          <cell r="I66">
            <v>162.36000000000001</v>
          </cell>
          <cell r="J66" t="str">
            <v>6234</v>
          </cell>
          <cell r="K66" t="str">
            <v>623</v>
          </cell>
          <cell r="L66" t="str">
            <v>62</v>
          </cell>
          <cell r="M66" t="str">
            <v>6</v>
          </cell>
        </row>
        <row r="67">
          <cell r="B67">
            <v>62380000</v>
          </cell>
          <cell r="C67" t="str">
            <v>Pourboires et dons</v>
          </cell>
          <cell r="D67">
            <v>50</v>
          </cell>
          <cell r="E67">
            <v>0</v>
          </cell>
          <cell r="F67">
            <v>50</v>
          </cell>
          <cell r="G67">
            <v>140</v>
          </cell>
          <cell r="H67">
            <v>0</v>
          </cell>
          <cell r="I67">
            <v>140</v>
          </cell>
          <cell r="J67" t="str">
            <v>6238</v>
          </cell>
          <cell r="K67" t="str">
            <v>623</v>
          </cell>
          <cell r="L67" t="str">
            <v>62</v>
          </cell>
          <cell r="M67" t="str">
            <v>6</v>
          </cell>
        </row>
        <row r="68">
          <cell r="B68">
            <v>62570000</v>
          </cell>
          <cell r="C68" t="str">
            <v>Réceptions</v>
          </cell>
          <cell r="D68">
            <v>0</v>
          </cell>
          <cell r="E68">
            <v>0</v>
          </cell>
          <cell r="F68">
            <v>0</v>
          </cell>
          <cell r="G68">
            <v>117.67</v>
          </cell>
          <cell r="H68">
            <v>0</v>
          </cell>
          <cell r="I68">
            <v>117.67</v>
          </cell>
          <cell r="J68" t="str">
            <v>6257</v>
          </cell>
          <cell r="K68" t="str">
            <v>625</v>
          </cell>
          <cell r="L68" t="str">
            <v>62</v>
          </cell>
          <cell r="M68" t="str">
            <v>6</v>
          </cell>
        </row>
        <row r="69">
          <cell r="B69">
            <v>62580000</v>
          </cell>
          <cell r="C69" t="str">
            <v>Boissons</v>
          </cell>
          <cell r="D69">
            <v>116.93</v>
          </cell>
          <cell r="E69">
            <v>0</v>
          </cell>
          <cell r="F69">
            <v>116.93</v>
          </cell>
          <cell r="G69">
            <v>340.85</v>
          </cell>
          <cell r="H69">
            <v>0</v>
          </cell>
          <cell r="I69">
            <v>340.85</v>
          </cell>
        </row>
        <row r="70">
          <cell r="B70">
            <v>62600000</v>
          </cell>
          <cell r="C70" t="str">
            <v>Affranchissements</v>
          </cell>
          <cell r="D70">
            <v>94.48</v>
          </cell>
          <cell r="E70">
            <v>0</v>
          </cell>
          <cell r="F70">
            <v>94.48</v>
          </cell>
          <cell r="G70">
            <v>66.489999999999995</v>
          </cell>
          <cell r="H70">
            <v>0</v>
          </cell>
          <cell r="I70">
            <v>66.489999999999995</v>
          </cell>
        </row>
        <row r="71">
          <cell r="B71">
            <v>62610000</v>
          </cell>
          <cell r="C71" t="str">
            <v>Téléphone</v>
          </cell>
          <cell r="D71">
            <v>1157.1199999999999</v>
          </cell>
          <cell r="E71">
            <v>0</v>
          </cell>
          <cell r="F71">
            <v>1157.1199999999999</v>
          </cell>
          <cell r="G71">
            <v>1238.94</v>
          </cell>
          <cell r="H71">
            <v>0</v>
          </cell>
          <cell r="I71">
            <v>1238.94</v>
          </cell>
        </row>
        <row r="72">
          <cell r="B72">
            <v>62700000</v>
          </cell>
          <cell r="C72" t="str">
            <v>Services bancaires</v>
          </cell>
          <cell r="D72">
            <v>852.88</v>
          </cell>
          <cell r="E72">
            <v>0</v>
          </cell>
          <cell r="F72">
            <v>852.88</v>
          </cell>
          <cell r="G72">
            <v>1904.17</v>
          </cell>
          <cell r="H72">
            <v>0</v>
          </cell>
          <cell r="I72">
            <v>1904.17</v>
          </cell>
        </row>
        <row r="73">
          <cell r="B73">
            <v>62810000</v>
          </cell>
          <cell r="C73" t="str">
            <v>Concours divers</v>
          </cell>
          <cell r="D73">
            <v>170</v>
          </cell>
          <cell r="E73">
            <v>0</v>
          </cell>
          <cell r="F73">
            <v>170</v>
          </cell>
          <cell r="G73">
            <v>160</v>
          </cell>
          <cell r="H73">
            <v>0</v>
          </cell>
          <cell r="I73">
            <v>160</v>
          </cell>
        </row>
        <row r="74">
          <cell r="B74">
            <v>63330000</v>
          </cell>
          <cell r="C74" t="str">
            <v>Formations continue</v>
          </cell>
          <cell r="D74">
            <v>354.47</v>
          </cell>
          <cell r="E74">
            <v>0</v>
          </cell>
          <cell r="F74">
            <v>354.47</v>
          </cell>
          <cell r="G74">
            <v>375.79</v>
          </cell>
          <cell r="H74">
            <v>0</v>
          </cell>
          <cell r="I74">
            <v>375.79</v>
          </cell>
        </row>
        <row r="75">
          <cell r="B75">
            <v>63511000</v>
          </cell>
          <cell r="C75" t="str">
            <v>Cotisation Foncière Entreprise</v>
          </cell>
          <cell r="D75">
            <v>646</v>
          </cell>
          <cell r="E75">
            <v>0</v>
          </cell>
          <cell r="F75">
            <v>646</v>
          </cell>
          <cell r="G75">
            <v>643</v>
          </cell>
          <cell r="H75">
            <v>0</v>
          </cell>
          <cell r="I75">
            <v>643</v>
          </cell>
        </row>
        <row r="76">
          <cell r="B76">
            <v>63512000</v>
          </cell>
          <cell r="C76" t="str">
            <v>Taxe foncière</v>
          </cell>
          <cell r="D76">
            <v>1248.31</v>
          </cell>
          <cell r="E76">
            <v>0</v>
          </cell>
          <cell r="F76">
            <v>1248.31</v>
          </cell>
          <cell r="G76">
            <v>0</v>
          </cell>
          <cell r="H76">
            <v>0</v>
          </cell>
          <cell r="I76">
            <v>0</v>
          </cell>
        </row>
        <row r="77">
          <cell r="B77">
            <v>63720000</v>
          </cell>
          <cell r="C77" t="str">
            <v>Csg déductible</v>
          </cell>
          <cell r="D77">
            <v>291</v>
          </cell>
          <cell r="E77">
            <v>0</v>
          </cell>
          <cell r="F77">
            <v>291</v>
          </cell>
          <cell r="G77">
            <v>1075</v>
          </cell>
          <cell r="H77">
            <v>0</v>
          </cell>
          <cell r="I77">
            <v>1075</v>
          </cell>
        </row>
        <row r="78">
          <cell r="B78">
            <v>64100000</v>
          </cell>
          <cell r="C78" t="str">
            <v>Salaires</v>
          </cell>
          <cell r="D78">
            <v>10807.35</v>
          </cell>
          <cell r="E78">
            <v>0</v>
          </cell>
          <cell r="F78">
            <v>10807.35</v>
          </cell>
          <cell r="G78">
            <v>32241.88</v>
          </cell>
          <cell r="H78">
            <v>0</v>
          </cell>
          <cell r="I78">
            <v>32241.88</v>
          </cell>
        </row>
        <row r="79">
          <cell r="B79">
            <v>64120000</v>
          </cell>
          <cell r="C79" t="str">
            <v>Congés payés</v>
          </cell>
          <cell r="D79">
            <v>0</v>
          </cell>
          <cell r="E79">
            <v>1130.5</v>
          </cell>
          <cell r="F79">
            <v>-1130.5</v>
          </cell>
          <cell r="G79">
            <v>0</v>
          </cell>
          <cell r="H79">
            <v>96</v>
          </cell>
          <cell r="I79">
            <v>-96</v>
          </cell>
        </row>
        <row r="80">
          <cell r="B80">
            <v>64140000</v>
          </cell>
          <cell r="C80" t="str">
            <v>Indemnités  fin CDD</v>
          </cell>
          <cell r="D80">
            <v>768.57</v>
          </cell>
          <cell r="E80">
            <v>0</v>
          </cell>
          <cell r="F80">
            <v>768.57</v>
          </cell>
          <cell r="G80">
            <v>0</v>
          </cell>
          <cell r="H80">
            <v>0</v>
          </cell>
          <cell r="I80">
            <v>0</v>
          </cell>
        </row>
        <row r="81">
          <cell r="B81">
            <v>64510000</v>
          </cell>
          <cell r="C81" t="str">
            <v>Cotisation URSSAF</v>
          </cell>
          <cell r="D81">
            <v>2469.4499999999998</v>
          </cell>
          <cell r="E81">
            <v>0</v>
          </cell>
          <cell r="F81">
            <v>2469.4499999999998</v>
          </cell>
          <cell r="G81">
            <v>2453.9</v>
          </cell>
          <cell r="H81">
            <v>0</v>
          </cell>
          <cell r="I81">
            <v>2453.9</v>
          </cell>
        </row>
        <row r="82">
          <cell r="B82">
            <v>64530000</v>
          </cell>
          <cell r="C82" t="str">
            <v>Cotisation retraite</v>
          </cell>
          <cell r="D82">
            <v>611.09</v>
          </cell>
          <cell r="E82">
            <v>0</v>
          </cell>
          <cell r="F82">
            <v>611.09</v>
          </cell>
          <cell r="G82">
            <v>1463.65</v>
          </cell>
          <cell r="H82">
            <v>0</v>
          </cell>
          <cell r="I82">
            <v>1463.65</v>
          </cell>
        </row>
        <row r="83">
          <cell r="B83">
            <v>64532000</v>
          </cell>
          <cell r="C83" t="str">
            <v>Cotisation mutuelle</v>
          </cell>
          <cell r="D83">
            <v>226.53</v>
          </cell>
          <cell r="E83">
            <v>0</v>
          </cell>
          <cell r="F83">
            <v>226.53</v>
          </cell>
          <cell r="G83">
            <v>934.88</v>
          </cell>
          <cell r="H83">
            <v>0</v>
          </cell>
          <cell r="I83">
            <v>934.88</v>
          </cell>
        </row>
        <row r="84">
          <cell r="B84">
            <v>64550000</v>
          </cell>
          <cell r="C84" t="str">
            <v>Charges sociales sur congés payés</v>
          </cell>
          <cell r="D84">
            <v>0</v>
          </cell>
          <cell r="E84">
            <v>286</v>
          </cell>
          <cell r="F84">
            <v>-286</v>
          </cell>
          <cell r="G84">
            <v>0</v>
          </cell>
          <cell r="H84">
            <v>16</v>
          </cell>
          <cell r="I84">
            <v>-16</v>
          </cell>
        </row>
        <row r="85">
          <cell r="B85">
            <v>64633000</v>
          </cell>
          <cell r="C85" t="str">
            <v>Prévoyance Madelin</v>
          </cell>
          <cell r="D85">
            <v>169.67</v>
          </cell>
          <cell r="E85">
            <v>0</v>
          </cell>
          <cell r="F85">
            <v>169.67</v>
          </cell>
          <cell r="G85">
            <v>438.75</v>
          </cell>
          <cell r="H85">
            <v>0</v>
          </cell>
          <cell r="I85">
            <v>438.75</v>
          </cell>
        </row>
        <row r="86">
          <cell r="B86">
            <v>64634000</v>
          </cell>
          <cell r="C86" t="str">
            <v>Santé Madelin</v>
          </cell>
          <cell r="D86">
            <v>128.69999999999999</v>
          </cell>
          <cell r="E86">
            <v>0</v>
          </cell>
          <cell r="F86">
            <v>128.69999999999999</v>
          </cell>
          <cell r="G86">
            <v>392.64</v>
          </cell>
          <cell r="H86">
            <v>0</v>
          </cell>
          <cell r="I86">
            <v>392.64</v>
          </cell>
        </row>
        <row r="87">
          <cell r="B87">
            <v>64640000</v>
          </cell>
          <cell r="C87" t="str">
            <v>RSI</v>
          </cell>
          <cell r="D87">
            <v>7116</v>
          </cell>
          <cell r="E87">
            <v>0</v>
          </cell>
          <cell r="F87">
            <v>7116</v>
          </cell>
          <cell r="G87">
            <v>5808</v>
          </cell>
          <cell r="H87">
            <v>0</v>
          </cell>
          <cell r="I87">
            <v>5808</v>
          </cell>
        </row>
        <row r="88">
          <cell r="B88">
            <v>64750000</v>
          </cell>
          <cell r="C88" t="str">
            <v>Médecine du travail</v>
          </cell>
          <cell r="D88">
            <v>253.45</v>
          </cell>
          <cell r="E88">
            <v>0</v>
          </cell>
          <cell r="F88">
            <v>253.45</v>
          </cell>
          <cell r="G88">
            <v>251.96</v>
          </cell>
          <cell r="H88">
            <v>0</v>
          </cell>
          <cell r="I88">
            <v>251.96</v>
          </cell>
        </row>
        <row r="89">
          <cell r="B89">
            <v>64800000</v>
          </cell>
          <cell r="C89" t="str">
            <v>Autres charges de personnel</v>
          </cell>
          <cell r="D89">
            <v>42</v>
          </cell>
          <cell r="E89">
            <v>0</v>
          </cell>
          <cell r="F89">
            <v>42</v>
          </cell>
          <cell r="G89">
            <v>36.32</v>
          </cell>
          <cell r="H89">
            <v>0</v>
          </cell>
          <cell r="I89">
            <v>36.32</v>
          </cell>
        </row>
        <row r="90">
          <cell r="B90">
            <v>65160000</v>
          </cell>
          <cell r="C90" t="str">
            <v>Redevances</v>
          </cell>
          <cell r="D90">
            <v>187.14</v>
          </cell>
          <cell r="E90">
            <v>0</v>
          </cell>
          <cell r="F90">
            <v>187.14</v>
          </cell>
          <cell r="G90">
            <v>184.08</v>
          </cell>
          <cell r="H90">
            <v>0</v>
          </cell>
          <cell r="I90">
            <v>184.08</v>
          </cell>
        </row>
        <row r="91">
          <cell r="B91">
            <v>65800000</v>
          </cell>
          <cell r="C91" t="str">
            <v>Charg.divers.gestion</v>
          </cell>
          <cell r="D91">
            <v>0</v>
          </cell>
          <cell r="E91">
            <v>0</v>
          </cell>
          <cell r="F91">
            <v>0</v>
          </cell>
          <cell r="G91">
            <v>13.24</v>
          </cell>
          <cell r="H91">
            <v>0</v>
          </cell>
          <cell r="I91">
            <v>13.24</v>
          </cell>
        </row>
        <row r="92">
          <cell r="B92">
            <v>66110000</v>
          </cell>
          <cell r="C92" t="str">
            <v>Intérêts d'emprunts</v>
          </cell>
          <cell r="D92">
            <v>789.47</v>
          </cell>
          <cell r="E92">
            <v>0</v>
          </cell>
          <cell r="F92">
            <v>789.47</v>
          </cell>
          <cell r="G92">
            <v>1331.88</v>
          </cell>
          <cell r="H92">
            <v>0</v>
          </cell>
          <cell r="I92">
            <v>1331.88</v>
          </cell>
        </row>
        <row r="93">
          <cell r="B93">
            <v>66150000</v>
          </cell>
          <cell r="C93" t="str">
            <v>Intérêts débiteurs</v>
          </cell>
          <cell r="D93">
            <v>179.45</v>
          </cell>
          <cell r="E93">
            <v>0</v>
          </cell>
          <cell r="F93">
            <v>179.45</v>
          </cell>
          <cell r="G93">
            <v>36.83</v>
          </cell>
          <cell r="H93">
            <v>0</v>
          </cell>
          <cell r="I93">
            <v>36.83</v>
          </cell>
        </row>
        <row r="94">
          <cell r="B94">
            <v>67120000</v>
          </cell>
          <cell r="C94" t="str">
            <v>Intérêts de retard</v>
          </cell>
          <cell r="D94">
            <v>0</v>
          </cell>
          <cell r="E94">
            <v>0</v>
          </cell>
          <cell r="F94">
            <v>0</v>
          </cell>
          <cell r="G94">
            <v>90</v>
          </cell>
          <cell r="H94">
            <v>0</v>
          </cell>
          <cell r="I94">
            <v>90</v>
          </cell>
        </row>
        <row r="95">
          <cell r="B95">
            <v>68112000</v>
          </cell>
          <cell r="C95" t="str">
            <v>Dotations aux amortissements</v>
          </cell>
          <cell r="D95">
            <v>0</v>
          </cell>
          <cell r="E95">
            <v>0</v>
          </cell>
          <cell r="F95">
            <v>0</v>
          </cell>
          <cell r="G95">
            <v>1029.03</v>
          </cell>
          <cell r="H95">
            <v>0</v>
          </cell>
          <cell r="I95">
            <v>1029.03</v>
          </cell>
        </row>
        <row r="96">
          <cell r="B96">
            <v>70600000</v>
          </cell>
          <cell r="C96" t="str">
            <v>Prestations de services 19.6 %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19609.77</v>
          </cell>
          <cell r="I96">
            <v>-19609.77</v>
          </cell>
        </row>
        <row r="97">
          <cell r="B97">
            <v>70602000</v>
          </cell>
          <cell r="C97" t="str">
            <v>Prestations de services 20 %</v>
          </cell>
          <cell r="D97">
            <v>0</v>
          </cell>
          <cell r="E97">
            <v>70458.990000000005</v>
          </cell>
          <cell r="F97">
            <v>-70458.990000000005</v>
          </cell>
          <cell r="G97">
            <v>0</v>
          </cell>
          <cell r="H97">
            <v>61494.61</v>
          </cell>
          <cell r="I97">
            <v>-61494.61</v>
          </cell>
        </row>
        <row r="98">
          <cell r="B98">
            <v>70700000</v>
          </cell>
          <cell r="C98" t="str">
            <v>Ventes de produits 19.6 %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945.05</v>
          </cell>
          <cell r="I98">
            <v>-945.05</v>
          </cell>
        </row>
        <row r="99">
          <cell r="B99">
            <v>70702000</v>
          </cell>
          <cell r="C99" t="str">
            <v>Ventes de produits 20 %</v>
          </cell>
          <cell r="D99">
            <v>0</v>
          </cell>
          <cell r="E99">
            <v>2630.77</v>
          </cell>
          <cell r="F99">
            <v>-2630.77</v>
          </cell>
          <cell r="G99">
            <v>0</v>
          </cell>
          <cell r="H99">
            <v>2293.9299999999998</v>
          </cell>
          <cell r="I99">
            <v>-2293.9299999999998</v>
          </cell>
        </row>
        <row r="100">
          <cell r="B100">
            <v>74000000</v>
          </cell>
          <cell r="C100" t="str">
            <v>Subventions d'exploitation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1650</v>
          </cell>
          <cell r="I100">
            <v>-1650</v>
          </cell>
        </row>
        <row r="101">
          <cell r="B101">
            <v>75800000</v>
          </cell>
          <cell r="C101" t="str">
            <v>Prod.divers gestion courante</v>
          </cell>
          <cell r="D101">
            <v>0</v>
          </cell>
          <cell r="E101">
            <v>0.28999999999999998</v>
          </cell>
          <cell r="F101">
            <v>-0.28999999999999998</v>
          </cell>
          <cell r="G101">
            <v>0</v>
          </cell>
          <cell r="H101">
            <v>4.5</v>
          </cell>
          <cell r="I101">
            <v>-4.5</v>
          </cell>
        </row>
        <row r="102">
          <cell r="B102">
            <v>76800000</v>
          </cell>
          <cell r="C102" t="str">
            <v>Autres produits financiers</v>
          </cell>
          <cell r="D102">
            <v>0</v>
          </cell>
          <cell r="E102">
            <v>15.5</v>
          </cell>
          <cell r="F102">
            <v>-15.5</v>
          </cell>
          <cell r="G102">
            <v>0</v>
          </cell>
          <cell r="H102">
            <v>56.96</v>
          </cell>
          <cell r="I102">
            <v>-56.96</v>
          </cell>
        </row>
        <row r="103">
          <cell r="B103">
            <v>79100000</v>
          </cell>
          <cell r="C103" t="str">
            <v>Transfert de charges</v>
          </cell>
          <cell r="D103">
            <v>0</v>
          </cell>
          <cell r="E103">
            <v>160</v>
          </cell>
          <cell r="F103">
            <v>-160</v>
          </cell>
          <cell r="G103">
            <v>0</v>
          </cell>
          <cell r="H103">
            <v>0</v>
          </cell>
          <cell r="I103">
            <v>0</v>
          </cell>
        </row>
        <row r="104">
          <cell r="B104">
            <v>79140000</v>
          </cell>
          <cell r="C104" t="str">
            <v>Transfert de charges (64)</v>
          </cell>
          <cell r="D104">
            <v>0</v>
          </cell>
          <cell r="E104">
            <v>1000</v>
          </cell>
          <cell r="F104">
            <v>-1000</v>
          </cell>
          <cell r="G104">
            <v>0</v>
          </cell>
          <cell r="H104">
            <v>0</v>
          </cell>
          <cell r="I104">
            <v>0</v>
          </cell>
        </row>
        <row r="105">
          <cell r="B105">
            <v>79146000</v>
          </cell>
          <cell r="C105" t="str">
            <v>Transfert de charges (646) : Maternité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7845.3</v>
          </cell>
          <cell r="I105">
            <v>-7845.3</v>
          </cell>
        </row>
      </sheetData>
      <sheetData sheetId="89" refreshError="1"/>
      <sheetData sheetId="90" refreshError="1"/>
      <sheetData sheetId="91" refreshError="1"/>
      <sheetData sheetId="92" refreshError="1"/>
      <sheetData sheetId="93">
        <row r="27">
          <cell r="D27">
            <v>0</v>
          </cell>
        </row>
      </sheetData>
      <sheetData sheetId="94" refreshError="1"/>
      <sheetData sheetId="95" refreshError="1"/>
      <sheetData sheetId="9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aramètres"/>
      <sheetName val="balance inexweb"/>
      <sheetName val="base donnees"/>
      <sheetName val="Emprunts"/>
      <sheetName val="Clients douteux"/>
      <sheetName val="Stock &amp; Provisions"/>
      <sheetName val="Indice charges sociales"/>
      <sheetName val="Provision conges payes"/>
      <sheetName val="Résultat fiscal EI ou EURL"/>
      <sheetName val="Résultat fiscal - Société IRPP"/>
      <sheetName val="Résultat fiscal - IS"/>
      <sheetName val="Calcul IS"/>
      <sheetName val="Centralisation CA3"/>
      <sheetName val="Bases TVA collectee"/>
      <sheetName val="Verification TVA collectee"/>
      <sheetName val="TVA déductible"/>
      <sheetName val="Capital"/>
      <sheetName val="C.C.A"/>
      <sheetName val="P.A.R"/>
      <sheetName val="C.A.P"/>
      <sheetName val="P.C.A"/>
    </sheetNames>
    <sheetDataSet>
      <sheetData sheetId="0"/>
      <sheetData sheetId="1">
        <row r="14">
          <cell r="A14">
            <v>1</v>
          </cell>
          <cell r="B14">
            <v>2</v>
          </cell>
          <cell r="C14">
            <v>3</v>
          </cell>
          <cell r="D14">
            <v>4</v>
          </cell>
          <cell r="E14">
            <v>5</v>
          </cell>
          <cell r="F14">
            <v>6</v>
          </cell>
          <cell r="G14">
            <v>7</v>
          </cell>
          <cell r="H14">
            <v>8</v>
          </cell>
          <cell r="I14">
            <v>9</v>
          </cell>
          <cell r="J14">
            <v>10</v>
          </cell>
          <cell r="K14">
            <v>11</v>
          </cell>
          <cell r="L14">
            <v>12</v>
          </cell>
        </row>
        <row r="15">
          <cell r="A15" t="str">
            <v>janvier</v>
          </cell>
          <cell r="B15" t="str">
            <v>février</v>
          </cell>
          <cell r="C15" t="str">
            <v>mars</v>
          </cell>
          <cell r="D15" t="str">
            <v>avril</v>
          </cell>
          <cell r="E15" t="str">
            <v>mai</v>
          </cell>
          <cell r="F15" t="str">
            <v>juin</v>
          </cell>
          <cell r="G15" t="str">
            <v>juillet</v>
          </cell>
          <cell r="H15" t="str">
            <v>août</v>
          </cell>
          <cell r="I15" t="str">
            <v>septembre</v>
          </cell>
          <cell r="J15" t="str">
            <v>octobre</v>
          </cell>
          <cell r="K15" t="str">
            <v>novembre</v>
          </cell>
          <cell r="L15" t="str">
            <v>décembre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3">
          <cell r="Q33">
            <v>0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Données"/>
      <sheetName val="Détail des charges"/>
      <sheetName val="Détail des produits"/>
      <sheetName val="Immobilisation"/>
      <sheetName val="Plan d'amortissement"/>
      <sheetName val="Plan d'amortissement emprunt"/>
      <sheetName val="Paie"/>
      <sheetName val="Plan de financement"/>
      <sheetName val="TVA"/>
      <sheetName val="Prévisions de trésorerie1"/>
      <sheetName val="Financement des investissements"/>
      <sheetName val="Compte de résultat"/>
      <sheetName val="Bilan"/>
      <sheetName val="Ratios"/>
      <sheetName val="Amortissement"/>
      <sheetName val="Prévisions de trésorerie"/>
      <sheetName val="Imposition"/>
    </sheetNames>
    <sheetDataSet>
      <sheetData sheetId="0"/>
      <sheetData sheetId="1">
        <row r="520">
          <cell r="A520" t="str">
            <v>classe 6</v>
          </cell>
          <cell r="B520" t="str">
            <v>ACHATS</v>
          </cell>
        </row>
        <row r="837">
          <cell r="A837" t="str">
            <v>Classe 7</v>
          </cell>
          <cell r="B837" t="str">
            <v>Produits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9.xml"/><Relationship Id="rId13" Type="http://schemas.openxmlformats.org/officeDocument/2006/relationships/ctrlProp" Target="../ctrlProps/ctrlProp44.xml"/><Relationship Id="rId18" Type="http://schemas.openxmlformats.org/officeDocument/2006/relationships/ctrlProp" Target="../ctrlProps/ctrlProp49.xml"/><Relationship Id="rId26" Type="http://schemas.openxmlformats.org/officeDocument/2006/relationships/ctrlProp" Target="../ctrlProps/ctrlProp57.xml"/><Relationship Id="rId39" Type="http://schemas.openxmlformats.org/officeDocument/2006/relationships/ctrlProp" Target="../ctrlProps/ctrlProp70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52.xml"/><Relationship Id="rId34" Type="http://schemas.openxmlformats.org/officeDocument/2006/relationships/ctrlProp" Target="../ctrlProps/ctrlProp65.xml"/><Relationship Id="rId42" Type="http://schemas.openxmlformats.org/officeDocument/2006/relationships/ctrlProp" Target="../ctrlProps/ctrlProp73.xml"/><Relationship Id="rId47" Type="http://schemas.openxmlformats.org/officeDocument/2006/relationships/comments" Target="../comments1.xml"/><Relationship Id="rId7" Type="http://schemas.openxmlformats.org/officeDocument/2006/relationships/ctrlProp" Target="../ctrlProps/ctrlProp38.xml"/><Relationship Id="rId12" Type="http://schemas.openxmlformats.org/officeDocument/2006/relationships/ctrlProp" Target="../ctrlProps/ctrlProp43.xml"/><Relationship Id="rId17" Type="http://schemas.openxmlformats.org/officeDocument/2006/relationships/ctrlProp" Target="../ctrlProps/ctrlProp48.xml"/><Relationship Id="rId25" Type="http://schemas.openxmlformats.org/officeDocument/2006/relationships/ctrlProp" Target="../ctrlProps/ctrlProp56.xml"/><Relationship Id="rId33" Type="http://schemas.openxmlformats.org/officeDocument/2006/relationships/ctrlProp" Target="../ctrlProps/ctrlProp64.xml"/><Relationship Id="rId38" Type="http://schemas.openxmlformats.org/officeDocument/2006/relationships/ctrlProp" Target="../ctrlProps/ctrlProp69.xml"/><Relationship Id="rId46" Type="http://schemas.openxmlformats.org/officeDocument/2006/relationships/ctrlProp" Target="../ctrlProps/ctrlProp77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47.xml"/><Relationship Id="rId20" Type="http://schemas.openxmlformats.org/officeDocument/2006/relationships/ctrlProp" Target="../ctrlProps/ctrlProp51.xml"/><Relationship Id="rId29" Type="http://schemas.openxmlformats.org/officeDocument/2006/relationships/ctrlProp" Target="../ctrlProps/ctrlProp60.xml"/><Relationship Id="rId41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7.xml"/><Relationship Id="rId11" Type="http://schemas.openxmlformats.org/officeDocument/2006/relationships/ctrlProp" Target="../ctrlProps/ctrlProp42.xml"/><Relationship Id="rId24" Type="http://schemas.openxmlformats.org/officeDocument/2006/relationships/ctrlProp" Target="../ctrlProps/ctrlProp55.xml"/><Relationship Id="rId32" Type="http://schemas.openxmlformats.org/officeDocument/2006/relationships/ctrlProp" Target="../ctrlProps/ctrlProp63.xml"/><Relationship Id="rId37" Type="http://schemas.openxmlformats.org/officeDocument/2006/relationships/ctrlProp" Target="../ctrlProps/ctrlProp68.xml"/><Relationship Id="rId40" Type="http://schemas.openxmlformats.org/officeDocument/2006/relationships/ctrlProp" Target="../ctrlProps/ctrlProp71.xml"/><Relationship Id="rId45" Type="http://schemas.openxmlformats.org/officeDocument/2006/relationships/ctrlProp" Target="../ctrlProps/ctrlProp76.xml"/><Relationship Id="rId5" Type="http://schemas.openxmlformats.org/officeDocument/2006/relationships/ctrlProp" Target="../ctrlProps/ctrlProp36.xml"/><Relationship Id="rId15" Type="http://schemas.openxmlformats.org/officeDocument/2006/relationships/ctrlProp" Target="../ctrlProps/ctrlProp46.xml"/><Relationship Id="rId23" Type="http://schemas.openxmlformats.org/officeDocument/2006/relationships/ctrlProp" Target="../ctrlProps/ctrlProp54.xml"/><Relationship Id="rId28" Type="http://schemas.openxmlformats.org/officeDocument/2006/relationships/ctrlProp" Target="../ctrlProps/ctrlProp59.xml"/><Relationship Id="rId36" Type="http://schemas.openxmlformats.org/officeDocument/2006/relationships/ctrlProp" Target="../ctrlProps/ctrlProp67.xml"/><Relationship Id="rId10" Type="http://schemas.openxmlformats.org/officeDocument/2006/relationships/ctrlProp" Target="../ctrlProps/ctrlProp41.xml"/><Relationship Id="rId19" Type="http://schemas.openxmlformats.org/officeDocument/2006/relationships/ctrlProp" Target="../ctrlProps/ctrlProp50.xml"/><Relationship Id="rId31" Type="http://schemas.openxmlformats.org/officeDocument/2006/relationships/ctrlProp" Target="../ctrlProps/ctrlProp62.xml"/><Relationship Id="rId44" Type="http://schemas.openxmlformats.org/officeDocument/2006/relationships/ctrlProp" Target="../ctrlProps/ctrlProp75.xml"/><Relationship Id="rId4" Type="http://schemas.openxmlformats.org/officeDocument/2006/relationships/ctrlProp" Target="../ctrlProps/ctrlProp35.xml"/><Relationship Id="rId9" Type="http://schemas.openxmlformats.org/officeDocument/2006/relationships/ctrlProp" Target="../ctrlProps/ctrlProp40.xml"/><Relationship Id="rId14" Type="http://schemas.openxmlformats.org/officeDocument/2006/relationships/ctrlProp" Target="../ctrlProps/ctrlProp45.xml"/><Relationship Id="rId22" Type="http://schemas.openxmlformats.org/officeDocument/2006/relationships/ctrlProp" Target="../ctrlProps/ctrlProp53.xml"/><Relationship Id="rId27" Type="http://schemas.openxmlformats.org/officeDocument/2006/relationships/ctrlProp" Target="../ctrlProps/ctrlProp58.xml"/><Relationship Id="rId30" Type="http://schemas.openxmlformats.org/officeDocument/2006/relationships/ctrlProp" Target="../ctrlProps/ctrlProp61.xml"/><Relationship Id="rId35" Type="http://schemas.openxmlformats.org/officeDocument/2006/relationships/ctrlProp" Target="../ctrlProps/ctrlProp66.xml"/><Relationship Id="rId43" Type="http://schemas.openxmlformats.org/officeDocument/2006/relationships/ctrlProp" Target="../ctrlProps/ctrlProp74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00.xml"/><Relationship Id="rId117" Type="http://schemas.openxmlformats.org/officeDocument/2006/relationships/ctrlProp" Target="../ctrlProps/ctrlProp191.xml"/><Relationship Id="rId21" Type="http://schemas.openxmlformats.org/officeDocument/2006/relationships/ctrlProp" Target="../ctrlProps/ctrlProp95.xml"/><Relationship Id="rId42" Type="http://schemas.openxmlformats.org/officeDocument/2006/relationships/ctrlProp" Target="../ctrlProps/ctrlProp116.xml"/><Relationship Id="rId47" Type="http://schemas.openxmlformats.org/officeDocument/2006/relationships/ctrlProp" Target="../ctrlProps/ctrlProp121.xml"/><Relationship Id="rId63" Type="http://schemas.openxmlformats.org/officeDocument/2006/relationships/ctrlProp" Target="../ctrlProps/ctrlProp137.xml"/><Relationship Id="rId68" Type="http://schemas.openxmlformats.org/officeDocument/2006/relationships/ctrlProp" Target="../ctrlProps/ctrlProp142.xml"/><Relationship Id="rId84" Type="http://schemas.openxmlformats.org/officeDocument/2006/relationships/ctrlProp" Target="../ctrlProps/ctrlProp158.xml"/><Relationship Id="rId89" Type="http://schemas.openxmlformats.org/officeDocument/2006/relationships/ctrlProp" Target="../ctrlProps/ctrlProp163.xml"/><Relationship Id="rId112" Type="http://schemas.openxmlformats.org/officeDocument/2006/relationships/ctrlProp" Target="../ctrlProps/ctrlProp186.xml"/><Relationship Id="rId133" Type="http://schemas.openxmlformats.org/officeDocument/2006/relationships/ctrlProp" Target="../ctrlProps/ctrlProp207.xml"/><Relationship Id="rId138" Type="http://schemas.openxmlformats.org/officeDocument/2006/relationships/ctrlProp" Target="../ctrlProps/ctrlProp212.xml"/><Relationship Id="rId16" Type="http://schemas.openxmlformats.org/officeDocument/2006/relationships/ctrlProp" Target="../ctrlProps/ctrlProp90.xml"/><Relationship Id="rId107" Type="http://schemas.openxmlformats.org/officeDocument/2006/relationships/ctrlProp" Target="../ctrlProps/ctrlProp181.xml"/><Relationship Id="rId11" Type="http://schemas.openxmlformats.org/officeDocument/2006/relationships/ctrlProp" Target="../ctrlProps/ctrlProp85.xml"/><Relationship Id="rId32" Type="http://schemas.openxmlformats.org/officeDocument/2006/relationships/ctrlProp" Target="../ctrlProps/ctrlProp106.xml"/><Relationship Id="rId37" Type="http://schemas.openxmlformats.org/officeDocument/2006/relationships/ctrlProp" Target="../ctrlProps/ctrlProp111.xml"/><Relationship Id="rId53" Type="http://schemas.openxmlformats.org/officeDocument/2006/relationships/ctrlProp" Target="../ctrlProps/ctrlProp127.xml"/><Relationship Id="rId58" Type="http://schemas.openxmlformats.org/officeDocument/2006/relationships/ctrlProp" Target="../ctrlProps/ctrlProp132.xml"/><Relationship Id="rId74" Type="http://schemas.openxmlformats.org/officeDocument/2006/relationships/ctrlProp" Target="../ctrlProps/ctrlProp148.xml"/><Relationship Id="rId79" Type="http://schemas.openxmlformats.org/officeDocument/2006/relationships/ctrlProp" Target="../ctrlProps/ctrlProp153.xml"/><Relationship Id="rId102" Type="http://schemas.openxmlformats.org/officeDocument/2006/relationships/ctrlProp" Target="../ctrlProps/ctrlProp176.xml"/><Relationship Id="rId123" Type="http://schemas.openxmlformats.org/officeDocument/2006/relationships/ctrlProp" Target="../ctrlProps/ctrlProp197.xml"/><Relationship Id="rId128" Type="http://schemas.openxmlformats.org/officeDocument/2006/relationships/ctrlProp" Target="../ctrlProps/ctrlProp202.xml"/><Relationship Id="rId5" Type="http://schemas.openxmlformats.org/officeDocument/2006/relationships/ctrlProp" Target="../ctrlProps/ctrlProp79.xml"/><Relationship Id="rId90" Type="http://schemas.openxmlformats.org/officeDocument/2006/relationships/ctrlProp" Target="../ctrlProps/ctrlProp164.xml"/><Relationship Id="rId95" Type="http://schemas.openxmlformats.org/officeDocument/2006/relationships/ctrlProp" Target="../ctrlProps/ctrlProp169.xml"/><Relationship Id="rId22" Type="http://schemas.openxmlformats.org/officeDocument/2006/relationships/ctrlProp" Target="../ctrlProps/ctrlProp96.xml"/><Relationship Id="rId27" Type="http://schemas.openxmlformats.org/officeDocument/2006/relationships/ctrlProp" Target="../ctrlProps/ctrlProp101.xml"/><Relationship Id="rId43" Type="http://schemas.openxmlformats.org/officeDocument/2006/relationships/ctrlProp" Target="../ctrlProps/ctrlProp117.xml"/><Relationship Id="rId48" Type="http://schemas.openxmlformats.org/officeDocument/2006/relationships/ctrlProp" Target="../ctrlProps/ctrlProp122.xml"/><Relationship Id="rId64" Type="http://schemas.openxmlformats.org/officeDocument/2006/relationships/ctrlProp" Target="../ctrlProps/ctrlProp138.xml"/><Relationship Id="rId69" Type="http://schemas.openxmlformats.org/officeDocument/2006/relationships/ctrlProp" Target="../ctrlProps/ctrlProp143.xml"/><Relationship Id="rId113" Type="http://schemas.openxmlformats.org/officeDocument/2006/relationships/ctrlProp" Target="../ctrlProps/ctrlProp187.xml"/><Relationship Id="rId118" Type="http://schemas.openxmlformats.org/officeDocument/2006/relationships/ctrlProp" Target="../ctrlProps/ctrlProp192.xml"/><Relationship Id="rId134" Type="http://schemas.openxmlformats.org/officeDocument/2006/relationships/ctrlProp" Target="../ctrlProps/ctrlProp208.xml"/><Relationship Id="rId139" Type="http://schemas.openxmlformats.org/officeDocument/2006/relationships/ctrlProp" Target="../ctrlProps/ctrlProp213.xml"/><Relationship Id="rId8" Type="http://schemas.openxmlformats.org/officeDocument/2006/relationships/ctrlProp" Target="../ctrlProps/ctrlProp82.xml"/><Relationship Id="rId51" Type="http://schemas.openxmlformats.org/officeDocument/2006/relationships/ctrlProp" Target="../ctrlProps/ctrlProp125.xml"/><Relationship Id="rId72" Type="http://schemas.openxmlformats.org/officeDocument/2006/relationships/ctrlProp" Target="../ctrlProps/ctrlProp146.xml"/><Relationship Id="rId80" Type="http://schemas.openxmlformats.org/officeDocument/2006/relationships/ctrlProp" Target="../ctrlProps/ctrlProp154.xml"/><Relationship Id="rId85" Type="http://schemas.openxmlformats.org/officeDocument/2006/relationships/ctrlProp" Target="../ctrlProps/ctrlProp159.xml"/><Relationship Id="rId93" Type="http://schemas.openxmlformats.org/officeDocument/2006/relationships/ctrlProp" Target="../ctrlProps/ctrlProp167.xml"/><Relationship Id="rId98" Type="http://schemas.openxmlformats.org/officeDocument/2006/relationships/ctrlProp" Target="../ctrlProps/ctrlProp172.xml"/><Relationship Id="rId121" Type="http://schemas.openxmlformats.org/officeDocument/2006/relationships/ctrlProp" Target="../ctrlProps/ctrlProp195.xml"/><Relationship Id="rId142" Type="http://schemas.openxmlformats.org/officeDocument/2006/relationships/ctrlProp" Target="../ctrlProps/ctrlProp216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86.xml"/><Relationship Id="rId17" Type="http://schemas.openxmlformats.org/officeDocument/2006/relationships/ctrlProp" Target="../ctrlProps/ctrlProp91.xml"/><Relationship Id="rId25" Type="http://schemas.openxmlformats.org/officeDocument/2006/relationships/ctrlProp" Target="../ctrlProps/ctrlProp99.xml"/><Relationship Id="rId33" Type="http://schemas.openxmlformats.org/officeDocument/2006/relationships/ctrlProp" Target="../ctrlProps/ctrlProp107.xml"/><Relationship Id="rId38" Type="http://schemas.openxmlformats.org/officeDocument/2006/relationships/ctrlProp" Target="../ctrlProps/ctrlProp112.xml"/><Relationship Id="rId46" Type="http://schemas.openxmlformats.org/officeDocument/2006/relationships/ctrlProp" Target="../ctrlProps/ctrlProp120.xml"/><Relationship Id="rId59" Type="http://schemas.openxmlformats.org/officeDocument/2006/relationships/ctrlProp" Target="../ctrlProps/ctrlProp133.xml"/><Relationship Id="rId67" Type="http://schemas.openxmlformats.org/officeDocument/2006/relationships/ctrlProp" Target="../ctrlProps/ctrlProp141.xml"/><Relationship Id="rId103" Type="http://schemas.openxmlformats.org/officeDocument/2006/relationships/ctrlProp" Target="../ctrlProps/ctrlProp177.xml"/><Relationship Id="rId108" Type="http://schemas.openxmlformats.org/officeDocument/2006/relationships/ctrlProp" Target="../ctrlProps/ctrlProp182.xml"/><Relationship Id="rId116" Type="http://schemas.openxmlformats.org/officeDocument/2006/relationships/ctrlProp" Target="../ctrlProps/ctrlProp190.xml"/><Relationship Id="rId124" Type="http://schemas.openxmlformats.org/officeDocument/2006/relationships/ctrlProp" Target="../ctrlProps/ctrlProp198.xml"/><Relationship Id="rId129" Type="http://schemas.openxmlformats.org/officeDocument/2006/relationships/ctrlProp" Target="../ctrlProps/ctrlProp203.xml"/><Relationship Id="rId137" Type="http://schemas.openxmlformats.org/officeDocument/2006/relationships/ctrlProp" Target="../ctrlProps/ctrlProp211.xml"/><Relationship Id="rId20" Type="http://schemas.openxmlformats.org/officeDocument/2006/relationships/ctrlProp" Target="../ctrlProps/ctrlProp94.xml"/><Relationship Id="rId41" Type="http://schemas.openxmlformats.org/officeDocument/2006/relationships/ctrlProp" Target="../ctrlProps/ctrlProp115.xml"/><Relationship Id="rId54" Type="http://schemas.openxmlformats.org/officeDocument/2006/relationships/ctrlProp" Target="../ctrlProps/ctrlProp128.xml"/><Relationship Id="rId62" Type="http://schemas.openxmlformats.org/officeDocument/2006/relationships/ctrlProp" Target="../ctrlProps/ctrlProp136.xml"/><Relationship Id="rId70" Type="http://schemas.openxmlformats.org/officeDocument/2006/relationships/ctrlProp" Target="../ctrlProps/ctrlProp144.xml"/><Relationship Id="rId75" Type="http://schemas.openxmlformats.org/officeDocument/2006/relationships/ctrlProp" Target="../ctrlProps/ctrlProp149.xml"/><Relationship Id="rId83" Type="http://schemas.openxmlformats.org/officeDocument/2006/relationships/ctrlProp" Target="../ctrlProps/ctrlProp157.xml"/><Relationship Id="rId88" Type="http://schemas.openxmlformats.org/officeDocument/2006/relationships/ctrlProp" Target="../ctrlProps/ctrlProp162.xml"/><Relationship Id="rId91" Type="http://schemas.openxmlformats.org/officeDocument/2006/relationships/ctrlProp" Target="../ctrlProps/ctrlProp165.xml"/><Relationship Id="rId96" Type="http://schemas.openxmlformats.org/officeDocument/2006/relationships/ctrlProp" Target="../ctrlProps/ctrlProp170.xml"/><Relationship Id="rId111" Type="http://schemas.openxmlformats.org/officeDocument/2006/relationships/ctrlProp" Target="../ctrlProps/ctrlProp185.xml"/><Relationship Id="rId132" Type="http://schemas.openxmlformats.org/officeDocument/2006/relationships/ctrlProp" Target="../ctrlProps/ctrlProp206.xml"/><Relationship Id="rId140" Type="http://schemas.openxmlformats.org/officeDocument/2006/relationships/ctrlProp" Target="../ctrlProps/ctrlProp21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0.xml"/><Relationship Id="rId15" Type="http://schemas.openxmlformats.org/officeDocument/2006/relationships/ctrlProp" Target="../ctrlProps/ctrlProp89.xml"/><Relationship Id="rId23" Type="http://schemas.openxmlformats.org/officeDocument/2006/relationships/ctrlProp" Target="../ctrlProps/ctrlProp97.xml"/><Relationship Id="rId28" Type="http://schemas.openxmlformats.org/officeDocument/2006/relationships/ctrlProp" Target="../ctrlProps/ctrlProp102.xml"/><Relationship Id="rId36" Type="http://schemas.openxmlformats.org/officeDocument/2006/relationships/ctrlProp" Target="../ctrlProps/ctrlProp110.xml"/><Relationship Id="rId49" Type="http://schemas.openxmlformats.org/officeDocument/2006/relationships/ctrlProp" Target="../ctrlProps/ctrlProp123.xml"/><Relationship Id="rId57" Type="http://schemas.openxmlformats.org/officeDocument/2006/relationships/ctrlProp" Target="../ctrlProps/ctrlProp131.xml"/><Relationship Id="rId106" Type="http://schemas.openxmlformats.org/officeDocument/2006/relationships/ctrlProp" Target="../ctrlProps/ctrlProp180.xml"/><Relationship Id="rId114" Type="http://schemas.openxmlformats.org/officeDocument/2006/relationships/ctrlProp" Target="../ctrlProps/ctrlProp188.xml"/><Relationship Id="rId119" Type="http://schemas.openxmlformats.org/officeDocument/2006/relationships/ctrlProp" Target="../ctrlProps/ctrlProp193.xml"/><Relationship Id="rId127" Type="http://schemas.openxmlformats.org/officeDocument/2006/relationships/ctrlProp" Target="../ctrlProps/ctrlProp201.xml"/><Relationship Id="rId10" Type="http://schemas.openxmlformats.org/officeDocument/2006/relationships/ctrlProp" Target="../ctrlProps/ctrlProp84.xml"/><Relationship Id="rId31" Type="http://schemas.openxmlformats.org/officeDocument/2006/relationships/ctrlProp" Target="../ctrlProps/ctrlProp105.xml"/><Relationship Id="rId44" Type="http://schemas.openxmlformats.org/officeDocument/2006/relationships/ctrlProp" Target="../ctrlProps/ctrlProp118.xml"/><Relationship Id="rId52" Type="http://schemas.openxmlformats.org/officeDocument/2006/relationships/ctrlProp" Target="../ctrlProps/ctrlProp126.xml"/><Relationship Id="rId60" Type="http://schemas.openxmlformats.org/officeDocument/2006/relationships/ctrlProp" Target="../ctrlProps/ctrlProp134.xml"/><Relationship Id="rId65" Type="http://schemas.openxmlformats.org/officeDocument/2006/relationships/ctrlProp" Target="../ctrlProps/ctrlProp139.xml"/><Relationship Id="rId73" Type="http://schemas.openxmlformats.org/officeDocument/2006/relationships/ctrlProp" Target="../ctrlProps/ctrlProp147.xml"/><Relationship Id="rId78" Type="http://schemas.openxmlformats.org/officeDocument/2006/relationships/ctrlProp" Target="../ctrlProps/ctrlProp152.xml"/><Relationship Id="rId81" Type="http://schemas.openxmlformats.org/officeDocument/2006/relationships/ctrlProp" Target="../ctrlProps/ctrlProp155.xml"/><Relationship Id="rId86" Type="http://schemas.openxmlformats.org/officeDocument/2006/relationships/ctrlProp" Target="../ctrlProps/ctrlProp160.xml"/><Relationship Id="rId94" Type="http://schemas.openxmlformats.org/officeDocument/2006/relationships/ctrlProp" Target="../ctrlProps/ctrlProp168.xml"/><Relationship Id="rId99" Type="http://schemas.openxmlformats.org/officeDocument/2006/relationships/ctrlProp" Target="../ctrlProps/ctrlProp173.xml"/><Relationship Id="rId101" Type="http://schemas.openxmlformats.org/officeDocument/2006/relationships/ctrlProp" Target="../ctrlProps/ctrlProp175.xml"/><Relationship Id="rId122" Type="http://schemas.openxmlformats.org/officeDocument/2006/relationships/ctrlProp" Target="../ctrlProps/ctrlProp196.xml"/><Relationship Id="rId130" Type="http://schemas.openxmlformats.org/officeDocument/2006/relationships/ctrlProp" Target="../ctrlProps/ctrlProp204.xml"/><Relationship Id="rId135" Type="http://schemas.openxmlformats.org/officeDocument/2006/relationships/ctrlProp" Target="../ctrlProps/ctrlProp209.xml"/><Relationship Id="rId4" Type="http://schemas.openxmlformats.org/officeDocument/2006/relationships/ctrlProp" Target="../ctrlProps/ctrlProp78.xml"/><Relationship Id="rId9" Type="http://schemas.openxmlformats.org/officeDocument/2006/relationships/ctrlProp" Target="../ctrlProps/ctrlProp83.xml"/><Relationship Id="rId13" Type="http://schemas.openxmlformats.org/officeDocument/2006/relationships/ctrlProp" Target="../ctrlProps/ctrlProp87.xml"/><Relationship Id="rId18" Type="http://schemas.openxmlformats.org/officeDocument/2006/relationships/ctrlProp" Target="../ctrlProps/ctrlProp92.xml"/><Relationship Id="rId39" Type="http://schemas.openxmlformats.org/officeDocument/2006/relationships/ctrlProp" Target="../ctrlProps/ctrlProp113.xml"/><Relationship Id="rId109" Type="http://schemas.openxmlformats.org/officeDocument/2006/relationships/ctrlProp" Target="../ctrlProps/ctrlProp183.xml"/><Relationship Id="rId34" Type="http://schemas.openxmlformats.org/officeDocument/2006/relationships/ctrlProp" Target="../ctrlProps/ctrlProp108.xml"/><Relationship Id="rId50" Type="http://schemas.openxmlformats.org/officeDocument/2006/relationships/ctrlProp" Target="../ctrlProps/ctrlProp124.xml"/><Relationship Id="rId55" Type="http://schemas.openxmlformats.org/officeDocument/2006/relationships/ctrlProp" Target="../ctrlProps/ctrlProp129.xml"/><Relationship Id="rId76" Type="http://schemas.openxmlformats.org/officeDocument/2006/relationships/ctrlProp" Target="../ctrlProps/ctrlProp150.xml"/><Relationship Id="rId97" Type="http://schemas.openxmlformats.org/officeDocument/2006/relationships/ctrlProp" Target="../ctrlProps/ctrlProp171.xml"/><Relationship Id="rId104" Type="http://schemas.openxmlformats.org/officeDocument/2006/relationships/ctrlProp" Target="../ctrlProps/ctrlProp178.xml"/><Relationship Id="rId120" Type="http://schemas.openxmlformats.org/officeDocument/2006/relationships/ctrlProp" Target="../ctrlProps/ctrlProp194.xml"/><Relationship Id="rId125" Type="http://schemas.openxmlformats.org/officeDocument/2006/relationships/ctrlProp" Target="../ctrlProps/ctrlProp199.xml"/><Relationship Id="rId141" Type="http://schemas.openxmlformats.org/officeDocument/2006/relationships/ctrlProp" Target="../ctrlProps/ctrlProp215.xml"/><Relationship Id="rId7" Type="http://schemas.openxmlformats.org/officeDocument/2006/relationships/ctrlProp" Target="../ctrlProps/ctrlProp81.xml"/><Relationship Id="rId71" Type="http://schemas.openxmlformats.org/officeDocument/2006/relationships/ctrlProp" Target="../ctrlProps/ctrlProp145.xml"/><Relationship Id="rId92" Type="http://schemas.openxmlformats.org/officeDocument/2006/relationships/ctrlProp" Target="../ctrlProps/ctrlProp166.xml"/><Relationship Id="rId2" Type="http://schemas.openxmlformats.org/officeDocument/2006/relationships/drawing" Target="../drawings/drawing3.xml"/><Relationship Id="rId29" Type="http://schemas.openxmlformats.org/officeDocument/2006/relationships/ctrlProp" Target="../ctrlProps/ctrlProp103.xml"/><Relationship Id="rId24" Type="http://schemas.openxmlformats.org/officeDocument/2006/relationships/ctrlProp" Target="../ctrlProps/ctrlProp98.xml"/><Relationship Id="rId40" Type="http://schemas.openxmlformats.org/officeDocument/2006/relationships/ctrlProp" Target="../ctrlProps/ctrlProp114.xml"/><Relationship Id="rId45" Type="http://schemas.openxmlformats.org/officeDocument/2006/relationships/ctrlProp" Target="../ctrlProps/ctrlProp119.xml"/><Relationship Id="rId66" Type="http://schemas.openxmlformats.org/officeDocument/2006/relationships/ctrlProp" Target="../ctrlProps/ctrlProp140.xml"/><Relationship Id="rId87" Type="http://schemas.openxmlformats.org/officeDocument/2006/relationships/ctrlProp" Target="../ctrlProps/ctrlProp161.xml"/><Relationship Id="rId110" Type="http://schemas.openxmlformats.org/officeDocument/2006/relationships/ctrlProp" Target="../ctrlProps/ctrlProp184.xml"/><Relationship Id="rId115" Type="http://schemas.openxmlformats.org/officeDocument/2006/relationships/ctrlProp" Target="../ctrlProps/ctrlProp189.xml"/><Relationship Id="rId131" Type="http://schemas.openxmlformats.org/officeDocument/2006/relationships/ctrlProp" Target="../ctrlProps/ctrlProp205.xml"/><Relationship Id="rId136" Type="http://schemas.openxmlformats.org/officeDocument/2006/relationships/ctrlProp" Target="../ctrlProps/ctrlProp210.xml"/><Relationship Id="rId61" Type="http://schemas.openxmlformats.org/officeDocument/2006/relationships/ctrlProp" Target="../ctrlProps/ctrlProp135.xml"/><Relationship Id="rId82" Type="http://schemas.openxmlformats.org/officeDocument/2006/relationships/ctrlProp" Target="../ctrlProps/ctrlProp156.xml"/><Relationship Id="rId19" Type="http://schemas.openxmlformats.org/officeDocument/2006/relationships/ctrlProp" Target="../ctrlProps/ctrlProp93.xml"/><Relationship Id="rId14" Type="http://schemas.openxmlformats.org/officeDocument/2006/relationships/ctrlProp" Target="../ctrlProps/ctrlProp88.xml"/><Relationship Id="rId30" Type="http://schemas.openxmlformats.org/officeDocument/2006/relationships/ctrlProp" Target="../ctrlProps/ctrlProp104.xml"/><Relationship Id="rId35" Type="http://schemas.openxmlformats.org/officeDocument/2006/relationships/ctrlProp" Target="../ctrlProps/ctrlProp109.xml"/><Relationship Id="rId56" Type="http://schemas.openxmlformats.org/officeDocument/2006/relationships/ctrlProp" Target="../ctrlProps/ctrlProp130.xml"/><Relationship Id="rId77" Type="http://schemas.openxmlformats.org/officeDocument/2006/relationships/ctrlProp" Target="../ctrlProps/ctrlProp151.xml"/><Relationship Id="rId100" Type="http://schemas.openxmlformats.org/officeDocument/2006/relationships/ctrlProp" Target="../ctrlProps/ctrlProp174.xml"/><Relationship Id="rId105" Type="http://schemas.openxmlformats.org/officeDocument/2006/relationships/ctrlProp" Target="../ctrlProps/ctrlProp179.xml"/><Relationship Id="rId126" Type="http://schemas.openxmlformats.org/officeDocument/2006/relationships/ctrlProp" Target="../ctrlProps/ctrlProp200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7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mpruntis.com/financement/simulation-pret-immobilier/simulation-tableau-amortissement.php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G63"/>
  <sheetViews>
    <sheetView topLeftCell="A39" zoomScaleNormal="100" workbookViewId="0">
      <selection activeCell="C21" sqref="A21:C63"/>
    </sheetView>
  </sheetViews>
  <sheetFormatPr baseColWidth="10" defaultRowHeight="12.75" x14ac:dyDescent="0.2"/>
  <cols>
    <col min="1" max="1" width="33.7109375" customWidth="1"/>
    <col min="2" max="2" width="14.85546875" customWidth="1"/>
  </cols>
  <sheetData>
    <row r="2" spans="5:5" ht="31.5" x14ac:dyDescent="0.5">
      <c r="E2" s="1" t="s">
        <v>1</v>
      </c>
    </row>
    <row r="22" spans="1:7" x14ac:dyDescent="0.2">
      <c r="A22" t="s">
        <v>1034</v>
      </c>
      <c r="C22" t="s">
        <v>1035</v>
      </c>
    </row>
    <row r="24" spans="1:7" x14ac:dyDescent="0.2">
      <c r="A24" t="s">
        <v>1033</v>
      </c>
    </row>
    <row r="25" spans="1:7" x14ac:dyDescent="0.2">
      <c r="B25" t="s">
        <v>1039</v>
      </c>
    </row>
    <row r="26" spans="1:7" ht="15" x14ac:dyDescent="0.25">
      <c r="A26" s="69" t="s">
        <v>1038</v>
      </c>
      <c r="B26" s="70">
        <v>1</v>
      </c>
      <c r="G26" s="68" t="s">
        <v>1036</v>
      </c>
    </row>
    <row r="27" spans="1:7" ht="15" x14ac:dyDescent="0.25">
      <c r="A27" s="69" t="s">
        <v>1001</v>
      </c>
      <c r="B27" s="70">
        <v>1</v>
      </c>
      <c r="G27" s="68" t="s">
        <v>1037</v>
      </c>
    </row>
    <row r="28" spans="1:7" ht="15.75" customHeight="1" x14ac:dyDescent="0.2">
      <c r="A28" s="69" t="s">
        <v>1002</v>
      </c>
      <c r="B28" s="70">
        <v>1</v>
      </c>
    </row>
    <row r="29" spans="1:7" ht="15" customHeight="1" x14ac:dyDescent="0.2">
      <c r="A29" s="69" t="s">
        <v>1003</v>
      </c>
      <c r="B29" s="70">
        <v>1</v>
      </c>
    </row>
    <row r="30" spans="1:7" ht="15" customHeight="1" x14ac:dyDescent="0.2">
      <c r="A30" s="69" t="s">
        <v>1004</v>
      </c>
      <c r="B30" s="70">
        <v>2</v>
      </c>
    </row>
    <row r="31" spans="1:7" x14ac:dyDescent="0.2">
      <c r="A31" s="69" t="s">
        <v>1005</v>
      </c>
      <c r="B31" s="70">
        <v>2</v>
      </c>
    </row>
    <row r="32" spans="1:7" ht="20.25" customHeight="1" x14ac:dyDescent="0.2">
      <c r="A32" s="69" t="s">
        <v>1006</v>
      </c>
      <c r="B32" s="70">
        <v>1</v>
      </c>
    </row>
    <row r="33" spans="1:2" x14ac:dyDescent="0.2">
      <c r="A33" s="69" t="s">
        <v>1007</v>
      </c>
      <c r="B33" s="70">
        <v>1</v>
      </c>
    </row>
    <row r="34" spans="1:2" x14ac:dyDescent="0.2">
      <c r="A34" s="69" t="s">
        <v>1008</v>
      </c>
      <c r="B34" s="70">
        <v>2</v>
      </c>
    </row>
    <row r="35" spans="1:2" ht="18" customHeight="1" x14ac:dyDescent="0.2">
      <c r="A35" s="69" t="s">
        <v>1009</v>
      </c>
      <c r="B35" s="70">
        <v>1</v>
      </c>
    </row>
    <row r="36" spans="1:2" x14ac:dyDescent="0.2">
      <c r="A36" s="69" t="s">
        <v>1010</v>
      </c>
      <c r="B36" s="70">
        <v>1</v>
      </c>
    </row>
    <row r="37" spans="1:2" ht="16.5" customHeight="1" x14ac:dyDescent="0.2">
      <c r="A37" s="69" t="s">
        <v>1011</v>
      </c>
      <c r="B37" s="70">
        <v>1</v>
      </c>
    </row>
    <row r="38" spans="1:2" ht="15.75" customHeight="1" x14ac:dyDescent="0.2">
      <c r="A38" s="69" t="s">
        <v>1012</v>
      </c>
      <c r="B38" s="70">
        <v>1</v>
      </c>
    </row>
    <row r="39" spans="1:2" x14ac:dyDescent="0.2">
      <c r="A39" s="69" t="s">
        <v>1013</v>
      </c>
      <c r="B39" s="70">
        <v>1</v>
      </c>
    </row>
    <row r="40" spans="1:2" ht="15.75" customHeight="1" x14ac:dyDescent="0.2">
      <c r="A40" s="69" t="s">
        <v>1014</v>
      </c>
      <c r="B40" s="70">
        <v>1</v>
      </c>
    </row>
    <row r="41" spans="1:2" ht="15" customHeight="1" x14ac:dyDescent="0.2">
      <c r="A41" s="69" t="s">
        <v>1015</v>
      </c>
      <c r="B41" s="70">
        <v>1</v>
      </c>
    </row>
    <row r="42" spans="1:2" ht="15" customHeight="1" x14ac:dyDescent="0.2">
      <c r="A42" s="69" t="s">
        <v>1016</v>
      </c>
      <c r="B42" s="70">
        <v>1</v>
      </c>
    </row>
    <row r="43" spans="1:2" ht="14.25" customHeight="1" x14ac:dyDescent="0.2">
      <c r="A43" s="69" t="s">
        <v>1017</v>
      </c>
      <c r="B43" s="70">
        <v>1</v>
      </c>
    </row>
    <row r="44" spans="1:2" ht="15" customHeight="1" x14ac:dyDescent="0.2">
      <c r="A44" s="69" t="s">
        <v>1018</v>
      </c>
      <c r="B44" s="70">
        <v>1</v>
      </c>
    </row>
    <row r="45" spans="1:2" ht="16.5" customHeight="1" x14ac:dyDescent="0.2">
      <c r="A45" s="69" t="s">
        <v>1019</v>
      </c>
      <c r="B45" s="70">
        <v>1</v>
      </c>
    </row>
    <row r="46" spans="1:2" x14ac:dyDescent="0.2">
      <c r="A46" s="69" t="s">
        <v>1020</v>
      </c>
      <c r="B46" s="70">
        <v>1</v>
      </c>
    </row>
    <row r="47" spans="1:2" ht="16.5" customHeight="1" x14ac:dyDescent="0.2">
      <c r="A47" s="69" t="s">
        <v>1021</v>
      </c>
      <c r="B47" s="70">
        <v>1</v>
      </c>
    </row>
    <row r="48" spans="1:2" ht="17.25" customHeight="1" x14ac:dyDescent="0.2">
      <c r="A48" s="69" t="s">
        <v>1022</v>
      </c>
      <c r="B48" s="70">
        <v>1</v>
      </c>
    </row>
    <row r="49" spans="1:2" x14ac:dyDescent="0.2">
      <c r="A49" s="69" t="s">
        <v>1023</v>
      </c>
      <c r="B49" s="70">
        <v>1</v>
      </c>
    </row>
    <row r="50" spans="1:2" x14ac:dyDescent="0.2">
      <c r="A50" s="69" t="s">
        <v>1024</v>
      </c>
      <c r="B50" s="70">
        <v>1</v>
      </c>
    </row>
    <row r="51" spans="1:2" ht="16.5" customHeight="1" x14ac:dyDescent="0.2">
      <c r="A51" s="69" t="s">
        <v>1025</v>
      </c>
      <c r="B51" s="70">
        <v>1</v>
      </c>
    </row>
    <row r="52" spans="1:2" x14ac:dyDescent="0.2">
      <c r="A52" s="69" t="s">
        <v>1026</v>
      </c>
      <c r="B52" s="70">
        <v>1</v>
      </c>
    </row>
    <row r="53" spans="1:2" x14ac:dyDescent="0.2">
      <c r="A53" s="69" t="s">
        <v>54</v>
      </c>
      <c r="B53" s="70">
        <v>1</v>
      </c>
    </row>
    <row r="54" spans="1:2" ht="17.25" customHeight="1" x14ac:dyDescent="0.2">
      <c r="A54" s="69" t="s">
        <v>1027</v>
      </c>
      <c r="B54" s="70">
        <v>1</v>
      </c>
    </row>
    <row r="55" spans="1:2" x14ac:dyDescent="0.2">
      <c r="A55" s="69" t="s">
        <v>1028</v>
      </c>
      <c r="B55" s="70">
        <v>1</v>
      </c>
    </row>
    <row r="56" spans="1:2" ht="17.25" customHeight="1" x14ac:dyDescent="0.2">
      <c r="A56" s="69" t="s">
        <v>1029</v>
      </c>
      <c r="B56" s="70">
        <v>1</v>
      </c>
    </row>
    <row r="57" spans="1:2" ht="15" customHeight="1" x14ac:dyDescent="0.2">
      <c r="A57" s="69" t="s">
        <v>1030</v>
      </c>
      <c r="B57" s="70">
        <v>1</v>
      </c>
    </row>
    <row r="58" spans="1:2" ht="14.25" customHeight="1" x14ac:dyDescent="0.2">
      <c r="A58" s="69" t="s">
        <v>1031</v>
      </c>
      <c r="B58" s="70">
        <v>1</v>
      </c>
    </row>
    <row r="59" spans="1:2" x14ac:dyDescent="0.2">
      <c r="A59" s="69" t="s">
        <v>1032</v>
      </c>
      <c r="B59" s="70">
        <v>1</v>
      </c>
    </row>
    <row r="60" spans="1:2" x14ac:dyDescent="0.2">
      <c r="A60" s="69"/>
      <c r="B60" s="69"/>
    </row>
    <row r="61" spans="1:2" x14ac:dyDescent="0.2">
      <c r="A61" s="69"/>
      <c r="B61" s="69"/>
    </row>
    <row r="62" spans="1:2" x14ac:dyDescent="0.2">
      <c r="A62" s="69"/>
      <c r="B62" s="69"/>
    </row>
    <row r="63" spans="1:2" x14ac:dyDescent="0.2">
      <c r="A63" s="69"/>
      <c r="B63" s="69"/>
    </row>
  </sheetData>
  <conditionalFormatting sqref="B1:B25 B60:B1048576">
    <cfRule type="cellIs" dxfId="2" priority="3" operator="equal">
      <formula>1</formula>
    </cfRule>
  </conditionalFormatting>
  <conditionalFormatting sqref="F33">
    <cfRule type="containsText" dxfId="1" priority="2" operator="containsText" text="OUI">
      <formula>NOT(ISERROR(SEARCH("OUI",F33)))</formula>
    </cfRule>
  </conditionalFormatting>
  <conditionalFormatting sqref="B26:B59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Drop Down 8">
              <controlPr defaultSize="0" autoLine="0" autoPict="0">
                <anchor>
                  <from>
                    <xdr:col>1</xdr:col>
                    <xdr:colOff>19050</xdr:colOff>
                    <xdr:row>25</xdr:row>
                    <xdr:rowOff>0</xdr:rowOff>
                  </from>
                  <to>
                    <xdr:col>1</xdr:col>
                    <xdr:colOff>781050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" name="Drop Down 49">
              <controlPr defaultSize="0" autoLine="0" autoPict="0">
                <anchor>
                  <from>
                    <xdr:col>1</xdr:col>
                    <xdr:colOff>9525</xdr:colOff>
                    <xdr:row>27</xdr:row>
                    <xdr:rowOff>9525</xdr:rowOff>
                  </from>
                  <to>
                    <xdr:col>1</xdr:col>
                    <xdr:colOff>771525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6" name="Drop Down 50">
              <controlPr defaultSize="0" autoLine="0" autoPict="0">
                <anchor>
                  <from>
                    <xdr:col>1</xdr:col>
                    <xdr:colOff>9525</xdr:colOff>
                    <xdr:row>28</xdr:row>
                    <xdr:rowOff>9525</xdr:rowOff>
                  </from>
                  <to>
                    <xdr:col>1</xdr:col>
                    <xdr:colOff>771525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7" name="Drop Down 52">
              <controlPr defaultSize="0" autoLine="0" autoPict="0">
                <anchor>
                  <from>
                    <xdr:col>1</xdr:col>
                    <xdr:colOff>9525</xdr:colOff>
                    <xdr:row>29</xdr:row>
                    <xdr:rowOff>9525</xdr:rowOff>
                  </from>
                  <to>
                    <xdr:col>1</xdr:col>
                    <xdr:colOff>771525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8" name="Drop Down 53">
              <controlPr defaultSize="0" autoLine="0" autoPict="0">
                <anchor>
                  <from>
                    <xdr:col>1</xdr:col>
                    <xdr:colOff>9525</xdr:colOff>
                    <xdr:row>30</xdr:row>
                    <xdr:rowOff>9525</xdr:rowOff>
                  </from>
                  <to>
                    <xdr:col>1</xdr:col>
                    <xdr:colOff>771525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Drop Down 54">
              <controlPr defaultSize="0" autoLine="0" autoPict="0">
                <anchor>
                  <from>
                    <xdr:col>1</xdr:col>
                    <xdr:colOff>9525</xdr:colOff>
                    <xdr:row>31</xdr:row>
                    <xdr:rowOff>28575</xdr:rowOff>
                  </from>
                  <to>
                    <xdr:col>1</xdr:col>
                    <xdr:colOff>771525</xdr:colOff>
                    <xdr:row>31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Drop Down 55">
              <controlPr defaultSize="0" autoLine="0" autoPict="0">
                <anchor>
                  <from>
                    <xdr:col>1</xdr:col>
                    <xdr:colOff>9525</xdr:colOff>
                    <xdr:row>31</xdr:row>
                    <xdr:rowOff>219075</xdr:rowOff>
                  </from>
                  <to>
                    <xdr:col>1</xdr:col>
                    <xdr:colOff>771525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Drop Down 56">
              <controlPr defaultSize="0" autoLine="0" autoPict="0">
                <anchor>
                  <from>
                    <xdr:col>1</xdr:col>
                    <xdr:colOff>9525</xdr:colOff>
                    <xdr:row>32</xdr:row>
                    <xdr:rowOff>152400</xdr:rowOff>
                  </from>
                  <to>
                    <xdr:col>1</xdr:col>
                    <xdr:colOff>771525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Drop Down 57">
              <controlPr defaultSize="0" autoLine="0" autoPict="0">
                <anchor>
                  <from>
                    <xdr:col>1</xdr:col>
                    <xdr:colOff>9525</xdr:colOff>
                    <xdr:row>34</xdr:row>
                    <xdr:rowOff>9525</xdr:rowOff>
                  </from>
                  <to>
                    <xdr:col>1</xdr:col>
                    <xdr:colOff>771525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Drop Down 58">
              <controlPr defaultSize="0" autoLine="0" autoPict="0">
                <anchor>
                  <from>
                    <xdr:col>1</xdr:col>
                    <xdr:colOff>9525</xdr:colOff>
                    <xdr:row>34</xdr:row>
                    <xdr:rowOff>200025</xdr:rowOff>
                  </from>
                  <to>
                    <xdr:col>1</xdr:col>
                    <xdr:colOff>771525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Drop Down 59">
              <controlPr defaultSize="0" autoLine="0" autoPict="0">
                <anchor>
                  <from>
                    <xdr:col>1</xdr:col>
                    <xdr:colOff>9525</xdr:colOff>
                    <xdr:row>36</xdr:row>
                    <xdr:rowOff>0</xdr:rowOff>
                  </from>
                  <to>
                    <xdr:col>1</xdr:col>
                    <xdr:colOff>771525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15" name="Drop Down 60">
              <controlPr defaultSize="0" autoLine="0" autoPict="0">
                <anchor>
                  <from>
                    <xdr:col>1</xdr:col>
                    <xdr:colOff>9525</xdr:colOff>
                    <xdr:row>36</xdr:row>
                    <xdr:rowOff>190500</xdr:rowOff>
                  </from>
                  <to>
                    <xdr:col>1</xdr:col>
                    <xdr:colOff>771525</xdr:colOff>
                    <xdr:row>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16" name="Drop Down 61">
              <controlPr defaultSize="0" autoLine="0" autoPict="0">
                <anchor>
                  <from>
                    <xdr:col>1</xdr:col>
                    <xdr:colOff>9525</xdr:colOff>
                    <xdr:row>37</xdr:row>
                    <xdr:rowOff>171450</xdr:rowOff>
                  </from>
                  <to>
                    <xdr:col>1</xdr:col>
                    <xdr:colOff>771525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7" name="Drop Down 62">
              <controlPr defaultSize="0" autoLine="0" autoPict="0">
                <anchor>
                  <from>
                    <xdr:col>1</xdr:col>
                    <xdr:colOff>9525</xdr:colOff>
                    <xdr:row>39</xdr:row>
                    <xdr:rowOff>0</xdr:rowOff>
                  </from>
                  <to>
                    <xdr:col>1</xdr:col>
                    <xdr:colOff>771525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8" name="Drop Down 63">
              <controlPr defaultSize="0" autoLine="0" autoPict="0">
                <anchor>
                  <from>
                    <xdr:col>1</xdr:col>
                    <xdr:colOff>9525</xdr:colOff>
                    <xdr:row>39</xdr:row>
                    <xdr:rowOff>190500</xdr:rowOff>
                  </from>
                  <to>
                    <xdr:col>1</xdr:col>
                    <xdr:colOff>771525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9" name="Drop Down 64">
              <controlPr defaultSize="0" autoLine="0" autoPict="0">
                <anchor>
                  <from>
                    <xdr:col>1</xdr:col>
                    <xdr:colOff>9525</xdr:colOff>
                    <xdr:row>40</xdr:row>
                    <xdr:rowOff>180975</xdr:rowOff>
                  </from>
                  <to>
                    <xdr:col>1</xdr:col>
                    <xdr:colOff>771525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0" name="Drop Down 65">
              <controlPr defaultSize="0" autoLine="0" autoPict="0">
                <anchor>
                  <from>
                    <xdr:col>1</xdr:col>
                    <xdr:colOff>9525</xdr:colOff>
                    <xdr:row>41</xdr:row>
                    <xdr:rowOff>180975</xdr:rowOff>
                  </from>
                  <to>
                    <xdr:col>1</xdr:col>
                    <xdr:colOff>771525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1" name="Drop Down 66">
              <controlPr defaultSize="0" autoLine="0" autoPict="0">
                <anchor>
                  <from>
                    <xdr:col>1</xdr:col>
                    <xdr:colOff>9525</xdr:colOff>
                    <xdr:row>43</xdr:row>
                    <xdr:rowOff>0</xdr:rowOff>
                  </from>
                  <to>
                    <xdr:col>1</xdr:col>
                    <xdr:colOff>771525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22" name="Drop Down 67">
              <controlPr defaultSize="0" autoLine="0" autoPict="0">
                <anchor>
                  <from>
                    <xdr:col>1</xdr:col>
                    <xdr:colOff>9525</xdr:colOff>
                    <xdr:row>44</xdr:row>
                    <xdr:rowOff>0</xdr:rowOff>
                  </from>
                  <to>
                    <xdr:col>1</xdr:col>
                    <xdr:colOff>771525</xdr:colOff>
                    <xdr:row>44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23" name="Drop Down 68">
              <controlPr defaultSize="0" autoLine="0" autoPict="0">
                <anchor>
                  <from>
                    <xdr:col>1</xdr:col>
                    <xdr:colOff>9525</xdr:colOff>
                    <xdr:row>44</xdr:row>
                    <xdr:rowOff>190500</xdr:rowOff>
                  </from>
                  <to>
                    <xdr:col>1</xdr:col>
                    <xdr:colOff>771525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24" name="Drop Down 69">
              <controlPr defaultSize="0" autoLine="0" autoPict="0">
                <anchor>
                  <from>
                    <xdr:col>1</xdr:col>
                    <xdr:colOff>9525</xdr:colOff>
                    <xdr:row>46</xdr:row>
                    <xdr:rowOff>9525</xdr:rowOff>
                  </from>
                  <to>
                    <xdr:col>1</xdr:col>
                    <xdr:colOff>771525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25" name="Drop Down 70">
              <controlPr defaultSize="0" autoLine="0" autoPict="0">
                <anchor>
                  <from>
                    <xdr:col>1</xdr:col>
                    <xdr:colOff>9525</xdr:colOff>
                    <xdr:row>46</xdr:row>
                    <xdr:rowOff>200025</xdr:rowOff>
                  </from>
                  <to>
                    <xdr:col>1</xdr:col>
                    <xdr:colOff>771525</xdr:colOff>
                    <xdr:row>47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26" name="Drop Down 71">
              <controlPr defaultSize="0" autoLine="0" autoPict="0">
                <anchor>
                  <from>
                    <xdr:col>1</xdr:col>
                    <xdr:colOff>9525</xdr:colOff>
                    <xdr:row>47</xdr:row>
                    <xdr:rowOff>180975</xdr:rowOff>
                  </from>
                  <to>
                    <xdr:col>1</xdr:col>
                    <xdr:colOff>771525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7" name="Drop Down 72">
              <controlPr defaultSize="0" autoLine="0" autoPict="0">
                <anchor>
                  <from>
                    <xdr:col>1</xdr:col>
                    <xdr:colOff>9525</xdr:colOff>
                    <xdr:row>48</xdr:row>
                    <xdr:rowOff>152400</xdr:rowOff>
                  </from>
                  <to>
                    <xdr:col>1</xdr:col>
                    <xdr:colOff>771525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8" name="Drop Down 73">
              <controlPr defaultSize="0" autoLine="0" autoPict="0">
                <anchor>
                  <from>
                    <xdr:col>1</xdr:col>
                    <xdr:colOff>9525</xdr:colOff>
                    <xdr:row>50</xdr:row>
                    <xdr:rowOff>9525</xdr:rowOff>
                  </from>
                  <to>
                    <xdr:col>1</xdr:col>
                    <xdr:colOff>771525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9" name="Drop Down 74">
              <controlPr defaultSize="0" autoLine="0" autoPict="0">
                <anchor>
                  <from>
                    <xdr:col>1</xdr:col>
                    <xdr:colOff>9525</xdr:colOff>
                    <xdr:row>50</xdr:row>
                    <xdr:rowOff>200025</xdr:rowOff>
                  </from>
                  <to>
                    <xdr:col>1</xdr:col>
                    <xdr:colOff>771525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0" name="Drop Down 75">
              <controlPr defaultSize="0" autoLine="0" autoPict="0">
                <anchor>
                  <from>
                    <xdr:col>1</xdr:col>
                    <xdr:colOff>9525</xdr:colOff>
                    <xdr:row>52</xdr:row>
                    <xdr:rowOff>19050</xdr:rowOff>
                  </from>
                  <to>
                    <xdr:col>1</xdr:col>
                    <xdr:colOff>771525</xdr:colOff>
                    <xdr:row>53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1" name="Drop Down 76">
              <controlPr defaultSize="0" autoLine="0" autoPict="0">
                <anchor>
                  <from>
                    <xdr:col>1</xdr:col>
                    <xdr:colOff>9525</xdr:colOff>
                    <xdr:row>53</xdr:row>
                    <xdr:rowOff>47625</xdr:rowOff>
                  </from>
                  <to>
                    <xdr:col>1</xdr:col>
                    <xdr:colOff>771525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2" name="Drop Down 77">
              <controlPr defaultSize="0" autoLine="0" autoPict="0">
                <anchor>
                  <from>
                    <xdr:col>1</xdr:col>
                    <xdr:colOff>9525</xdr:colOff>
                    <xdr:row>54</xdr:row>
                    <xdr:rowOff>19050</xdr:rowOff>
                  </from>
                  <to>
                    <xdr:col>1</xdr:col>
                    <xdr:colOff>771525</xdr:colOff>
                    <xdr:row>55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3" name="Drop Down 78">
              <controlPr defaultSize="0" autoLine="0" autoPict="0">
                <anchor>
                  <from>
                    <xdr:col>1</xdr:col>
                    <xdr:colOff>9525</xdr:colOff>
                    <xdr:row>55</xdr:row>
                    <xdr:rowOff>47625</xdr:rowOff>
                  </from>
                  <to>
                    <xdr:col>1</xdr:col>
                    <xdr:colOff>771525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34" name="Drop Down 79">
              <controlPr defaultSize="0" autoLine="0" autoPict="0">
                <anchor>
                  <from>
                    <xdr:col>1</xdr:col>
                    <xdr:colOff>9525</xdr:colOff>
                    <xdr:row>56</xdr:row>
                    <xdr:rowOff>19050</xdr:rowOff>
                  </from>
                  <to>
                    <xdr:col>1</xdr:col>
                    <xdr:colOff>771525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5" name="Drop Down 80">
              <controlPr defaultSize="0" autoLine="0" autoPict="0">
                <anchor>
                  <from>
                    <xdr:col>1</xdr:col>
                    <xdr:colOff>9525</xdr:colOff>
                    <xdr:row>57</xdr:row>
                    <xdr:rowOff>19050</xdr:rowOff>
                  </from>
                  <to>
                    <xdr:col>1</xdr:col>
                    <xdr:colOff>771525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6" name="Drop Down 81">
              <controlPr defaultSize="0" autoLine="0" autoPict="0" macro="[0]!Zonecombinée81_QuandChangement">
                <anchor>
                  <from>
                    <xdr:col>1</xdr:col>
                    <xdr:colOff>9525</xdr:colOff>
                    <xdr:row>58</xdr:row>
                    <xdr:rowOff>28575</xdr:rowOff>
                  </from>
                  <to>
                    <xdr:col>1</xdr:col>
                    <xdr:colOff>762000</xdr:colOff>
                    <xdr:row>59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37" name="Drop Down 83">
              <controlPr defaultSize="0" autoLine="0" autoPict="0">
                <anchor>
                  <from>
                    <xdr:col>1</xdr:col>
                    <xdr:colOff>19050</xdr:colOff>
                    <xdr:row>26</xdr:row>
                    <xdr:rowOff>0</xdr:rowOff>
                  </from>
                  <to>
                    <xdr:col>1</xdr:col>
                    <xdr:colOff>781050</xdr:colOff>
                    <xdr:row>27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CU1205"/>
  <sheetViews>
    <sheetView topLeftCell="F1086" zoomScale="70" zoomScaleNormal="70" workbookViewId="0">
      <selection activeCell="I1086" sqref="I1086"/>
    </sheetView>
  </sheetViews>
  <sheetFormatPr baseColWidth="10" defaultRowHeight="12.75" x14ac:dyDescent="0.2"/>
  <cols>
    <col min="1" max="1" width="11.5703125" customWidth="1"/>
    <col min="2" max="2" width="56" customWidth="1"/>
    <col min="3" max="3" width="27.140625" customWidth="1"/>
    <col min="4" max="4" width="21.5703125" customWidth="1"/>
    <col min="5" max="5" width="20" customWidth="1"/>
    <col min="6" max="6" width="16.140625" customWidth="1"/>
    <col min="8" max="8" width="18.42578125" bestFit="1" customWidth="1"/>
    <col min="9" max="9" width="29.28515625" customWidth="1"/>
    <col min="12" max="12" width="22.28515625" customWidth="1"/>
    <col min="13" max="13" width="14.5703125" customWidth="1"/>
  </cols>
  <sheetData>
    <row r="3" spans="2:23" ht="15" x14ac:dyDescent="0.25">
      <c r="S3" s="107" t="s">
        <v>1065</v>
      </c>
      <c r="U3" t="s">
        <v>42</v>
      </c>
      <c r="W3" s="29" t="s">
        <v>14</v>
      </c>
    </row>
    <row r="4" spans="2:23" ht="15" x14ac:dyDescent="0.25">
      <c r="B4" t="s">
        <v>35</v>
      </c>
      <c r="C4" t="s">
        <v>33</v>
      </c>
      <c r="S4" s="107" t="s">
        <v>1066</v>
      </c>
      <c r="U4">
        <v>1</v>
      </c>
      <c r="W4" s="30">
        <v>1</v>
      </c>
    </row>
    <row r="5" spans="2:23" ht="15" x14ac:dyDescent="0.25">
      <c r="C5" t="s">
        <v>34</v>
      </c>
      <c r="U5">
        <v>2</v>
      </c>
      <c r="W5" s="30">
        <v>2</v>
      </c>
    </row>
    <row r="6" spans="2:23" ht="15" x14ac:dyDescent="0.25">
      <c r="U6">
        <v>3</v>
      </c>
      <c r="W6" s="30">
        <v>3</v>
      </c>
    </row>
    <row r="7" spans="2:23" ht="15" x14ac:dyDescent="0.25">
      <c r="B7" t="s">
        <v>40</v>
      </c>
      <c r="C7" s="33">
        <v>42370</v>
      </c>
      <c r="Q7" s="107" t="s">
        <v>1067</v>
      </c>
      <c r="U7">
        <v>4</v>
      </c>
      <c r="W7" s="30">
        <v>4</v>
      </c>
    </row>
    <row r="8" spans="2:23" ht="15" x14ac:dyDescent="0.25">
      <c r="B8" t="s">
        <v>1055</v>
      </c>
      <c r="C8" s="33">
        <v>42735</v>
      </c>
      <c r="W8" s="30"/>
    </row>
    <row r="9" spans="2:23" ht="15" x14ac:dyDescent="0.25">
      <c r="B9" t="s">
        <v>41</v>
      </c>
      <c r="C9">
        <v>3</v>
      </c>
      <c r="U9">
        <v>5</v>
      </c>
      <c r="W9" s="30">
        <v>5</v>
      </c>
    </row>
    <row r="10" spans="2:23" ht="15" x14ac:dyDescent="0.25">
      <c r="W10" s="30">
        <v>6</v>
      </c>
    </row>
    <row r="11" spans="2:23" ht="15" x14ac:dyDescent="0.25">
      <c r="W11" s="30">
        <v>7</v>
      </c>
    </row>
    <row r="12" spans="2:23" ht="15" x14ac:dyDescent="0.25">
      <c r="F12" s="28"/>
      <c r="G12" s="23"/>
      <c r="W12" s="30">
        <v>8</v>
      </c>
    </row>
    <row r="13" spans="2:23" ht="15" x14ac:dyDescent="0.25">
      <c r="F13" s="26" t="s">
        <v>22</v>
      </c>
      <c r="G13" s="23"/>
      <c r="W13" s="30">
        <v>9</v>
      </c>
    </row>
    <row r="14" spans="2:23" ht="46.5" customHeight="1" x14ac:dyDescent="0.5">
      <c r="B14" s="76" t="s">
        <v>7</v>
      </c>
      <c r="C14" s="77"/>
      <c r="F14" s="27" t="s">
        <v>24</v>
      </c>
      <c r="G14" s="23"/>
      <c r="W14" s="30">
        <v>10</v>
      </c>
    </row>
    <row r="15" spans="2:23" ht="15" x14ac:dyDescent="0.25">
      <c r="B15" s="79" t="s">
        <v>15</v>
      </c>
      <c r="C15" s="78" t="s">
        <v>16</v>
      </c>
      <c r="F15" s="27" t="s">
        <v>27</v>
      </c>
      <c r="G15" s="23"/>
      <c r="W15" s="30">
        <v>11</v>
      </c>
    </row>
    <row r="16" spans="2:23" ht="15" x14ac:dyDescent="0.25">
      <c r="B16" s="79" t="s">
        <v>20</v>
      </c>
      <c r="C16" s="78" t="s">
        <v>21</v>
      </c>
      <c r="F16" s="27" t="s">
        <v>28</v>
      </c>
      <c r="G16" s="23"/>
      <c r="W16" s="30">
        <v>12</v>
      </c>
    </row>
    <row r="17" spans="2:99" ht="15" x14ac:dyDescent="0.25">
      <c r="B17" s="79" t="s">
        <v>11</v>
      </c>
      <c r="C17" s="78" t="s">
        <v>17</v>
      </c>
      <c r="F17" s="27" t="s">
        <v>32</v>
      </c>
      <c r="G17" s="23"/>
      <c r="W17" s="30">
        <v>13</v>
      </c>
    </row>
    <row r="18" spans="2:99" ht="18" customHeight="1" x14ac:dyDescent="0.25">
      <c r="B18" s="79" t="s">
        <v>2</v>
      </c>
      <c r="C18" s="81">
        <v>2</v>
      </c>
      <c r="D18" s="3"/>
      <c r="E18" s="5" t="s">
        <v>6</v>
      </c>
      <c r="F18" s="27" t="s">
        <v>31</v>
      </c>
      <c r="G18" s="23"/>
      <c r="W18" s="30">
        <v>14</v>
      </c>
    </row>
    <row r="19" spans="2:99" ht="20.25" customHeight="1" x14ac:dyDescent="0.3">
      <c r="B19" s="79" t="s">
        <v>4</v>
      </c>
      <c r="C19" s="82">
        <v>2</v>
      </c>
      <c r="E19" s="6" t="s">
        <v>5</v>
      </c>
      <c r="F19" s="27" t="s">
        <v>30</v>
      </c>
      <c r="G19" s="108" t="s">
        <v>1068</v>
      </c>
      <c r="W19" s="30">
        <v>15</v>
      </c>
    </row>
    <row r="20" spans="2:99" ht="19.5" customHeight="1" x14ac:dyDescent="0.25">
      <c r="B20" s="79" t="s">
        <v>38</v>
      </c>
      <c r="C20" s="83" t="s">
        <v>43</v>
      </c>
      <c r="D20" s="3"/>
      <c r="E20" s="3"/>
      <c r="F20" s="27" t="s">
        <v>23</v>
      </c>
      <c r="G20" s="24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0">
        <v>16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2:99" ht="19.5" customHeight="1" x14ac:dyDescent="0.25">
      <c r="B21" s="79" t="s">
        <v>3</v>
      </c>
      <c r="C21" s="83" t="s">
        <v>39</v>
      </c>
      <c r="D21" s="3"/>
      <c r="E21" s="3"/>
      <c r="F21" s="27" t="s">
        <v>25</v>
      </c>
      <c r="G21" s="25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0">
        <v>17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2:99" ht="19.5" customHeight="1" x14ac:dyDescent="0.25">
      <c r="B22" s="79" t="s">
        <v>9</v>
      </c>
      <c r="C22" s="78" t="s">
        <v>18</v>
      </c>
      <c r="D22" s="3"/>
      <c r="E22" s="3"/>
      <c r="F22" s="27" t="s">
        <v>26</v>
      </c>
      <c r="G22" s="25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0">
        <v>18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2:99" ht="19.5" customHeight="1" x14ac:dyDescent="0.25">
      <c r="B23" s="79" t="s">
        <v>10</v>
      </c>
      <c r="C23" s="84" t="s">
        <v>19</v>
      </c>
      <c r="D23" s="3"/>
      <c r="E23" s="3"/>
      <c r="F23" s="27" t="s">
        <v>29</v>
      </c>
      <c r="G23" s="25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0">
        <v>19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2:99" ht="19.5" customHeight="1" x14ac:dyDescent="0.25">
      <c r="B24" s="80" t="s">
        <v>14</v>
      </c>
      <c r="C24" s="78">
        <v>14</v>
      </c>
      <c r="D24" s="3"/>
      <c r="E24" s="3"/>
      <c r="F24" s="3"/>
      <c r="G24" s="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0">
        <v>20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2:99" ht="19.5" customHeight="1" x14ac:dyDescent="0.25">
      <c r="B25" s="9" t="s">
        <v>37</v>
      </c>
      <c r="D25" s="3"/>
      <c r="E25" s="3"/>
      <c r="F25" s="3"/>
      <c r="G25" s="4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0">
        <v>21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2:99" ht="19.5" customHeight="1" x14ac:dyDescent="0.25">
      <c r="B26" s="9"/>
      <c r="D26" s="3"/>
      <c r="E26" s="3"/>
      <c r="F26" s="3"/>
      <c r="G26" s="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0">
        <v>22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2:99" ht="19.5" customHeight="1" x14ac:dyDescent="0.25">
      <c r="B27" s="9"/>
      <c r="D27" s="3"/>
      <c r="E27" s="3"/>
      <c r="F27" s="3"/>
      <c r="G27" s="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0">
        <v>23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2:99" ht="36" customHeight="1" x14ac:dyDescent="0.5">
      <c r="B28" s="76" t="s">
        <v>12</v>
      </c>
      <c r="D28" s="3"/>
      <c r="E28" s="3"/>
      <c r="F28" s="3"/>
      <c r="G28" s="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0">
        <v>24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2:99" ht="19.5" customHeight="1" x14ac:dyDescent="0.25">
      <c r="B29" s="10">
        <v>0.2</v>
      </c>
      <c r="D29" s="3"/>
      <c r="E29" s="3"/>
      <c r="F29" s="3"/>
      <c r="G29" s="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0">
        <v>25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2:99" ht="19.5" customHeight="1" x14ac:dyDescent="0.25">
      <c r="B30" s="10">
        <v>0.1</v>
      </c>
      <c r="D30" s="3"/>
      <c r="E30" s="3"/>
      <c r="F30" s="3"/>
      <c r="G30" s="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0">
        <v>26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2:99" ht="19.5" customHeight="1" x14ac:dyDescent="0.25">
      <c r="B31" s="10">
        <v>5.5E-2</v>
      </c>
      <c r="W31" s="30">
        <v>27</v>
      </c>
    </row>
    <row r="32" spans="2:99" ht="19.5" customHeight="1" x14ac:dyDescent="0.25">
      <c r="B32" s="10">
        <v>2.1000000000000001E-2</v>
      </c>
      <c r="D32" s="3"/>
      <c r="E32" s="3"/>
      <c r="F32" s="3"/>
      <c r="G32" s="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0">
        <v>28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19.5" customHeight="1" x14ac:dyDescent="0.25">
      <c r="B33" s="11" t="s">
        <v>13</v>
      </c>
      <c r="D33" s="4"/>
      <c r="F33" s="4"/>
      <c r="H33" s="2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0">
        <v>29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19.5" customHeight="1" x14ac:dyDescent="0.25">
      <c r="B34" s="11" t="s">
        <v>1041</v>
      </c>
      <c r="D34" s="4"/>
      <c r="F34" s="4"/>
      <c r="H34" s="2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0">
        <v>30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19.5" customHeight="1" x14ac:dyDescent="0.25">
      <c r="B35" s="75"/>
      <c r="D35" s="4"/>
      <c r="F35" s="4"/>
      <c r="H35" s="2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0">
        <v>31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40.5" customHeight="1" x14ac:dyDescent="0.5">
      <c r="B36" s="76" t="s">
        <v>52</v>
      </c>
      <c r="C36" s="48">
        <f>YEAR(C7)</f>
        <v>2016</v>
      </c>
      <c r="D36" s="49">
        <f>C36+1</f>
        <v>2017</v>
      </c>
      <c r="E36" s="49">
        <f>D36+1</f>
        <v>2018</v>
      </c>
      <c r="F36" s="49">
        <f>E36+1</f>
        <v>2019</v>
      </c>
      <c r="G36" s="49"/>
      <c r="H36" s="2" t="s">
        <v>8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0">
        <v>32</v>
      </c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18.75" customHeight="1" x14ac:dyDescent="0.25">
      <c r="B37" s="7"/>
      <c r="C37" t="s">
        <v>1040</v>
      </c>
      <c r="D37" t="s">
        <v>1040</v>
      </c>
      <c r="E37" t="s">
        <v>1040</v>
      </c>
      <c r="F37" t="s">
        <v>1040</v>
      </c>
      <c r="G37" t="s">
        <v>1040</v>
      </c>
      <c r="H37" s="2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0">
        <v>33</v>
      </c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18.75" customHeight="1" x14ac:dyDescent="0.25">
      <c r="A38" s="34"/>
      <c r="B38" s="85" t="s">
        <v>53</v>
      </c>
      <c r="C38" s="59"/>
      <c r="D38" s="60"/>
      <c r="E38" s="60"/>
      <c r="F38" s="60"/>
      <c r="G38" s="61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0">
        <v>34</v>
      </c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18.75" customHeight="1" x14ac:dyDescent="0.25">
      <c r="A39" s="36">
        <v>101000</v>
      </c>
      <c r="B39" s="37" t="s">
        <v>54</v>
      </c>
      <c r="C39" s="45"/>
      <c r="D39" s="22"/>
      <c r="E39" s="22"/>
      <c r="F39" s="22"/>
      <c r="G39" s="42"/>
      <c r="H39" s="67"/>
      <c r="I39" s="65"/>
      <c r="J39" s="66"/>
      <c r="K39" s="66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0">
        <v>35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18.75" customHeight="1" x14ac:dyDescent="0.25">
      <c r="A40" s="34">
        <v>101100</v>
      </c>
      <c r="B40" s="38" t="s">
        <v>55</v>
      </c>
      <c r="C40" s="45"/>
      <c r="D40" s="22"/>
      <c r="E40" s="22"/>
      <c r="F40" s="22"/>
      <c r="G40" s="42"/>
      <c r="H40" s="67"/>
      <c r="I40" s="65"/>
      <c r="J40" s="66"/>
      <c r="K40" s="66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0">
        <v>36</v>
      </c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18.75" customHeight="1" x14ac:dyDescent="0.25">
      <c r="A41" s="34">
        <v>101200</v>
      </c>
      <c r="B41" s="38" t="s">
        <v>56</v>
      </c>
      <c r="C41" s="45"/>
      <c r="D41" s="22"/>
      <c r="E41" s="22"/>
      <c r="F41" s="22"/>
      <c r="G41" s="42"/>
      <c r="H41" s="67"/>
      <c r="I41" s="65"/>
      <c r="J41" s="66"/>
      <c r="K41" s="66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0">
        <v>37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18.75" customHeight="1" x14ac:dyDescent="0.25">
      <c r="A42" s="34">
        <v>101300</v>
      </c>
      <c r="B42" s="38" t="s">
        <v>57</v>
      </c>
      <c r="C42" s="45">
        <v>-10000</v>
      </c>
      <c r="D42" s="22"/>
      <c r="E42" s="22"/>
      <c r="F42" s="22"/>
      <c r="G42" s="42"/>
      <c r="H42" s="67"/>
      <c r="I42" s="65"/>
      <c r="J42" s="66"/>
      <c r="K42" s="66"/>
      <c r="L42" s="3"/>
      <c r="M42" s="3"/>
      <c r="N42" s="8"/>
      <c r="O42" s="8"/>
      <c r="P42" s="8"/>
      <c r="Q42" s="8"/>
      <c r="R42" s="8"/>
      <c r="S42" s="3"/>
      <c r="T42" s="3"/>
      <c r="U42" s="3"/>
      <c r="V42" s="3"/>
      <c r="W42" s="30">
        <v>38</v>
      </c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18.75" customHeight="1" x14ac:dyDescent="0.25">
      <c r="A43" s="34">
        <v>101800</v>
      </c>
      <c r="B43" s="38" t="s">
        <v>58</v>
      </c>
      <c r="C43" s="45"/>
      <c r="D43" s="22"/>
      <c r="E43" s="22"/>
      <c r="F43" s="22"/>
      <c r="G43" s="42"/>
      <c r="H43" s="67"/>
      <c r="I43" s="65"/>
      <c r="J43" s="66"/>
      <c r="K43" s="66"/>
      <c r="L43" s="3"/>
      <c r="M43" s="3"/>
      <c r="N43" s="8"/>
      <c r="O43" s="8"/>
      <c r="P43" s="8"/>
      <c r="Q43" s="8"/>
      <c r="R43" s="8"/>
      <c r="S43" s="3"/>
      <c r="T43" s="3"/>
      <c r="U43" s="3"/>
      <c r="V43" s="3"/>
      <c r="W43" s="30">
        <v>39</v>
      </c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18.75" customHeight="1" x14ac:dyDescent="0.25">
      <c r="A44" s="53"/>
      <c r="B44" s="54"/>
      <c r="C44" s="45"/>
      <c r="D44" s="54"/>
      <c r="E44" s="54"/>
      <c r="F44" s="54"/>
      <c r="G44" s="55"/>
      <c r="H44" s="67"/>
      <c r="I44" s="65"/>
      <c r="J44" s="66"/>
      <c r="K44" s="66"/>
      <c r="L44" s="3"/>
      <c r="M44" s="3"/>
      <c r="N44" s="8"/>
      <c r="O44" s="8"/>
      <c r="P44" s="8"/>
      <c r="Q44" s="8"/>
      <c r="R44" s="8"/>
      <c r="S44" s="8"/>
      <c r="T44" s="3"/>
      <c r="U44" s="3"/>
      <c r="V44" s="3"/>
      <c r="W44" s="30">
        <v>40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18.75" customHeight="1" x14ac:dyDescent="0.25">
      <c r="A45" s="36">
        <v>104000</v>
      </c>
      <c r="B45" s="37" t="s">
        <v>59</v>
      </c>
      <c r="C45" s="45"/>
      <c r="D45" s="22"/>
      <c r="E45" s="22"/>
      <c r="F45" s="22"/>
      <c r="G45" s="42"/>
      <c r="H45" s="67"/>
      <c r="I45" s="65"/>
      <c r="J45" s="66"/>
      <c r="K45" s="66"/>
      <c r="L45" s="3"/>
      <c r="M45" s="3"/>
      <c r="N45" s="8"/>
      <c r="O45" s="3"/>
      <c r="P45" s="3"/>
      <c r="Q45" s="3"/>
      <c r="R45" s="3"/>
      <c r="S45" s="3"/>
      <c r="T45" s="3"/>
      <c r="U45" s="3"/>
      <c r="V45" s="3"/>
      <c r="W45" s="30">
        <v>41</v>
      </c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18.75" customHeight="1" x14ac:dyDescent="0.25">
      <c r="A46" s="34">
        <v>104100</v>
      </c>
      <c r="B46" s="38" t="s">
        <v>60</v>
      </c>
      <c r="C46" s="45"/>
      <c r="D46" s="22"/>
      <c r="E46" s="22"/>
      <c r="F46" s="22"/>
      <c r="G46" s="42"/>
      <c r="H46" s="67"/>
      <c r="I46" s="65"/>
      <c r="J46" s="66"/>
      <c r="K46" s="66"/>
      <c r="L46" s="3"/>
      <c r="M46" s="3"/>
      <c r="N46" s="8"/>
      <c r="O46" s="3"/>
      <c r="P46" s="3"/>
      <c r="Q46" s="3"/>
      <c r="R46" s="3"/>
      <c r="S46" s="3"/>
      <c r="T46" s="3"/>
      <c r="U46" s="3"/>
      <c r="V46" s="3"/>
      <c r="W46" s="30">
        <v>42</v>
      </c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18.75" customHeight="1" x14ac:dyDescent="0.25">
      <c r="A47" s="34">
        <v>104200</v>
      </c>
      <c r="B47" s="38" t="s">
        <v>61</v>
      </c>
      <c r="C47" s="45"/>
      <c r="D47" s="22"/>
      <c r="E47" s="22"/>
      <c r="F47" s="22"/>
      <c r="G47" s="42"/>
      <c r="H47" s="67"/>
      <c r="I47" s="65"/>
      <c r="J47" s="66"/>
      <c r="K47" s="66"/>
      <c r="L47" s="3"/>
      <c r="M47" s="3"/>
      <c r="N47" s="8"/>
      <c r="O47" s="3"/>
      <c r="P47" s="3"/>
      <c r="Q47" s="3"/>
      <c r="R47" s="3"/>
      <c r="S47" s="3"/>
      <c r="T47" s="3"/>
      <c r="U47" s="3"/>
      <c r="V47" s="3"/>
      <c r="W47" s="30">
        <v>43</v>
      </c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18.75" customHeight="1" x14ac:dyDescent="0.25">
      <c r="A48" s="34">
        <v>104300</v>
      </c>
      <c r="B48" s="38" t="s">
        <v>62</v>
      </c>
      <c r="C48" s="45"/>
      <c r="D48" s="22"/>
      <c r="E48" s="22"/>
      <c r="F48" s="22"/>
      <c r="G48" s="42"/>
      <c r="H48" s="67"/>
      <c r="I48" s="65"/>
      <c r="J48" s="66"/>
      <c r="K48" s="66"/>
      <c r="L48" s="3"/>
      <c r="M48" s="3"/>
      <c r="N48" s="8"/>
      <c r="O48" s="3"/>
      <c r="P48" s="3"/>
      <c r="Q48" s="3"/>
      <c r="R48" s="3"/>
      <c r="S48" s="3"/>
      <c r="T48" s="3"/>
      <c r="U48" s="3"/>
      <c r="V48" s="3"/>
      <c r="W48" s="30">
        <v>44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1:99" ht="18.75" customHeight="1" x14ac:dyDescent="0.25">
      <c r="A49" s="34">
        <v>104400</v>
      </c>
      <c r="B49" s="38" t="s">
        <v>63</v>
      </c>
      <c r="C49" s="45"/>
      <c r="D49" s="22"/>
      <c r="E49" s="22"/>
      <c r="F49" s="22"/>
      <c r="G49" s="42"/>
      <c r="H49" s="67"/>
      <c r="I49" s="86"/>
      <c r="J49" s="66"/>
      <c r="K49" s="66"/>
      <c r="L49" s="3"/>
      <c r="M49" s="3"/>
      <c r="N49" s="8"/>
      <c r="O49" s="3"/>
      <c r="P49" s="3"/>
      <c r="Q49" s="3"/>
      <c r="R49" s="3"/>
      <c r="S49" s="3"/>
      <c r="T49" s="3"/>
      <c r="U49" s="3"/>
      <c r="V49" s="3"/>
      <c r="W49" s="30">
        <v>45</v>
      </c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  <row r="50" spans="1:99" ht="18.75" customHeight="1" x14ac:dyDescent="0.25">
      <c r="A50" s="53"/>
      <c r="B50" s="54"/>
      <c r="C50" s="45"/>
      <c r="D50" s="54"/>
      <c r="E50" s="54"/>
      <c r="F50" s="54"/>
      <c r="G50" s="55"/>
      <c r="H50" s="67"/>
      <c r="I50" s="65"/>
      <c r="J50" s="66"/>
      <c r="K50" s="66"/>
      <c r="L50" s="3"/>
      <c r="M50" s="3"/>
      <c r="N50" s="8"/>
      <c r="O50" s="3"/>
      <c r="P50" s="3"/>
      <c r="Q50" s="3"/>
      <c r="R50" s="3"/>
      <c r="S50" s="3"/>
      <c r="T50" s="3"/>
      <c r="U50" s="3"/>
      <c r="V50" s="3"/>
      <c r="W50" s="30">
        <v>46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</row>
    <row r="51" spans="1:99" ht="19.5" customHeight="1" x14ac:dyDescent="0.25">
      <c r="A51" s="36">
        <v>105000</v>
      </c>
      <c r="B51" s="37" t="s">
        <v>64</v>
      </c>
      <c r="C51" s="45"/>
      <c r="D51" s="22"/>
      <c r="E51" s="22"/>
      <c r="F51" s="22"/>
      <c r="G51" s="42"/>
      <c r="H51" s="67"/>
      <c r="I51" s="65"/>
      <c r="J51" s="66"/>
      <c r="K51" s="66"/>
      <c r="L51" s="3"/>
      <c r="M51" s="3"/>
      <c r="N51" s="8"/>
      <c r="O51" s="3"/>
      <c r="P51" s="3"/>
      <c r="Q51" s="3"/>
      <c r="R51" s="3"/>
      <c r="S51" s="3"/>
      <c r="T51" s="3"/>
      <c r="U51" s="3"/>
      <c r="V51" s="3"/>
      <c r="W51" s="30">
        <v>47</v>
      </c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</row>
    <row r="52" spans="1:99" ht="19.5" customHeight="1" x14ac:dyDescent="0.25">
      <c r="A52" s="34">
        <v>105100</v>
      </c>
      <c r="B52" s="38" t="s">
        <v>65</v>
      </c>
      <c r="C52" s="45"/>
      <c r="D52" s="22"/>
      <c r="E52" s="22"/>
      <c r="F52" s="22"/>
      <c r="G52" s="42"/>
      <c r="H52" s="67"/>
      <c r="I52" s="65"/>
      <c r="J52" s="66"/>
      <c r="K52" s="66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0">
        <v>48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</row>
    <row r="53" spans="1:99" ht="15" x14ac:dyDescent="0.25">
      <c r="A53" s="34">
        <v>105200</v>
      </c>
      <c r="B53" s="38" t="s">
        <v>66</v>
      </c>
      <c r="C53" s="45"/>
      <c r="D53" s="22"/>
      <c r="E53" s="22"/>
      <c r="F53" s="22"/>
      <c r="G53" s="42"/>
      <c r="H53" s="67"/>
      <c r="I53" s="65"/>
      <c r="J53" s="66"/>
      <c r="K53" s="66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0">
        <v>49</v>
      </c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</row>
    <row r="54" spans="1:99" ht="19.5" customHeight="1" x14ac:dyDescent="0.25">
      <c r="A54" s="34">
        <v>105300</v>
      </c>
      <c r="B54" s="38" t="s">
        <v>67</v>
      </c>
      <c r="C54" s="45"/>
      <c r="D54" s="22"/>
      <c r="E54" s="22"/>
      <c r="F54" s="22"/>
      <c r="G54" s="43"/>
      <c r="H54" s="67"/>
      <c r="I54" s="65"/>
      <c r="J54" s="66"/>
      <c r="K54" s="66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0">
        <v>50</v>
      </c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</row>
    <row r="55" spans="1:99" ht="19.5" customHeight="1" x14ac:dyDescent="0.25">
      <c r="A55" s="53"/>
      <c r="B55" s="54"/>
      <c r="C55" s="45"/>
      <c r="D55" s="54"/>
      <c r="E55" s="54"/>
      <c r="F55" s="54"/>
      <c r="G55" s="55"/>
      <c r="H55" s="67"/>
      <c r="I55" s="65"/>
      <c r="J55" s="66"/>
      <c r="K55" s="66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0">
        <v>51</v>
      </c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</row>
    <row r="56" spans="1:99" ht="15" x14ac:dyDescent="0.25">
      <c r="A56" s="34">
        <v>106110</v>
      </c>
      <c r="B56" s="38" t="s">
        <v>68</v>
      </c>
      <c r="C56" s="45">
        <v>-290.55</v>
      </c>
      <c r="D56" s="22"/>
      <c r="E56" s="22"/>
      <c r="F56" s="22"/>
      <c r="G56" s="22"/>
      <c r="H56" s="67"/>
      <c r="I56" s="65"/>
      <c r="J56" s="66"/>
      <c r="K56" s="66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0">
        <v>52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</row>
    <row r="57" spans="1:99" x14ac:dyDescent="0.2">
      <c r="A57" s="34">
        <v>106120</v>
      </c>
      <c r="B57" s="38" t="s">
        <v>69</v>
      </c>
      <c r="C57" s="45"/>
      <c r="D57" s="12"/>
      <c r="E57" s="12"/>
      <c r="F57" s="12"/>
      <c r="G57" s="12"/>
      <c r="H57" s="67"/>
      <c r="I57" s="65"/>
      <c r="J57" s="66"/>
      <c r="K57" s="66"/>
    </row>
    <row r="58" spans="1:99" x14ac:dyDescent="0.2">
      <c r="A58" s="34">
        <v>106200</v>
      </c>
      <c r="B58" s="38" t="s">
        <v>70</v>
      </c>
      <c r="C58" s="45"/>
      <c r="D58" s="12"/>
      <c r="E58" s="12"/>
      <c r="F58" s="12"/>
      <c r="G58" s="12"/>
      <c r="H58" s="67"/>
      <c r="I58" s="65"/>
      <c r="J58" s="66"/>
      <c r="K58" s="66"/>
    </row>
    <row r="59" spans="1:99" x14ac:dyDescent="0.2">
      <c r="A59" s="34">
        <v>106300</v>
      </c>
      <c r="B59" s="38" t="s">
        <v>71</v>
      </c>
      <c r="C59" s="45"/>
      <c r="D59" s="12"/>
      <c r="E59" s="12"/>
      <c r="F59" s="12"/>
      <c r="G59" s="12"/>
      <c r="H59" s="67"/>
      <c r="I59" s="65"/>
      <c r="J59" s="66"/>
      <c r="K59" s="66"/>
    </row>
    <row r="60" spans="1:99" x14ac:dyDescent="0.2">
      <c r="A60" s="34">
        <v>106400</v>
      </c>
      <c r="B60" s="38" t="s">
        <v>72</v>
      </c>
      <c r="C60" s="45"/>
      <c r="D60" s="12"/>
      <c r="E60" s="12"/>
      <c r="F60" s="12"/>
      <c r="G60" s="12"/>
    </row>
    <row r="61" spans="1:99" x14ac:dyDescent="0.2">
      <c r="A61" s="34">
        <v>106410</v>
      </c>
      <c r="B61" s="38" t="s">
        <v>73</v>
      </c>
      <c r="C61" s="45"/>
      <c r="D61" s="12"/>
      <c r="E61" s="12"/>
      <c r="F61" s="12"/>
      <c r="G61" s="12"/>
    </row>
    <row r="62" spans="1:99" x14ac:dyDescent="0.2">
      <c r="A62" s="34">
        <v>106480</v>
      </c>
      <c r="B62" s="38" t="s">
        <v>74</v>
      </c>
      <c r="C62" s="45"/>
      <c r="D62" s="12"/>
      <c r="E62" s="12"/>
      <c r="F62" s="12"/>
      <c r="G62" s="12"/>
    </row>
    <row r="63" spans="1:99" x14ac:dyDescent="0.2">
      <c r="A63" s="34">
        <v>106800</v>
      </c>
      <c r="B63" s="38" t="s">
        <v>75</v>
      </c>
      <c r="C63" s="45"/>
      <c r="D63" s="12"/>
      <c r="E63" s="12"/>
      <c r="F63" s="12"/>
      <c r="G63" s="12"/>
    </row>
    <row r="64" spans="1:99" x14ac:dyDescent="0.2">
      <c r="A64" s="53"/>
      <c r="B64" s="54"/>
      <c r="C64" s="54"/>
      <c r="D64" s="54"/>
      <c r="E64" s="54"/>
      <c r="F64" s="54"/>
      <c r="G64" s="55"/>
    </row>
    <row r="65" spans="1:7" x14ac:dyDescent="0.2">
      <c r="A65" s="34">
        <v>108000</v>
      </c>
      <c r="B65" s="38" t="s">
        <v>76</v>
      </c>
      <c r="C65" s="45"/>
      <c r="D65" s="12"/>
      <c r="E65" s="12"/>
      <c r="F65" s="12"/>
      <c r="G65" s="12"/>
    </row>
    <row r="66" spans="1:7" x14ac:dyDescent="0.2">
      <c r="A66" s="34">
        <v>109000</v>
      </c>
      <c r="B66" s="38" t="s">
        <v>77</v>
      </c>
      <c r="C66" s="45"/>
      <c r="D66" s="12"/>
      <c r="E66" s="12"/>
      <c r="F66" s="12"/>
      <c r="G66" s="12"/>
    </row>
    <row r="67" spans="1:7" x14ac:dyDescent="0.2">
      <c r="A67" s="50"/>
      <c r="B67" s="51"/>
      <c r="C67" s="45"/>
      <c r="D67" s="51"/>
      <c r="E67" s="51"/>
      <c r="F67" s="51"/>
      <c r="G67" s="52"/>
    </row>
    <row r="68" spans="1:7" x14ac:dyDescent="0.2">
      <c r="A68" s="34">
        <v>110000</v>
      </c>
      <c r="B68" s="38" t="s">
        <v>78</v>
      </c>
      <c r="C68" s="45"/>
      <c r="D68" s="12"/>
      <c r="E68" s="12"/>
      <c r="F68" s="12"/>
      <c r="G68" s="12"/>
    </row>
    <row r="69" spans="1:7" x14ac:dyDescent="0.2">
      <c r="A69" s="34">
        <v>118000</v>
      </c>
      <c r="B69" s="38" t="s">
        <v>79</v>
      </c>
      <c r="C69" s="45"/>
      <c r="D69" s="12"/>
      <c r="E69" s="12"/>
      <c r="F69" s="12"/>
      <c r="G69" s="12"/>
    </row>
    <row r="70" spans="1:7" x14ac:dyDescent="0.2">
      <c r="A70" s="34">
        <v>119000</v>
      </c>
      <c r="B70" s="38" t="s">
        <v>80</v>
      </c>
      <c r="C70" s="45"/>
      <c r="D70" s="12"/>
      <c r="E70" s="12"/>
      <c r="F70" s="12"/>
      <c r="G70" s="12"/>
    </row>
    <row r="71" spans="1:7" x14ac:dyDescent="0.2">
      <c r="A71" s="34">
        <v>120000</v>
      </c>
      <c r="B71" s="38" t="s">
        <v>81</v>
      </c>
      <c r="C71" s="45"/>
      <c r="D71" s="12"/>
      <c r="E71" s="12"/>
      <c r="F71" s="12"/>
      <c r="G71" s="12"/>
    </row>
    <row r="72" spans="1:7" x14ac:dyDescent="0.2">
      <c r="A72" s="34">
        <v>129000</v>
      </c>
      <c r="B72" s="38" t="s">
        <v>82</v>
      </c>
      <c r="C72" s="45"/>
      <c r="D72" s="12"/>
      <c r="E72" s="12"/>
      <c r="F72" s="12"/>
      <c r="G72" s="12"/>
    </row>
    <row r="73" spans="1:7" x14ac:dyDescent="0.2">
      <c r="A73" s="34">
        <v>129900</v>
      </c>
      <c r="B73" s="38" t="s">
        <v>83</v>
      </c>
      <c r="C73" s="45"/>
      <c r="D73" s="12"/>
      <c r="E73" s="12"/>
      <c r="F73" s="12"/>
      <c r="G73" s="12"/>
    </row>
    <row r="74" spans="1:7" x14ac:dyDescent="0.2">
      <c r="A74" s="53"/>
      <c r="B74" s="54"/>
      <c r="C74" s="45"/>
      <c r="D74" s="54"/>
      <c r="E74" s="54"/>
      <c r="F74" s="54"/>
      <c r="G74" s="55"/>
    </row>
    <row r="75" spans="1:7" x14ac:dyDescent="0.2">
      <c r="A75" s="34"/>
      <c r="B75" s="85" t="s">
        <v>84</v>
      </c>
      <c r="C75" s="45"/>
      <c r="D75" s="12"/>
      <c r="E75" s="12"/>
      <c r="F75" s="12"/>
      <c r="G75" s="12"/>
    </row>
    <row r="76" spans="1:7" x14ac:dyDescent="0.2">
      <c r="A76" s="34">
        <v>131000</v>
      </c>
      <c r="B76" s="38" t="s">
        <v>85</v>
      </c>
      <c r="C76" s="45"/>
      <c r="D76" s="12"/>
      <c r="E76" s="12"/>
      <c r="F76" s="12"/>
      <c r="G76" s="12"/>
    </row>
    <row r="77" spans="1:7" x14ac:dyDescent="0.2">
      <c r="A77" s="34">
        <v>138000</v>
      </c>
      <c r="B77" s="38" t="s">
        <v>86</v>
      </c>
      <c r="C77" s="45"/>
      <c r="D77" s="12"/>
      <c r="E77" s="12"/>
      <c r="F77" s="12"/>
      <c r="G77" s="12"/>
    </row>
    <row r="78" spans="1:7" x14ac:dyDescent="0.2">
      <c r="A78" s="34">
        <v>139000</v>
      </c>
      <c r="B78" s="38" t="s">
        <v>87</v>
      </c>
      <c r="C78" s="45"/>
      <c r="D78" s="12"/>
      <c r="E78" s="12"/>
      <c r="F78" s="12"/>
      <c r="G78" s="12"/>
    </row>
    <row r="79" spans="1:7" x14ac:dyDescent="0.2">
      <c r="A79" s="34">
        <v>139100</v>
      </c>
      <c r="B79" s="38" t="s">
        <v>88</v>
      </c>
      <c r="C79" s="45"/>
      <c r="D79" s="12"/>
      <c r="E79" s="12"/>
      <c r="F79" s="12"/>
      <c r="G79" s="12"/>
    </row>
    <row r="80" spans="1:7" x14ac:dyDescent="0.2">
      <c r="A80" s="34">
        <v>139800</v>
      </c>
      <c r="B80" s="38" t="s">
        <v>89</v>
      </c>
      <c r="C80" s="45"/>
      <c r="D80" s="12"/>
      <c r="E80" s="12"/>
      <c r="F80" s="12"/>
      <c r="G80" s="12"/>
    </row>
    <row r="81" spans="1:7" x14ac:dyDescent="0.2">
      <c r="A81" s="53"/>
      <c r="B81" s="54"/>
      <c r="C81" s="45"/>
      <c r="D81" s="54"/>
      <c r="E81" s="54"/>
      <c r="F81" s="54"/>
      <c r="G81" s="55"/>
    </row>
    <row r="82" spans="1:7" x14ac:dyDescent="0.2">
      <c r="A82" s="34"/>
      <c r="B82" s="85" t="s">
        <v>90</v>
      </c>
      <c r="C82" s="45"/>
      <c r="D82" s="12"/>
      <c r="E82" s="12"/>
      <c r="F82" s="12"/>
      <c r="G82" s="12"/>
    </row>
    <row r="83" spans="1:7" x14ac:dyDescent="0.2">
      <c r="A83" s="34">
        <v>142000</v>
      </c>
      <c r="B83" s="38" t="s">
        <v>91</v>
      </c>
      <c r="C83" s="45"/>
      <c r="D83" s="12"/>
      <c r="E83" s="12"/>
      <c r="F83" s="12"/>
      <c r="G83" s="12"/>
    </row>
    <row r="84" spans="1:7" x14ac:dyDescent="0.2">
      <c r="A84" s="34">
        <v>142400</v>
      </c>
      <c r="B84" s="38" t="s">
        <v>92</v>
      </c>
      <c r="C84" s="45"/>
      <c r="D84" s="12"/>
      <c r="E84" s="12"/>
      <c r="F84" s="12"/>
      <c r="G84" s="12"/>
    </row>
    <row r="85" spans="1:7" x14ac:dyDescent="0.2">
      <c r="A85" s="34">
        <v>143000</v>
      </c>
      <c r="B85" s="38" t="s">
        <v>93</v>
      </c>
      <c r="C85" s="45"/>
      <c r="D85" s="12"/>
      <c r="E85" s="12"/>
      <c r="F85" s="12"/>
      <c r="G85" s="12"/>
    </row>
    <row r="86" spans="1:7" x14ac:dyDescent="0.2">
      <c r="A86" s="34">
        <v>143100</v>
      </c>
      <c r="B86" s="38" t="s">
        <v>94</v>
      </c>
      <c r="C86" s="45"/>
      <c r="D86" s="12"/>
      <c r="E86" s="12"/>
      <c r="F86" s="12"/>
      <c r="G86" s="12"/>
    </row>
    <row r="87" spans="1:7" x14ac:dyDescent="0.2">
      <c r="A87" s="34">
        <v>143200</v>
      </c>
      <c r="B87" s="38" t="s">
        <v>95</v>
      </c>
      <c r="C87" s="45"/>
      <c r="D87" s="12"/>
      <c r="E87" s="12"/>
      <c r="F87" s="12"/>
      <c r="G87" s="12"/>
    </row>
    <row r="88" spans="1:7" x14ac:dyDescent="0.2">
      <c r="A88" s="34">
        <v>144000</v>
      </c>
      <c r="B88" s="38" t="s">
        <v>96</v>
      </c>
      <c r="C88" s="45"/>
      <c r="D88" s="12"/>
      <c r="E88" s="12"/>
      <c r="F88" s="12"/>
      <c r="G88" s="12"/>
    </row>
    <row r="89" spans="1:7" x14ac:dyDescent="0.2">
      <c r="A89" s="34">
        <v>145000</v>
      </c>
      <c r="B89" s="38" t="s">
        <v>97</v>
      </c>
      <c r="C89" s="45"/>
      <c r="D89" s="12"/>
      <c r="E89" s="12"/>
      <c r="F89" s="12"/>
      <c r="G89" s="12"/>
    </row>
    <row r="90" spans="1:7" x14ac:dyDescent="0.2">
      <c r="A90" s="34">
        <v>146000</v>
      </c>
      <c r="B90" s="38" t="s">
        <v>98</v>
      </c>
      <c r="C90" s="45"/>
      <c r="D90" s="12"/>
      <c r="E90" s="12"/>
      <c r="F90" s="12"/>
      <c r="G90" s="12"/>
    </row>
    <row r="91" spans="1:7" x14ac:dyDescent="0.2">
      <c r="A91" s="34">
        <v>147000</v>
      </c>
      <c r="B91" s="38" t="s">
        <v>99</v>
      </c>
      <c r="C91" s="45"/>
      <c r="D91" s="12"/>
      <c r="E91" s="12"/>
      <c r="F91" s="12"/>
      <c r="G91" s="12"/>
    </row>
    <row r="92" spans="1:7" x14ac:dyDescent="0.2">
      <c r="A92" s="34">
        <v>148000</v>
      </c>
      <c r="B92" s="38" t="s">
        <v>100</v>
      </c>
      <c r="C92" s="45"/>
      <c r="D92" s="12"/>
      <c r="E92" s="12"/>
      <c r="F92" s="12"/>
      <c r="G92" s="12"/>
    </row>
    <row r="93" spans="1:7" x14ac:dyDescent="0.2">
      <c r="A93" s="53"/>
      <c r="B93" s="54"/>
      <c r="C93" s="45"/>
      <c r="D93" s="54"/>
      <c r="E93" s="54"/>
      <c r="F93" s="54"/>
      <c r="G93" s="55"/>
    </row>
    <row r="94" spans="1:7" x14ac:dyDescent="0.2">
      <c r="A94" s="34"/>
      <c r="B94" s="85" t="s">
        <v>101</v>
      </c>
      <c r="C94" s="45"/>
      <c r="D94" s="12"/>
      <c r="E94" s="12"/>
      <c r="F94" s="12"/>
      <c r="G94" s="12"/>
    </row>
    <row r="95" spans="1:7" ht="15" x14ac:dyDescent="0.25">
      <c r="A95" s="36">
        <v>151000</v>
      </c>
      <c r="B95" s="37" t="s">
        <v>102</v>
      </c>
      <c r="C95" s="45"/>
      <c r="D95" s="44"/>
      <c r="E95" s="12"/>
      <c r="F95" s="12"/>
      <c r="G95" s="12"/>
    </row>
    <row r="96" spans="1:7" x14ac:dyDescent="0.2">
      <c r="A96" s="34">
        <v>151100</v>
      </c>
      <c r="B96" s="38" t="s">
        <v>103</v>
      </c>
      <c r="C96" s="45"/>
      <c r="D96" s="12"/>
      <c r="E96" s="12"/>
      <c r="F96" s="12"/>
      <c r="G96" s="12"/>
    </row>
    <row r="97" spans="1:7" x14ac:dyDescent="0.2">
      <c r="A97" s="34">
        <v>151200</v>
      </c>
      <c r="B97" s="38" t="s">
        <v>104</v>
      </c>
      <c r="C97" s="45"/>
      <c r="D97" s="12"/>
      <c r="E97" s="12"/>
      <c r="F97" s="12"/>
      <c r="G97" s="12"/>
    </row>
    <row r="98" spans="1:7" x14ac:dyDescent="0.2">
      <c r="A98" s="34">
        <v>151300</v>
      </c>
      <c r="B98" s="38" t="s">
        <v>105</v>
      </c>
      <c r="C98" s="45"/>
      <c r="D98" s="12"/>
      <c r="E98" s="12"/>
      <c r="F98" s="12"/>
      <c r="G98" s="12"/>
    </row>
    <row r="99" spans="1:7" x14ac:dyDescent="0.2">
      <c r="A99" s="34">
        <v>151400</v>
      </c>
      <c r="B99" s="38" t="s">
        <v>106</v>
      </c>
      <c r="C99" s="45"/>
      <c r="D99" s="12"/>
      <c r="E99" s="12"/>
      <c r="F99" s="12"/>
      <c r="G99" s="12"/>
    </row>
    <row r="100" spans="1:7" x14ac:dyDescent="0.2">
      <c r="A100" s="34">
        <v>151500</v>
      </c>
      <c r="B100" s="38" t="s">
        <v>107</v>
      </c>
      <c r="C100" s="45"/>
      <c r="D100" s="12"/>
      <c r="E100" s="12"/>
      <c r="F100" s="12"/>
      <c r="G100" s="12"/>
    </row>
    <row r="101" spans="1:7" x14ac:dyDescent="0.2">
      <c r="A101" s="34">
        <v>151600</v>
      </c>
      <c r="B101" s="38" t="s">
        <v>108</v>
      </c>
      <c r="C101" s="45"/>
      <c r="D101" s="12"/>
      <c r="E101" s="12"/>
      <c r="F101" s="12"/>
      <c r="G101" s="12"/>
    </row>
    <row r="102" spans="1:7" x14ac:dyDescent="0.2">
      <c r="A102" s="34">
        <v>151800</v>
      </c>
      <c r="B102" s="38" t="s">
        <v>109</v>
      </c>
      <c r="C102" s="45"/>
      <c r="D102" s="12"/>
      <c r="E102" s="12"/>
      <c r="F102" s="12"/>
      <c r="G102" s="12"/>
    </row>
    <row r="103" spans="1:7" x14ac:dyDescent="0.2">
      <c r="A103" s="53"/>
      <c r="B103" s="54"/>
      <c r="C103" s="45"/>
      <c r="D103" s="54"/>
      <c r="E103" s="54"/>
      <c r="F103" s="54"/>
      <c r="G103" s="55"/>
    </row>
    <row r="104" spans="1:7" x14ac:dyDescent="0.2">
      <c r="A104" s="34">
        <v>155000</v>
      </c>
      <c r="B104" s="38" t="s">
        <v>110</v>
      </c>
      <c r="C104" s="45"/>
      <c r="D104" s="12"/>
      <c r="E104" s="12"/>
      <c r="F104" s="12"/>
      <c r="G104" s="12"/>
    </row>
    <row r="105" spans="1:7" x14ac:dyDescent="0.2">
      <c r="A105" s="34">
        <v>156000</v>
      </c>
      <c r="B105" s="38" t="s">
        <v>111</v>
      </c>
      <c r="C105" s="45"/>
      <c r="D105" s="12"/>
      <c r="E105" s="12"/>
      <c r="F105" s="12"/>
      <c r="G105" s="12"/>
    </row>
    <row r="106" spans="1:7" x14ac:dyDescent="0.2">
      <c r="A106" s="34">
        <v>157000</v>
      </c>
      <c r="B106" s="38" t="s">
        <v>112</v>
      </c>
      <c r="C106" s="45"/>
      <c r="D106" s="45"/>
      <c r="E106" s="45"/>
      <c r="F106" s="45"/>
      <c r="G106" s="45"/>
    </row>
    <row r="107" spans="1:7" x14ac:dyDescent="0.2">
      <c r="A107" s="34">
        <v>157200</v>
      </c>
      <c r="B107" s="38" t="s">
        <v>113</v>
      </c>
      <c r="C107" s="45"/>
      <c r="D107" s="45"/>
      <c r="E107" s="45"/>
      <c r="F107" s="45"/>
      <c r="G107" s="45"/>
    </row>
    <row r="108" spans="1:7" x14ac:dyDescent="0.2">
      <c r="A108" s="34">
        <v>158000</v>
      </c>
      <c r="B108" s="38" t="s">
        <v>114</v>
      </c>
      <c r="C108" s="45"/>
      <c r="D108" s="45"/>
      <c r="E108" s="45"/>
      <c r="F108" s="45"/>
      <c r="G108" s="45"/>
    </row>
    <row r="109" spans="1:7" x14ac:dyDescent="0.2">
      <c r="A109" s="34">
        <v>158200</v>
      </c>
      <c r="B109" s="38" t="s">
        <v>115</v>
      </c>
      <c r="C109" s="45"/>
      <c r="D109" s="45"/>
      <c r="E109" s="45"/>
      <c r="F109" s="45"/>
      <c r="G109" s="45"/>
    </row>
    <row r="110" spans="1:7" x14ac:dyDescent="0.2">
      <c r="A110" s="53"/>
      <c r="B110" s="54"/>
      <c r="C110" s="54"/>
      <c r="D110" s="54"/>
      <c r="E110" s="54"/>
      <c r="F110" s="54"/>
      <c r="G110" s="55"/>
    </row>
    <row r="111" spans="1:7" x14ac:dyDescent="0.2">
      <c r="A111" s="34"/>
      <c r="B111" s="85" t="s">
        <v>116</v>
      </c>
      <c r="C111" s="45"/>
      <c r="D111" s="45"/>
      <c r="E111" s="45"/>
      <c r="F111" s="45"/>
      <c r="G111" s="45"/>
    </row>
    <row r="112" spans="1:7" x14ac:dyDescent="0.2">
      <c r="A112" s="34">
        <v>160000</v>
      </c>
      <c r="B112" s="38" t="s">
        <v>941</v>
      </c>
      <c r="C112" s="45">
        <v>-3340.53</v>
      </c>
      <c r="D112" s="45"/>
      <c r="E112" s="45"/>
      <c r="F112" s="45"/>
      <c r="G112" s="45"/>
    </row>
    <row r="113" spans="1:7" x14ac:dyDescent="0.2">
      <c r="A113" s="34">
        <v>161000</v>
      </c>
      <c r="B113" s="38" t="s">
        <v>117</v>
      </c>
      <c r="C113" s="45"/>
      <c r="D113" s="46"/>
      <c r="E113" s="46"/>
      <c r="F113" s="46"/>
      <c r="G113" s="46"/>
    </row>
    <row r="114" spans="1:7" x14ac:dyDescent="0.2">
      <c r="A114" s="34">
        <v>163000</v>
      </c>
      <c r="B114" s="38" t="s">
        <v>118</v>
      </c>
      <c r="C114" s="45"/>
      <c r="D114" s="47"/>
      <c r="E114" s="47"/>
      <c r="F114" s="47"/>
      <c r="G114" s="47"/>
    </row>
    <row r="115" spans="1:7" x14ac:dyDescent="0.2">
      <c r="A115" s="34">
        <v>164000</v>
      </c>
      <c r="B115" s="38" t="s">
        <v>939</v>
      </c>
      <c r="C115" s="45">
        <v>-190993</v>
      </c>
      <c r="D115" s="39"/>
      <c r="E115" s="39"/>
      <c r="F115" s="39"/>
      <c r="G115" s="39"/>
    </row>
    <row r="116" spans="1:7" x14ac:dyDescent="0.2">
      <c r="A116" s="34">
        <v>164100</v>
      </c>
      <c r="B116" s="38" t="s">
        <v>940</v>
      </c>
      <c r="C116" s="45">
        <v>-5711.28</v>
      </c>
      <c r="D116" s="39"/>
      <c r="E116" s="39"/>
      <c r="F116" s="39"/>
      <c r="G116" s="39"/>
    </row>
    <row r="117" spans="1:7" x14ac:dyDescent="0.2">
      <c r="A117" s="34">
        <v>164200</v>
      </c>
      <c r="B117" s="38" t="s">
        <v>942</v>
      </c>
      <c r="C117" s="45">
        <v>-19212.29</v>
      </c>
      <c r="D117" s="39"/>
      <c r="E117" s="39"/>
      <c r="F117" s="39"/>
      <c r="G117" s="39"/>
    </row>
    <row r="118" spans="1:7" x14ac:dyDescent="0.2">
      <c r="A118" s="34">
        <v>165000</v>
      </c>
      <c r="B118" s="38" t="s">
        <v>119</v>
      </c>
      <c r="C118" s="45"/>
      <c r="D118" s="39"/>
      <c r="E118" s="39"/>
      <c r="F118" s="39"/>
      <c r="G118" s="39"/>
    </row>
    <row r="119" spans="1:7" x14ac:dyDescent="0.2">
      <c r="A119" s="34">
        <v>166000</v>
      </c>
      <c r="B119" s="38" t="s">
        <v>120</v>
      </c>
      <c r="C119" s="45"/>
      <c r="D119" s="39"/>
      <c r="E119" s="39"/>
      <c r="F119" s="39"/>
      <c r="G119" s="39"/>
    </row>
    <row r="120" spans="1:7" x14ac:dyDescent="0.2">
      <c r="A120" s="34">
        <v>166100</v>
      </c>
      <c r="B120" s="38" t="s">
        <v>121</v>
      </c>
      <c r="C120" s="45"/>
      <c r="D120" s="39"/>
      <c r="E120" s="39"/>
      <c r="F120" s="39"/>
      <c r="G120" s="39"/>
    </row>
    <row r="121" spans="1:7" x14ac:dyDescent="0.2">
      <c r="A121" s="34">
        <v>166200</v>
      </c>
      <c r="B121" s="38" t="s">
        <v>122</v>
      </c>
      <c r="C121" s="45"/>
      <c r="D121" s="39"/>
      <c r="E121" s="39"/>
      <c r="F121" s="39"/>
      <c r="G121" s="39"/>
    </row>
    <row r="122" spans="1:7" x14ac:dyDescent="0.2">
      <c r="A122" s="34">
        <v>167100</v>
      </c>
      <c r="B122" s="38" t="s">
        <v>123</v>
      </c>
      <c r="C122" s="45"/>
      <c r="D122" s="39"/>
      <c r="E122" s="39"/>
      <c r="F122" s="39"/>
      <c r="G122" s="39"/>
    </row>
    <row r="123" spans="1:7" x14ac:dyDescent="0.2">
      <c r="A123" s="34">
        <v>167400</v>
      </c>
      <c r="B123" s="38" t="s">
        <v>124</v>
      </c>
      <c r="C123" s="45"/>
      <c r="D123" s="39"/>
      <c r="E123" s="39"/>
      <c r="F123" s="39"/>
      <c r="G123" s="39"/>
    </row>
    <row r="124" spans="1:7" x14ac:dyDescent="0.2">
      <c r="A124" s="34">
        <v>168100</v>
      </c>
      <c r="B124" s="38" t="s">
        <v>125</v>
      </c>
      <c r="C124" s="45"/>
      <c r="D124" s="45"/>
      <c r="E124" s="45"/>
      <c r="F124" s="45"/>
      <c r="G124" s="45"/>
    </row>
    <row r="125" spans="1:7" x14ac:dyDescent="0.2">
      <c r="A125" s="34">
        <v>168700</v>
      </c>
      <c r="B125" s="38" t="s">
        <v>126</v>
      </c>
      <c r="C125" s="45"/>
      <c r="D125" s="47"/>
      <c r="E125" s="47"/>
      <c r="F125" s="47"/>
      <c r="G125" s="47"/>
    </row>
    <row r="126" spans="1:7" x14ac:dyDescent="0.2">
      <c r="A126" s="53"/>
      <c r="B126" s="54"/>
      <c r="C126" s="45"/>
      <c r="D126" s="54"/>
      <c r="E126" s="54"/>
      <c r="F126" s="54"/>
      <c r="G126" s="55"/>
    </row>
    <row r="127" spans="1:7" x14ac:dyDescent="0.2">
      <c r="A127" s="36">
        <v>168800</v>
      </c>
      <c r="B127" s="37" t="s">
        <v>127</v>
      </c>
      <c r="C127" s="45"/>
      <c r="D127" s="39"/>
      <c r="E127" s="39"/>
      <c r="F127" s="39"/>
      <c r="G127" s="39"/>
    </row>
    <row r="128" spans="1:7" x14ac:dyDescent="0.2">
      <c r="A128" s="34">
        <v>168810</v>
      </c>
      <c r="B128" s="38" t="s">
        <v>128</v>
      </c>
      <c r="C128" s="45"/>
      <c r="D128" s="39"/>
      <c r="E128" s="39"/>
      <c r="F128" s="39"/>
      <c r="G128" s="39"/>
    </row>
    <row r="129" spans="1:7" x14ac:dyDescent="0.2">
      <c r="A129" s="34">
        <v>168840</v>
      </c>
      <c r="B129" s="38" t="s">
        <v>129</v>
      </c>
      <c r="C129" s="45">
        <v>-44.84</v>
      </c>
      <c r="D129" s="39"/>
      <c r="E129" s="39"/>
      <c r="F129" s="39"/>
      <c r="G129" s="39"/>
    </row>
    <row r="130" spans="1:7" x14ac:dyDescent="0.2">
      <c r="A130" s="34">
        <v>168850</v>
      </c>
      <c r="B130" s="38" t="s">
        <v>130</v>
      </c>
      <c r="C130" s="45"/>
      <c r="D130" s="39"/>
      <c r="E130" s="39"/>
      <c r="F130" s="39"/>
      <c r="G130" s="39"/>
    </row>
    <row r="131" spans="1:7" x14ac:dyDescent="0.2">
      <c r="A131" s="34">
        <v>168860</v>
      </c>
      <c r="B131" s="38" t="s">
        <v>131</v>
      </c>
      <c r="C131" s="45"/>
      <c r="D131" s="39"/>
      <c r="E131" s="39"/>
      <c r="F131" s="39"/>
      <c r="G131" s="39"/>
    </row>
    <row r="132" spans="1:7" x14ac:dyDescent="0.2">
      <c r="A132" s="34">
        <v>168880</v>
      </c>
      <c r="B132" s="38" t="s">
        <v>132</v>
      </c>
      <c r="C132" s="45"/>
      <c r="D132" s="39"/>
      <c r="E132" s="39"/>
      <c r="F132" s="39"/>
      <c r="G132" s="39"/>
    </row>
    <row r="133" spans="1:7" x14ac:dyDescent="0.2">
      <c r="A133" s="34">
        <v>169000</v>
      </c>
      <c r="B133" s="38" t="s">
        <v>133</v>
      </c>
      <c r="C133" s="45"/>
      <c r="D133" s="45"/>
      <c r="E133" s="45"/>
      <c r="F133" s="45"/>
      <c r="G133" s="45"/>
    </row>
    <row r="134" spans="1:7" x14ac:dyDescent="0.2">
      <c r="A134" s="53"/>
      <c r="B134" s="54"/>
      <c r="C134" s="45"/>
      <c r="D134" s="54"/>
      <c r="E134" s="54"/>
      <c r="F134" s="54"/>
      <c r="G134" s="55"/>
    </row>
    <row r="135" spans="1:7" x14ac:dyDescent="0.2">
      <c r="A135" s="34"/>
      <c r="B135" s="85" t="s">
        <v>134</v>
      </c>
      <c r="C135" s="45"/>
      <c r="D135" s="47"/>
      <c r="E135" s="47"/>
      <c r="F135" s="47"/>
      <c r="G135" s="47"/>
    </row>
    <row r="136" spans="1:7" x14ac:dyDescent="0.2">
      <c r="A136" s="34">
        <v>171000</v>
      </c>
      <c r="B136" s="38" t="s">
        <v>135</v>
      </c>
      <c r="C136" s="45"/>
      <c r="D136" s="39"/>
      <c r="E136" s="39"/>
      <c r="F136" s="39"/>
      <c r="G136" s="39"/>
    </row>
    <row r="137" spans="1:7" x14ac:dyDescent="0.2">
      <c r="A137" s="34">
        <v>174000</v>
      </c>
      <c r="B137" s="38" t="s">
        <v>136</v>
      </c>
      <c r="C137" s="45"/>
      <c r="D137" s="39"/>
      <c r="E137" s="39"/>
      <c r="F137" s="39"/>
      <c r="G137" s="39"/>
    </row>
    <row r="138" spans="1:7" x14ac:dyDescent="0.2">
      <c r="A138" s="53"/>
      <c r="B138" s="54"/>
      <c r="C138" s="45"/>
      <c r="D138" s="54"/>
      <c r="E138" s="54"/>
      <c r="F138" s="54"/>
      <c r="G138" s="55"/>
    </row>
    <row r="139" spans="1:7" x14ac:dyDescent="0.2">
      <c r="A139" s="34"/>
      <c r="B139" s="85" t="s">
        <v>137</v>
      </c>
      <c r="C139" s="45"/>
      <c r="D139" s="39"/>
      <c r="E139" s="39"/>
      <c r="F139" s="39"/>
      <c r="G139" s="39"/>
    </row>
    <row r="140" spans="1:7" x14ac:dyDescent="0.2">
      <c r="A140" s="34">
        <v>181000</v>
      </c>
      <c r="B140" s="38" t="s">
        <v>138</v>
      </c>
      <c r="C140" s="45"/>
      <c r="D140" s="39"/>
      <c r="E140" s="39"/>
      <c r="F140" s="39"/>
      <c r="G140" s="39"/>
    </row>
    <row r="141" spans="1:7" x14ac:dyDescent="0.2">
      <c r="A141" s="56"/>
      <c r="B141" s="57"/>
      <c r="C141" s="45"/>
      <c r="D141" s="57"/>
      <c r="E141" s="57"/>
      <c r="F141" s="57"/>
      <c r="G141" s="58"/>
    </row>
    <row r="142" spans="1:7" ht="15" x14ac:dyDescent="0.2">
      <c r="A142" s="34" t="s">
        <v>1111</v>
      </c>
      <c r="B142" s="87" t="s">
        <v>1009</v>
      </c>
      <c r="C142" s="45"/>
      <c r="D142" s="39"/>
      <c r="E142" s="39"/>
      <c r="F142" s="39"/>
      <c r="G142" s="39"/>
    </row>
    <row r="143" spans="1:7" ht="15" customHeight="1" x14ac:dyDescent="0.2">
      <c r="A143" s="53"/>
      <c r="B143" s="54"/>
      <c r="C143" s="45"/>
      <c r="D143" s="54"/>
      <c r="E143" s="54"/>
      <c r="F143" s="54"/>
      <c r="G143" s="55"/>
    </row>
    <row r="144" spans="1:7" x14ac:dyDescent="0.2">
      <c r="A144" s="34"/>
      <c r="B144" s="85" t="s">
        <v>139</v>
      </c>
      <c r="C144" s="45"/>
      <c r="D144" s="47"/>
      <c r="E144" s="47"/>
      <c r="F144" s="47"/>
      <c r="G144" s="47"/>
    </row>
    <row r="145" spans="1:7" x14ac:dyDescent="0.2">
      <c r="A145" s="36">
        <v>201000</v>
      </c>
      <c r="B145" s="37" t="s">
        <v>140</v>
      </c>
      <c r="C145" s="45"/>
      <c r="D145" s="45"/>
      <c r="E145" s="45"/>
      <c r="F145" s="45"/>
      <c r="G145" s="45"/>
    </row>
    <row r="146" spans="1:7" x14ac:dyDescent="0.2">
      <c r="A146" s="34">
        <v>201100</v>
      </c>
      <c r="B146" s="38" t="s">
        <v>141</v>
      </c>
      <c r="C146" s="45"/>
      <c r="D146" s="47"/>
      <c r="E146" s="47"/>
      <c r="F146" s="47"/>
      <c r="G146" s="47"/>
    </row>
    <row r="147" spans="1:7" x14ac:dyDescent="0.2">
      <c r="A147" s="34">
        <v>201200</v>
      </c>
      <c r="B147" s="38" t="s">
        <v>142</v>
      </c>
      <c r="C147" s="45"/>
      <c r="D147" s="39"/>
      <c r="E147" s="39"/>
      <c r="F147" s="39"/>
      <c r="G147" s="39"/>
    </row>
    <row r="148" spans="1:7" x14ac:dyDescent="0.2">
      <c r="A148" s="34">
        <v>201300</v>
      </c>
      <c r="B148" s="38" t="s">
        <v>143</v>
      </c>
      <c r="C148" s="45"/>
      <c r="D148" s="39"/>
      <c r="E148" s="39"/>
      <c r="F148" s="39"/>
      <c r="G148" s="39"/>
    </row>
    <row r="149" spans="1:7" x14ac:dyDescent="0.2">
      <c r="A149" s="53"/>
      <c r="B149" s="54"/>
      <c r="C149" s="45"/>
      <c r="D149" s="54"/>
      <c r="E149" s="54"/>
      <c r="F149" s="54"/>
      <c r="G149" s="55"/>
    </row>
    <row r="150" spans="1:7" x14ac:dyDescent="0.2">
      <c r="A150" s="34">
        <v>203000</v>
      </c>
      <c r="B150" s="38" t="s">
        <v>144</v>
      </c>
      <c r="C150" s="45"/>
      <c r="D150" s="47"/>
      <c r="E150" s="47"/>
      <c r="F150" s="47"/>
      <c r="G150" s="47"/>
    </row>
    <row r="151" spans="1:7" x14ac:dyDescent="0.2">
      <c r="A151" s="34">
        <v>205000</v>
      </c>
      <c r="B151" s="38" t="s">
        <v>145</v>
      </c>
      <c r="C151" s="45"/>
      <c r="D151" s="47"/>
      <c r="E151" s="47"/>
      <c r="F151" s="47"/>
      <c r="G151" s="47"/>
    </row>
    <row r="152" spans="1:7" x14ac:dyDescent="0.2">
      <c r="A152" s="34">
        <v>205100</v>
      </c>
      <c r="B152" s="38" t="s">
        <v>146</v>
      </c>
      <c r="C152" s="45"/>
      <c r="D152" s="45"/>
      <c r="E152" s="45"/>
      <c r="F152" s="45"/>
      <c r="G152" s="45"/>
    </row>
    <row r="153" spans="1:7" x14ac:dyDescent="0.2">
      <c r="A153" s="34">
        <v>206000</v>
      </c>
      <c r="B153" s="38" t="s">
        <v>147</v>
      </c>
      <c r="C153" s="45"/>
      <c r="D153" s="45"/>
      <c r="E153" s="45"/>
      <c r="F153" s="45"/>
      <c r="G153" s="45"/>
    </row>
    <row r="154" spans="1:7" x14ac:dyDescent="0.2">
      <c r="A154" s="34">
        <v>207000</v>
      </c>
      <c r="B154" s="38" t="s">
        <v>148</v>
      </c>
      <c r="C154" s="45">
        <v>300000</v>
      </c>
      <c r="D154" s="45"/>
      <c r="E154" s="45"/>
      <c r="F154" s="45"/>
      <c r="G154" s="45"/>
    </row>
    <row r="155" spans="1:7" x14ac:dyDescent="0.2">
      <c r="A155" s="34">
        <v>208000</v>
      </c>
      <c r="B155" s="38" t="s">
        <v>149</v>
      </c>
      <c r="C155" s="45"/>
      <c r="D155" s="45"/>
      <c r="E155" s="45"/>
      <c r="F155" s="45"/>
      <c r="G155" s="45"/>
    </row>
    <row r="156" spans="1:7" x14ac:dyDescent="0.2">
      <c r="A156" s="53"/>
      <c r="B156" s="54"/>
      <c r="C156" s="45"/>
      <c r="D156" s="54"/>
      <c r="E156" s="54"/>
      <c r="F156" s="54"/>
      <c r="G156" s="55"/>
    </row>
    <row r="157" spans="1:7" x14ac:dyDescent="0.2">
      <c r="A157" s="34"/>
      <c r="B157" s="85" t="s">
        <v>150</v>
      </c>
      <c r="C157" s="45"/>
      <c r="D157" s="45"/>
      <c r="E157" s="45"/>
      <c r="F157" s="45"/>
      <c r="G157" s="45"/>
    </row>
    <row r="158" spans="1:7" x14ac:dyDescent="0.2">
      <c r="A158" s="36">
        <v>211000</v>
      </c>
      <c r="B158" s="37" t="s">
        <v>151</v>
      </c>
      <c r="C158" s="45"/>
      <c r="D158" s="45"/>
      <c r="E158" s="45"/>
      <c r="F158" s="45"/>
      <c r="G158" s="45"/>
    </row>
    <row r="159" spans="1:7" x14ac:dyDescent="0.2">
      <c r="A159" s="34">
        <v>211100</v>
      </c>
      <c r="B159" s="38" t="s">
        <v>152</v>
      </c>
      <c r="C159" s="45"/>
      <c r="D159" s="45"/>
      <c r="E159" s="45"/>
      <c r="F159" s="45"/>
      <c r="G159" s="45"/>
    </row>
    <row r="160" spans="1:7" x14ac:dyDescent="0.2">
      <c r="A160" s="34">
        <v>211200</v>
      </c>
      <c r="B160" s="38" t="s">
        <v>153</v>
      </c>
      <c r="C160" s="45"/>
      <c r="D160" s="45"/>
      <c r="E160" s="45"/>
      <c r="F160" s="45"/>
      <c r="G160" s="45"/>
    </row>
    <row r="161" spans="1:7" x14ac:dyDescent="0.2">
      <c r="A161" s="53"/>
      <c r="B161" s="54"/>
      <c r="C161" s="45"/>
      <c r="D161" s="54"/>
      <c r="E161" s="54"/>
      <c r="F161" s="54"/>
      <c r="G161" s="55"/>
    </row>
    <row r="162" spans="1:7" x14ac:dyDescent="0.2">
      <c r="A162" s="34">
        <v>212000</v>
      </c>
      <c r="B162" s="38" t="s">
        <v>154</v>
      </c>
      <c r="C162" s="45"/>
      <c r="D162" s="45"/>
      <c r="E162" s="45"/>
      <c r="F162" s="45"/>
      <c r="G162" s="45"/>
    </row>
    <row r="163" spans="1:7" x14ac:dyDescent="0.2">
      <c r="A163" s="34">
        <v>213000</v>
      </c>
      <c r="B163" s="38" t="s">
        <v>155</v>
      </c>
      <c r="C163" s="45"/>
      <c r="D163" s="45"/>
      <c r="E163" s="45"/>
      <c r="F163" s="45"/>
      <c r="G163" s="45"/>
    </row>
    <row r="164" spans="1:7" x14ac:dyDescent="0.2">
      <c r="A164" s="34">
        <v>213100</v>
      </c>
      <c r="B164" s="38" t="s">
        <v>156</v>
      </c>
      <c r="C164" s="45"/>
      <c r="D164" s="45"/>
      <c r="E164" s="45"/>
      <c r="F164" s="45"/>
      <c r="G164" s="45"/>
    </row>
    <row r="165" spans="1:7" x14ac:dyDescent="0.2">
      <c r="A165" s="34">
        <v>213500</v>
      </c>
      <c r="B165" s="38" t="s">
        <v>157</v>
      </c>
      <c r="C165" s="45"/>
      <c r="D165" s="45"/>
      <c r="E165" s="45"/>
      <c r="F165" s="45"/>
      <c r="G165" s="45"/>
    </row>
    <row r="166" spans="1:7" x14ac:dyDescent="0.2">
      <c r="A166" s="34">
        <v>214000</v>
      </c>
      <c r="B166" s="38" t="s">
        <v>158</v>
      </c>
      <c r="C166" s="45"/>
      <c r="D166" s="12"/>
      <c r="E166" s="12"/>
      <c r="F166" s="12"/>
      <c r="G166" s="12"/>
    </row>
    <row r="167" spans="1:7" x14ac:dyDescent="0.2">
      <c r="A167" s="53"/>
      <c r="B167" s="54"/>
      <c r="C167" s="45"/>
      <c r="D167" s="54"/>
      <c r="E167" s="54"/>
      <c r="F167" s="54"/>
      <c r="G167" s="55"/>
    </row>
    <row r="168" spans="1:7" x14ac:dyDescent="0.2">
      <c r="A168" s="36">
        <v>215000</v>
      </c>
      <c r="B168" s="37" t="s">
        <v>159</v>
      </c>
      <c r="C168" s="45"/>
      <c r="D168" s="12"/>
      <c r="E168" s="12"/>
      <c r="F168" s="12"/>
      <c r="G168" s="12"/>
    </row>
    <row r="169" spans="1:7" x14ac:dyDescent="0.2">
      <c r="A169" s="34">
        <v>215100</v>
      </c>
      <c r="B169" s="38" t="s">
        <v>160</v>
      </c>
      <c r="C169" s="45"/>
      <c r="D169" s="12"/>
      <c r="E169" s="12"/>
      <c r="F169" s="12"/>
      <c r="G169" s="12"/>
    </row>
    <row r="170" spans="1:7" x14ac:dyDescent="0.2">
      <c r="A170" s="34">
        <v>215300</v>
      </c>
      <c r="B170" s="38" t="s">
        <v>161</v>
      </c>
      <c r="C170" s="45"/>
      <c r="D170" s="12"/>
      <c r="E170" s="12"/>
      <c r="F170" s="12"/>
      <c r="G170" s="12"/>
    </row>
    <row r="171" spans="1:7" x14ac:dyDescent="0.2">
      <c r="A171" s="34">
        <v>215400</v>
      </c>
      <c r="B171" s="38" t="s">
        <v>162</v>
      </c>
      <c r="C171" s="45">
        <v>32310.07</v>
      </c>
      <c r="D171" s="12"/>
      <c r="E171" s="12"/>
      <c r="F171" s="12"/>
      <c r="G171" s="12"/>
    </row>
    <row r="172" spans="1:7" x14ac:dyDescent="0.2">
      <c r="A172" s="34">
        <v>215500</v>
      </c>
      <c r="B172" s="38" t="s">
        <v>163</v>
      </c>
      <c r="C172" s="45"/>
      <c r="D172" s="12"/>
      <c r="E172" s="12"/>
      <c r="F172" s="12"/>
      <c r="G172" s="12"/>
    </row>
    <row r="173" spans="1:7" x14ac:dyDescent="0.2">
      <c r="A173" s="34">
        <v>215700</v>
      </c>
      <c r="B173" s="38" t="s">
        <v>164</v>
      </c>
      <c r="C173" s="45"/>
      <c r="D173" s="12"/>
      <c r="E173" s="12"/>
      <c r="F173" s="12"/>
      <c r="G173" s="12"/>
    </row>
    <row r="174" spans="1:7" x14ac:dyDescent="0.2">
      <c r="A174" s="53"/>
      <c r="B174" s="54"/>
      <c r="C174" s="45"/>
      <c r="D174" s="54"/>
      <c r="E174" s="54"/>
      <c r="F174" s="54"/>
      <c r="G174" s="55"/>
    </row>
    <row r="175" spans="1:7" x14ac:dyDescent="0.2">
      <c r="A175" s="36">
        <v>218000</v>
      </c>
      <c r="B175" s="37" t="s">
        <v>165</v>
      </c>
      <c r="C175" s="45"/>
      <c r="D175" s="12"/>
      <c r="E175" s="12"/>
      <c r="F175" s="12"/>
      <c r="G175" s="12"/>
    </row>
    <row r="176" spans="1:7" x14ac:dyDescent="0.2">
      <c r="A176" s="34">
        <v>218100</v>
      </c>
      <c r="B176" s="38" t="s">
        <v>166</v>
      </c>
      <c r="C176" s="45">
        <v>57886.43</v>
      </c>
      <c r="D176" s="12"/>
      <c r="E176" s="12"/>
      <c r="F176" s="12"/>
      <c r="G176" s="12"/>
    </row>
    <row r="177" spans="1:7" x14ac:dyDescent="0.2">
      <c r="A177" s="34">
        <v>218200</v>
      </c>
      <c r="B177" s="38" t="s">
        <v>167</v>
      </c>
      <c r="C177" s="45">
        <v>6985.84</v>
      </c>
      <c r="D177" s="12"/>
      <c r="E177" s="12"/>
      <c r="F177" s="12"/>
      <c r="G177" s="12"/>
    </row>
    <row r="178" spans="1:7" x14ac:dyDescent="0.2">
      <c r="A178" s="34">
        <v>218300</v>
      </c>
      <c r="B178" s="38" t="s">
        <v>168</v>
      </c>
      <c r="C178" s="45"/>
      <c r="D178" s="12"/>
      <c r="E178" s="12"/>
      <c r="F178" s="12"/>
      <c r="G178" s="12"/>
    </row>
    <row r="179" spans="1:7" x14ac:dyDescent="0.2">
      <c r="A179" s="34">
        <v>218400</v>
      </c>
      <c r="B179" s="38" t="s">
        <v>169</v>
      </c>
      <c r="C179" s="45"/>
      <c r="D179" s="12"/>
      <c r="E179" s="12"/>
      <c r="F179" s="12"/>
      <c r="G179" s="12"/>
    </row>
    <row r="180" spans="1:7" x14ac:dyDescent="0.2">
      <c r="A180" s="34">
        <v>218600</v>
      </c>
      <c r="B180" s="38" t="s">
        <v>170</v>
      </c>
      <c r="C180" s="45"/>
      <c r="D180" s="12"/>
      <c r="E180" s="12"/>
      <c r="F180" s="12"/>
      <c r="G180" s="12"/>
    </row>
    <row r="181" spans="1:7" x14ac:dyDescent="0.2">
      <c r="A181" s="53"/>
      <c r="B181" s="54"/>
      <c r="C181" s="45"/>
      <c r="D181" s="54"/>
      <c r="E181" s="54"/>
      <c r="F181" s="54"/>
      <c r="G181" s="55"/>
    </row>
    <row r="182" spans="1:7" x14ac:dyDescent="0.2">
      <c r="A182" s="34">
        <v>220000</v>
      </c>
      <c r="B182" s="38" t="s">
        <v>171</v>
      </c>
      <c r="C182" s="45"/>
      <c r="D182" s="12"/>
      <c r="E182" s="12"/>
      <c r="F182" s="12"/>
      <c r="G182" s="12"/>
    </row>
    <row r="183" spans="1:7" x14ac:dyDescent="0.2">
      <c r="A183" s="53"/>
      <c r="B183" s="54"/>
      <c r="C183" s="45"/>
      <c r="D183" s="54"/>
      <c r="E183" s="54"/>
      <c r="F183" s="54"/>
      <c r="G183" s="55"/>
    </row>
    <row r="184" spans="1:7" x14ac:dyDescent="0.2">
      <c r="A184" s="34"/>
      <c r="B184" s="85" t="s">
        <v>172</v>
      </c>
      <c r="C184" s="45"/>
      <c r="D184" s="12"/>
      <c r="E184" s="12"/>
      <c r="F184" s="12"/>
      <c r="G184" s="12"/>
    </row>
    <row r="185" spans="1:7" x14ac:dyDescent="0.2">
      <c r="A185" s="36">
        <v>231000</v>
      </c>
      <c r="B185" s="37" t="s">
        <v>173</v>
      </c>
      <c r="C185" s="45"/>
      <c r="D185" s="12"/>
      <c r="E185" s="12"/>
      <c r="F185" s="12"/>
      <c r="G185" s="12"/>
    </row>
    <row r="186" spans="1:7" x14ac:dyDescent="0.2">
      <c r="A186" s="34">
        <v>231200</v>
      </c>
      <c r="B186" s="38" t="s">
        <v>151</v>
      </c>
      <c r="C186" s="45"/>
      <c r="D186" s="12"/>
      <c r="E186" s="12"/>
      <c r="F186" s="12"/>
      <c r="G186" s="12"/>
    </row>
    <row r="187" spans="1:7" x14ac:dyDescent="0.2">
      <c r="A187" s="34">
        <v>231300</v>
      </c>
      <c r="B187" s="38" t="s">
        <v>174</v>
      </c>
      <c r="C187" s="45"/>
      <c r="D187" s="12"/>
      <c r="E187" s="12"/>
      <c r="F187" s="12"/>
      <c r="G187" s="12"/>
    </row>
    <row r="188" spans="1:7" x14ac:dyDescent="0.2">
      <c r="A188" s="34">
        <v>231500</v>
      </c>
      <c r="B188" s="38" t="s">
        <v>175</v>
      </c>
      <c r="C188" s="45"/>
      <c r="D188" s="12"/>
      <c r="E188" s="12"/>
      <c r="F188" s="12"/>
      <c r="G188" s="12"/>
    </row>
    <row r="189" spans="1:7" x14ac:dyDescent="0.2">
      <c r="A189" s="34">
        <v>231800</v>
      </c>
      <c r="B189" s="38" t="s">
        <v>176</v>
      </c>
      <c r="C189" s="45"/>
      <c r="D189" s="12"/>
      <c r="E189" s="12"/>
      <c r="F189" s="12"/>
      <c r="G189" s="12"/>
    </row>
    <row r="190" spans="1:7" x14ac:dyDescent="0.2">
      <c r="A190" s="53"/>
      <c r="B190" s="54"/>
      <c r="C190" s="45"/>
      <c r="D190" s="54"/>
      <c r="E190" s="54"/>
      <c r="F190" s="54"/>
      <c r="G190" s="55"/>
    </row>
    <row r="191" spans="1:7" x14ac:dyDescent="0.2">
      <c r="A191" s="34">
        <v>237000</v>
      </c>
      <c r="B191" s="38" t="s">
        <v>177</v>
      </c>
      <c r="C191" s="45"/>
      <c r="D191" s="12"/>
      <c r="E191" s="12"/>
      <c r="F191" s="12"/>
      <c r="G191" s="12"/>
    </row>
    <row r="192" spans="1:7" x14ac:dyDescent="0.2">
      <c r="A192" s="34">
        <v>238000</v>
      </c>
      <c r="B192" s="38" t="s">
        <v>178</v>
      </c>
      <c r="C192" s="45"/>
      <c r="D192" s="12"/>
      <c r="E192" s="12"/>
      <c r="F192" s="12"/>
      <c r="G192" s="12"/>
    </row>
    <row r="193" spans="1:7" x14ac:dyDescent="0.2">
      <c r="A193" s="53"/>
      <c r="B193" s="54"/>
      <c r="C193" s="45"/>
      <c r="D193" s="54"/>
      <c r="E193" s="54"/>
      <c r="F193" s="54"/>
      <c r="G193" s="55"/>
    </row>
    <row r="194" spans="1:7" x14ac:dyDescent="0.2">
      <c r="A194" s="34"/>
      <c r="B194" s="85" t="s">
        <v>179</v>
      </c>
      <c r="C194" s="45"/>
      <c r="D194" s="12"/>
      <c r="E194" s="12"/>
      <c r="F194" s="12"/>
      <c r="G194" s="12"/>
    </row>
    <row r="195" spans="1:7" x14ac:dyDescent="0.2">
      <c r="A195" s="34">
        <v>250000</v>
      </c>
      <c r="B195" s="38" t="s">
        <v>180</v>
      </c>
      <c r="C195" s="45"/>
      <c r="D195" s="12"/>
      <c r="E195" s="12"/>
      <c r="F195" s="12"/>
      <c r="G195" s="12"/>
    </row>
    <row r="196" spans="1:7" x14ac:dyDescent="0.2">
      <c r="A196" s="53"/>
      <c r="B196" s="54"/>
      <c r="C196" s="45"/>
      <c r="D196" s="54"/>
      <c r="E196" s="54"/>
      <c r="F196" s="54"/>
      <c r="G196" s="55"/>
    </row>
    <row r="197" spans="1:7" x14ac:dyDescent="0.2">
      <c r="A197" s="34"/>
      <c r="B197" s="85" t="s">
        <v>181</v>
      </c>
      <c r="C197" s="45"/>
      <c r="D197" s="12"/>
      <c r="E197" s="12"/>
      <c r="F197" s="12"/>
      <c r="G197" s="12"/>
    </row>
    <row r="198" spans="1:7" x14ac:dyDescent="0.2">
      <c r="A198" s="34">
        <v>261000</v>
      </c>
      <c r="B198" s="38" t="s">
        <v>182</v>
      </c>
      <c r="C198" s="45"/>
      <c r="D198" s="12"/>
      <c r="E198" s="12"/>
      <c r="F198" s="12"/>
      <c r="G198" s="12"/>
    </row>
    <row r="199" spans="1:7" x14ac:dyDescent="0.2">
      <c r="A199" s="34">
        <v>266000</v>
      </c>
      <c r="B199" s="38" t="s">
        <v>183</v>
      </c>
      <c r="C199" s="45"/>
      <c r="D199" s="12"/>
      <c r="E199" s="12"/>
      <c r="F199" s="12"/>
      <c r="G199" s="12"/>
    </row>
    <row r="200" spans="1:7" x14ac:dyDescent="0.2">
      <c r="A200" s="34">
        <v>267000</v>
      </c>
      <c r="B200" s="38" t="s">
        <v>184</v>
      </c>
      <c r="C200" s="45"/>
      <c r="D200" s="12"/>
      <c r="E200" s="12"/>
      <c r="F200" s="12"/>
      <c r="G200" s="12"/>
    </row>
    <row r="201" spans="1:7" x14ac:dyDescent="0.2">
      <c r="A201" s="34">
        <v>267800</v>
      </c>
      <c r="B201" s="38" t="s">
        <v>127</v>
      </c>
      <c r="C201" s="45"/>
      <c r="D201" s="12"/>
      <c r="E201" s="12"/>
      <c r="F201" s="12"/>
      <c r="G201" s="12"/>
    </row>
    <row r="202" spans="1:7" x14ac:dyDescent="0.2">
      <c r="A202" s="34">
        <v>269000</v>
      </c>
      <c r="B202" s="38" t="s">
        <v>185</v>
      </c>
      <c r="C202" s="45"/>
      <c r="D202" s="12"/>
      <c r="E202" s="12"/>
      <c r="F202" s="12"/>
      <c r="G202" s="12"/>
    </row>
    <row r="203" spans="1:7" x14ac:dyDescent="0.2">
      <c r="A203" s="53"/>
      <c r="B203" s="54"/>
      <c r="C203" s="45"/>
      <c r="D203" s="54"/>
      <c r="E203" s="54"/>
      <c r="F203" s="54"/>
      <c r="G203" s="55"/>
    </row>
    <row r="204" spans="1:7" x14ac:dyDescent="0.2">
      <c r="A204" s="34"/>
      <c r="B204" s="85" t="s">
        <v>186</v>
      </c>
      <c r="C204" s="45"/>
      <c r="D204" s="12"/>
      <c r="E204" s="12"/>
      <c r="F204" s="12"/>
      <c r="G204" s="12"/>
    </row>
    <row r="205" spans="1:7" x14ac:dyDescent="0.2">
      <c r="A205" s="34">
        <v>271000</v>
      </c>
      <c r="B205" s="38" t="s">
        <v>187</v>
      </c>
      <c r="C205" s="45"/>
      <c r="D205" s="12"/>
      <c r="E205" s="12"/>
      <c r="F205" s="12"/>
      <c r="G205" s="12"/>
    </row>
    <row r="206" spans="1:7" x14ac:dyDescent="0.2">
      <c r="A206" s="34">
        <v>272000</v>
      </c>
      <c r="B206" s="38" t="s">
        <v>188</v>
      </c>
      <c r="C206" s="45"/>
      <c r="D206" s="12"/>
      <c r="E206" s="12"/>
      <c r="F206" s="12"/>
      <c r="G206" s="12"/>
    </row>
    <row r="207" spans="1:7" x14ac:dyDescent="0.2">
      <c r="A207" s="53"/>
      <c r="B207" s="54"/>
      <c r="C207" s="45"/>
      <c r="D207" s="54"/>
      <c r="E207" s="54"/>
      <c r="F207" s="54"/>
      <c r="G207" s="55"/>
    </row>
    <row r="208" spans="1:7" x14ac:dyDescent="0.2">
      <c r="A208" s="36">
        <v>274000</v>
      </c>
      <c r="B208" s="37" t="s">
        <v>189</v>
      </c>
      <c r="C208" s="45"/>
      <c r="D208" s="12"/>
      <c r="E208" s="12"/>
      <c r="F208" s="12"/>
      <c r="G208" s="12"/>
    </row>
    <row r="209" spans="1:7" x14ac:dyDescent="0.2">
      <c r="A209" s="34">
        <v>274100</v>
      </c>
      <c r="B209" s="38" t="s">
        <v>190</v>
      </c>
      <c r="C209" s="45"/>
      <c r="D209" s="12"/>
      <c r="E209" s="12"/>
      <c r="F209" s="12"/>
      <c r="G209" s="12"/>
    </row>
    <row r="210" spans="1:7" x14ac:dyDescent="0.2">
      <c r="A210" s="34">
        <v>274200</v>
      </c>
      <c r="B210" s="38" t="s">
        <v>191</v>
      </c>
      <c r="C210" s="45"/>
      <c r="D210" s="12"/>
      <c r="E210" s="12"/>
      <c r="F210" s="12"/>
      <c r="G210" s="12"/>
    </row>
    <row r="211" spans="1:7" x14ac:dyDescent="0.2">
      <c r="A211" s="34">
        <v>274300</v>
      </c>
      <c r="B211" s="38" t="s">
        <v>192</v>
      </c>
      <c r="C211" s="45"/>
      <c r="D211" s="12"/>
      <c r="E211" s="12"/>
      <c r="F211" s="12"/>
      <c r="G211" s="12"/>
    </row>
    <row r="212" spans="1:7" x14ac:dyDescent="0.2">
      <c r="A212" s="34">
        <v>274800</v>
      </c>
      <c r="B212" s="38" t="s">
        <v>193</v>
      </c>
      <c r="C212" s="45"/>
      <c r="D212" s="12"/>
      <c r="E212" s="12"/>
      <c r="F212" s="12"/>
      <c r="G212" s="12"/>
    </row>
    <row r="213" spans="1:7" x14ac:dyDescent="0.2">
      <c r="A213" s="53"/>
      <c r="B213" s="54"/>
      <c r="C213" s="45"/>
      <c r="D213" s="54"/>
      <c r="E213" s="54"/>
      <c r="F213" s="54"/>
      <c r="G213" s="55"/>
    </row>
    <row r="214" spans="1:7" x14ac:dyDescent="0.2">
      <c r="A214" s="36">
        <v>275000</v>
      </c>
      <c r="B214" s="37" t="s">
        <v>194</v>
      </c>
      <c r="C214" s="45"/>
      <c r="D214" s="12"/>
      <c r="E214" s="12"/>
      <c r="F214" s="12"/>
      <c r="G214" s="12"/>
    </row>
    <row r="215" spans="1:7" x14ac:dyDescent="0.2">
      <c r="A215" s="34">
        <v>275100</v>
      </c>
      <c r="B215" s="38" t="s">
        <v>195</v>
      </c>
      <c r="C215" s="45"/>
      <c r="D215" s="12"/>
      <c r="E215" s="12"/>
      <c r="F215" s="12"/>
      <c r="G215" s="12"/>
    </row>
    <row r="216" spans="1:7" x14ac:dyDescent="0.2">
      <c r="A216" s="34">
        <v>275500</v>
      </c>
      <c r="B216" s="38" t="s">
        <v>196</v>
      </c>
      <c r="C216" s="45"/>
      <c r="D216" s="12"/>
      <c r="E216" s="12"/>
      <c r="F216" s="12"/>
      <c r="G216" s="12"/>
    </row>
    <row r="217" spans="1:7" x14ac:dyDescent="0.2">
      <c r="A217" s="53"/>
      <c r="B217" s="54"/>
      <c r="C217" s="45"/>
      <c r="D217" s="54"/>
      <c r="E217" s="54"/>
      <c r="F217" s="54"/>
      <c r="G217" s="55"/>
    </row>
    <row r="218" spans="1:7" x14ac:dyDescent="0.2">
      <c r="A218" s="36">
        <v>276000</v>
      </c>
      <c r="B218" s="37" t="s">
        <v>197</v>
      </c>
      <c r="C218" s="45"/>
      <c r="D218" s="12"/>
      <c r="E218" s="12"/>
      <c r="F218" s="12"/>
      <c r="G218" s="12"/>
    </row>
    <row r="219" spans="1:7" x14ac:dyDescent="0.2">
      <c r="A219" s="34">
        <v>276100</v>
      </c>
      <c r="B219" s="38" t="s">
        <v>198</v>
      </c>
      <c r="C219" s="45"/>
      <c r="D219" s="12"/>
      <c r="E219" s="12"/>
      <c r="F219" s="12"/>
      <c r="G219" s="12"/>
    </row>
    <row r="220" spans="1:7" x14ac:dyDescent="0.2">
      <c r="A220" s="34">
        <v>276800</v>
      </c>
      <c r="B220" s="38" t="s">
        <v>127</v>
      </c>
      <c r="C220" s="45"/>
      <c r="D220" s="12"/>
      <c r="E220" s="12"/>
      <c r="F220" s="12"/>
      <c r="G220" s="12"/>
    </row>
    <row r="221" spans="1:7" x14ac:dyDescent="0.2">
      <c r="A221" s="53"/>
      <c r="B221" s="54"/>
      <c r="C221" s="45"/>
      <c r="D221" s="54"/>
      <c r="E221" s="54"/>
      <c r="F221" s="54"/>
      <c r="G221" s="55"/>
    </row>
    <row r="222" spans="1:7" x14ac:dyDescent="0.2">
      <c r="A222" s="34">
        <v>277000</v>
      </c>
      <c r="B222" s="38" t="s">
        <v>199</v>
      </c>
      <c r="C222" s="45"/>
      <c r="D222" s="12"/>
      <c r="E222" s="12"/>
      <c r="F222" s="12"/>
      <c r="G222" s="12"/>
    </row>
    <row r="223" spans="1:7" x14ac:dyDescent="0.2">
      <c r="A223" s="34">
        <v>279000</v>
      </c>
      <c r="B223" s="38" t="s">
        <v>200</v>
      </c>
      <c r="C223" s="45"/>
      <c r="D223" s="12"/>
      <c r="E223" s="12"/>
      <c r="F223" s="12"/>
      <c r="G223" s="12"/>
    </row>
    <row r="224" spans="1:7" x14ac:dyDescent="0.2">
      <c r="A224" s="53"/>
      <c r="B224" s="54"/>
      <c r="C224" s="45"/>
      <c r="D224" s="54"/>
      <c r="E224" s="54"/>
      <c r="F224" s="54"/>
      <c r="G224" s="55"/>
    </row>
    <row r="225" spans="1:7" x14ac:dyDescent="0.2">
      <c r="A225" s="34"/>
      <c r="B225" s="85" t="s">
        <v>201</v>
      </c>
      <c r="C225" s="45"/>
      <c r="D225" s="12"/>
      <c r="E225" s="12"/>
      <c r="F225" s="12"/>
      <c r="G225" s="12"/>
    </row>
    <row r="226" spans="1:7" x14ac:dyDescent="0.2">
      <c r="A226" s="34">
        <v>280100</v>
      </c>
      <c r="B226" s="38" t="s">
        <v>202</v>
      </c>
      <c r="C226" s="45"/>
      <c r="D226" s="12"/>
      <c r="E226" s="12"/>
      <c r="F226" s="12"/>
      <c r="G226" s="12"/>
    </row>
    <row r="227" spans="1:7" x14ac:dyDescent="0.2">
      <c r="A227" s="34">
        <v>280300</v>
      </c>
      <c r="B227" s="38" t="s">
        <v>203</v>
      </c>
      <c r="C227" s="45"/>
      <c r="D227" s="12"/>
      <c r="E227" s="12"/>
      <c r="F227" s="12"/>
      <c r="G227" s="12"/>
    </row>
    <row r="228" spans="1:7" x14ac:dyDescent="0.2">
      <c r="A228" s="34">
        <v>280500</v>
      </c>
      <c r="B228" s="38" t="s">
        <v>204</v>
      </c>
      <c r="C228" s="45"/>
      <c r="D228" s="12"/>
      <c r="E228" s="12"/>
      <c r="F228" s="12"/>
      <c r="G228" s="12"/>
    </row>
    <row r="229" spans="1:7" x14ac:dyDescent="0.2">
      <c r="A229" s="34">
        <v>280700</v>
      </c>
      <c r="B229" s="38" t="s">
        <v>205</v>
      </c>
      <c r="C229" s="45"/>
      <c r="D229" s="12"/>
      <c r="E229" s="12"/>
      <c r="F229" s="12"/>
      <c r="G229" s="12"/>
    </row>
    <row r="230" spans="1:7" x14ac:dyDescent="0.2">
      <c r="A230" s="34">
        <v>280800</v>
      </c>
      <c r="B230" s="38" t="s">
        <v>206</v>
      </c>
      <c r="C230" s="45"/>
      <c r="D230" s="12"/>
      <c r="E230" s="12"/>
      <c r="F230" s="12"/>
      <c r="G230" s="12"/>
    </row>
    <row r="231" spans="1:7" x14ac:dyDescent="0.2">
      <c r="A231" s="34">
        <v>281200</v>
      </c>
      <c r="B231" s="38" t="s">
        <v>207</v>
      </c>
      <c r="C231" s="45"/>
      <c r="D231" s="12"/>
      <c r="E231" s="12"/>
      <c r="F231" s="12"/>
      <c r="G231" s="12"/>
    </row>
    <row r="232" spans="1:7" x14ac:dyDescent="0.2">
      <c r="A232" s="34">
        <v>281300</v>
      </c>
      <c r="B232" s="38" t="s">
        <v>208</v>
      </c>
      <c r="C232" s="45"/>
      <c r="D232" s="12"/>
      <c r="E232" s="12"/>
      <c r="F232" s="12"/>
      <c r="G232" s="12"/>
    </row>
    <row r="233" spans="1:7" x14ac:dyDescent="0.2">
      <c r="A233" s="34">
        <v>281500</v>
      </c>
      <c r="B233" s="38" t="s">
        <v>209</v>
      </c>
      <c r="C233" s="45">
        <v>-9111.9599999999991</v>
      </c>
      <c r="D233" s="12"/>
      <c r="E233" s="12"/>
      <c r="F233" s="12"/>
      <c r="G233" s="12"/>
    </row>
    <row r="234" spans="1:7" x14ac:dyDescent="0.2">
      <c r="A234" s="34">
        <v>281810</v>
      </c>
      <c r="B234" s="38" t="s">
        <v>210</v>
      </c>
      <c r="C234" s="45">
        <v>-11638.67</v>
      </c>
      <c r="D234" s="12"/>
      <c r="E234" s="12"/>
      <c r="F234" s="12"/>
      <c r="G234" s="12"/>
    </row>
    <row r="235" spans="1:7" x14ac:dyDescent="0.2">
      <c r="A235" s="34">
        <v>281820</v>
      </c>
      <c r="B235" s="38" t="s">
        <v>211</v>
      </c>
      <c r="C235" s="45">
        <v>-2518.79</v>
      </c>
      <c r="D235" s="12"/>
      <c r="E235" s="12"/>
      <c r="F235" s="12"/>
      <c r="G235" s="12"/>
    </row>
    <row r="236" spans="1:7" x14ac:dyDescent="0.2">
      <c r="A236" s="34">
        <v>281830</v>
      </c>
      <c r="B236" s="38" t="s">
        <v>212</v>
      </c>
      <c r="C236" s="45"/>
      <c r="D236" s="12"/>
      <c r="E236" s="12"/>
      <c r="F236" s="12"/>
      <c r="G236" s="12"/>
    </row>
    <row r="237" spans="1:7" x14ac:dyDescent="0.2">
      <c r="A237" s="34">
        <v>281840</v>
      </c>
      <c r="B237" s="38" t="s">
        <v>213</v>
      </c>
      <c r="C237" s="45"/>
      <c r="D237" s="12"/>
      <c r="E237" s="12"/>
      <c r="F237" s="12"/>
      <c r="G237" s="12"/>
    </row>
    <row r="238" spans="1:7" x14ac:dyDescent="0.2">
      <c r="A238" s="34">
        <v>281860</v>
      </c>
      <c r="B238" s="38" t="s">
        <v>214</v>
      </c>
      <c r="C238" s="45"/>
      <c r="D238" s="12"/>
      <c r="E238" s="12"/>
      <c r="F238" s="12"/>
      <c r="G238" s="12"/>
    </row>
    <row r="239" spans="1:7" x14ac:dyDescent="0.2">
      <c r="A239" s="34">
        <v>282000</v>
      </c>
      <c r="B239" s="38" t="s">
        <v>215</v>
      </c>
      <c r="C239" s="45"/>
      <c r="D239" s="12"/>
      <c r="E239" s="12"/>
      <c r="F239" s="12"/>
      <c r="G239" s="12"/>
    </row>
    <row r="240" spans="1:7" x14ac:dyDescent="0.2">
      <c r="A240" s="53"/>
      <c r="B240" s="54"/>
      <c r="C240" s="45"/>
      <c r="D240" s="54"/>
      <c r="E240" s="54"/>
      <c r="F240" s="54"/>
      <c r="G240" s="55"/>
    </row>
    <row r="241" spans="1:7" x14ac:dyDescent="0.2">
      <c r="A241" s="34"/>
      <c r="B241" s="35" t="s">
        <v>216</v>
      </c>
      <c r="C241" s="45"/>
      <c r="D241" s="12"/>
      <c r="E241" s="12"/>
      <c r="F241" s="12"/>
      <c r="G241" s="12"/>
    </row>
    <row r="242" spans="1:7" x14ac:dyDescent="0.2">
      <c r="A242" s="36">
        <v>290000</v>
      </c>
      <c r="B242" s="37" t="s">
        <v>217</v>
      </c>
      <c r="C242" s="45"/>
      <c r="D242" s="12"/>
      <c r="E242" s="12"/>
      <c r="F242" s="12"/>
      <c r="G242" s="12"/>
    </row>
    <row r="243" spans="1:7" x14ac:dyDescent="0.2">
      <c r="A243" s="34">
        <v>290500</v>
      </c>
      <c r="B243" s="38" t="s">
        <v>218</v>
      </c>
      <c r="C243" s="45"/>
      <c r="D243" s="12"/>
      <c r="E243" s="12"/>
      <c r="F243" s="12"/>
      <c r="G243" s="12"/>
    </row>
    <row r="244" spans="1:7" x14ac:dyDescent="0.2">
      <c r="A244" s="34">
        <v>290600</v>
      </c>
      <c r="B244" s="38" t="s">
        <v>219</v>
      </c>
      <c r="C244" s="45"/>
      <c r="D244" s="12"/>
      <c r="E244" s="12"/>
      <c r="F244" s="12"/>
      <c r="G244" s="12"/>
    </row>
    <row r="245" spans="1:7" x14ac:dyDescent="0.2">
      <c r="A245" s="34">
        <v>290700</v>
      </c>
      <c r="B245" s="38" t="s">
        <v>220</v>
      </c>
      <c r="C245" s="45"/>
      <c r="D245" s="12"/>
      <c r="E245" s="12"/>
      <c r="F245" s="12"/>
      <c r="G245" s="12"/>
    </row>
    <row r="246" spans="1:7" x14ac:dyDescent="0.2">
      <c r="A246" s="34">
        <v>290800</v>
      </c>
      <c r="B246" s="38" t="s">
        <v>221</v>
      </c>
      <c r="C246" s="45"/>
      <c r="D246" s="12"/>
      <c r="E246" s="12"/>
      <c r="F246" s="12"/>
      <c r="G246" s="12"/>
    </row>
    <row r="247" spans="1:7" x14ac:dyDescent="0.2">
      <c r="A247" s="53"/>
      <c r="B247" s="54"/>
      <c r="C247" s="45"/>
      <c r="D247" s="54"/>
      <c r="E247" s="54"/>
      <c r="F247" s="54"/>
      <c r="G247" s="55"/>
    </row>
    <row r="248" spans="1:7" x14ac:dyDescent="0.2">
      <c r="A248" s="34">
        <v>291000</v>
      </c>
      <c r="B248" s="38" t="s">
        <v>222</v>
      </c>
      <c r="C248" s="45"/>
      <c r="D248" s="12"/>
      <c r="E248" s="12"/>
      <c r="F248" s="12"/>
      <c r="G248" s="12"/>
    </row>
    <row r="249" spans="1:7" x14ac:dyDescent="0.2">
      <c r="A249" s="34">
        <v>292000</v>
      </c>
      <c r="B249" s="38" t="s">
        <v>223</v>
      </c>
      <c r="C249" s="45"/>
      <c r="D249" s="12"/>
      <c r="E249" s="12"/>
      <c r="F249" s="12"/>
      <c r="G249" s="12"/>
    </row>
    <row r="250" spans="1:7" x14ac:dyDescent="0.2">
      <c r="A250" s="34">
        <v>293000</v>
      </c>
      <c r="B250" s="38" t="s">
        <v>224</v>
      </c>
      <c r="C250" s="45"/>
      <c r="D250" s="12"/>
      <c r="E250" s="12"/>
      <c r="F250" s="12"/>
      <c r="G250" s="12"/>
    </row>
    <row r="251" spans="1:7" x14ac:dyDescent="0.2">
      <c r="A251" s="53"/>
      <c r="B251" s="54"/>
      <c r="C251" s="45"/>
      <c r="D251" s="54"/>
      <c r="E251" s="54"/>
      <c r="F251" s="54"/>
      <c r="G251" s="55"/>
    </row>
    <row r="252" spans="1:7" x14ac:dyDescent="0.2">
      <c r="A252" s="36">
        <v>296000</v>
      </c>
      <c r="B252" s="37" t="s">
        <v>225</v>
      </c>
      <c r="C252" s="45"/>
      <c r="D252" s="12"/>
      <c r="E252" s="12"/>
      <c r="F252" s="12"/>
      <c r="G252" s="12"/>
    </row>
    <row r="253" spans="1:7" x14ac:dyDescent="0.2">
      <c r="A253" s="34">
        <v>296100</v>
      </c>
      <c r="B253" s="38" t="s">
        <v>226</v>
      </c>
      <c r="C253" s="45"/>
      <c r="D253" s="12"/>
      <c r="E253" s="12"/>
      <c r="F253" s="12"/>
      <c r="G253" s="12"/>
    </row>
    <row r="254" spans="1:7" x14ac:dyDescent="0.2">
      <c r="A254" s="34">
        <v>296700</v>
      </c>
      <c r="B254" s="38" t="s">
        <v>227</v>
      </c>
      <c r="C254" s="45"/>
      <c r="D254" s="12"/>
      <c r="E254" s="12"/>
      <c r="F254" s="12"/>
      <c r="G254" s="12"/>
    </row>
    <row r="255" spans="1:7" x14ac:dyDescent="0.2">
      <c r="A255" s="53"/>
      <c r="B255" s="54"/>
      <c r="C255" s="45"/>
      <c r="D255" s="54"/>
      <c r="E255" s="54"/>
      <c r="F255" s="54"/>
      <c r="G255" s="55"/>
    </row>
    <row r="256" spans="1:7" x14ac:dyDescent="0.2">
      <c r="A256" s="36">
        <v>297000</v>
      </c>
      <c r="B256" s="37" t="s">
        <v>228</v>
      </c>
      <c r="C256" s="45"/>
      <c r="D256" s="12"/>
      <c r="E256" s="12"/>
      <c r="F256" s="12"/>
      <c r="G256" s="12"/>
    </row>
    <row r="257" spans="1:7" x14ac:dyDescent="0.2">
      <c r="A257" s="34">
        <v>297100</v>
      </c>
      <c r="B257" s="38" t="s">
        <v>229</v>
      </c>
      <c r="C257" s="45"/>
      <c r="D257" s="12"/>
      <c r="E257" s="12"/>
      <c r="F257" s="12"/>
      <c r="G257" s="12"/>
    </row>
    <row r="258" spans="1:7" x14ac:dyDescent="0.2">
      <c r="A258" s="34">
        <v>297400</v>
      </c>
      <c r="B258" s="38" t="s">
        <v>230</v>
      </c>
      <c r="C258" s="45"/>
      <c r="D258" s="12"/>
      <c r="E258" s="12"/>
      <c r="F258" s="12"/>
      <c r="G258" s="12"/>
    </row>
    <row r="259" spans="1:7" x14ac:dyDescent="0.2">
      <c r="A259" s="34">
        <v>297500</v>
      </c>
      <c r="B259" s="38" t="s">
        <v>231</v>
      </c>
      <c r="C259" s="45"/>
      <c r="D259" s="12"/>
      <c r="E259" s="12"/>
      <c r="F259" s="12"/>
      <c r="G259" s="12"/>
    </row>
    <row r="260" spans="1:7" x14ac:dyDescent="0.2">
      <c r="A260" s="53"/>
      <c r="B260" s="54"/>
      <c r="C260" s="45"/>
      <c r="D260" s="54"/>
      <c r="E260" s="54"/>
      <c r="F260" s="54"/>
      <c r="G260" s="55"/>
    </row>
    <row r="261" spans="1:7" ht="15" x14ac:dyDescent="0.2">
      <c r="A261" s="34"/>
      <c r="B261" s="41" t="s">
        <v>232</v>
      </c>
      <c r="C261" s="45"/>
      <c r="D261" s="12"/>
      <c r="E261" s="12"/>
      <c r="F261" s="12"/>
      <c r="G261" s="12"/>
    </row>
    <row r="262" spans="1:7" x14ac:dyDescent="0.2">
      <c r="A262" s="53"/>
      <c r="B262" s="54"/>
      <c r="C262" s="45"/>
      <c r="D262" s="54"/>
      <c r="E262" s="54"/>
      <c r="F262" s="54"/>
      <c r="G262" s="55"/>
    </row>
    <row r="263" spans="1:7" x14ac:dyDescent="0.2">
      <c r="A263" s="34">
        <v>311000</v>
      </c>
      <c r="B263" s="38" t="s">
        <v>943</v>
      </c>
      <c r="C263" s="45">
        <v>4959.76</v>
      </c>
      <c r="D263" s="12"/>
      <c r="E263" s="12"/>
      <c r="F263" s="12"/>
      <c r="G263" s="12"/>
    </row>
    <row r="264" spans="1:7" x14ac:dyDescent="0.2">
      <c r="A264" s="34">
        <v>317000</v>
      </c>
      <c r="B264" s="38" t="s">
        <v>944</v>
      </c>
      <c r="C264" s="45"/>
      <c r="D264" s="12"/>
      <c r="E264" s="12"/>
      <c r="F264" s="12"/>
      <c r="G264" s="12"/>
    </row>
    <row r="265" spans="1:7" x14ac:dyDescent="0.2">
      <c r="A265" s="53"/>
      <c r="B265" s="54"/>
      <c r="C265" s="45"/>
      <c r="D265" s="54"/>
      <c r="E265" s="54"/>
      <c r="F265" s="54"/>
      <c r="G265" s="55"/>
    </row>
    <row r="266" spans="1:7" x14ac:dyDescent="0.2">
      <c r="A266" s="34">
        <v>321000</v>
      </c>
      <c r="B266" s="38" t="s">
        <v>945</v>
      </c>
      <c r="C266" s="45"/>
      <c r="D266" s="12"/>
      <c r="E266" s="12"/>
      <c r="F266" s="12"/>
      <c r="G266" s="12"/>
    </row>
    <row r="267" spans="1:7" x14ac:dyDescent="0.2">
      <c r="A267" s="53"/>
      <c r="B267" s="54"/>
      <c r="C267" s="45"/>
      <c r="D267" s="54"/>
      <c r="E267" s="54"/>
      <c r="F267" s="54"/>
      <c r="G267" s="55"/>
    </row>
    <row r="268" spans="1:7" x14ac:dyDescent="0.2">
      <c r="A268" s="36">
        <v>322000</v>
      </c>
      <c r="B268" s="37" t="s">
        <v>946</v>
      </c>
      <c r="C268" s="45"/>
      <c r="D268" s="12"/>
      <c r="E268" s="12"/>
      <c r="F268" s="12"/>
      <c r="G268" s="12"/>
    </row>
    <row r="269" spans="1:7" x14ac:dyDescent="0.2">
      <c r="A269" s="34">
        <v>322100</v>
      </c>
      <c r="B269" s="38" t="s">
        <v>947</v>
      </c>
      <c r="C269" s="45"/>
      <c r="D269" s="12"/>
      <c r="E269" s="12"/>
      <c r="F269" s="12"/>
      <c r="G269" s="12"/>
    </row>
    <row r="270" spans="1:7" x14ac:dyDescent="0.2">
      <c r="A270" s="34">
        <v>322200</v>
      </c>
      <c r="B270" s="38" t="s">
        <v>948</v>
      </c>
      <c r="C270" s="45"/>
      <c r="D270" s="12"/>
      <c r="E270" s="12"/>
      <c r="F270" s="12"/>
      <c r="G270" s="12"/>
    </row>
    <row r="271" spans="1:7" x14ac:dyDescent="0.2">
      <c r="A271" s="34">
        <v>322300</v>
      </c>
      <c r="B271" s="38" t="s">
        <v>949</v>
      </c>
      <c r="C271" s="45"/>
      <c r="D271" s="12"/>
      <c r="E271" s="12"/>
      <c r="F271" s="12"/>
      <c r="G271" s="12"/>
    </row>
    <row r="272" spans="1:7" x14ac:dyDescent="0.2">
      <c r="A272" s="34">
        <v>322400</v>
      </c>
      <c r="B272" s="38" t="s">
        <v>950</v>
      </c>
      <c r="C272" s="45"/>
      <c r="D272" s="12"/>
      <c r="E272" s="12"/>
      <c r="F272" s="12"/>
      <c r="G272" s="12"/>
    </row>
    <row r="273" spans="1:7" x14ac:dyDescent="0.2">
      <c r="A273" s="34">
        <v>322500</v>
      </c>
      <c r="B273" s="38" t="s">
        <v>951</v>
      </c>
      <c r="C273" s="45"/>
      <c r="D273" s="12"/>
      <c r="E273" s="12"/>
      <c r="F273" s="12"/>
      <c r="G273" s="12"/>
    </row>
    <row r="274" spans="1:7" x14ac:dyDescent="0.2">
      <c r="A274" s="53"/>
      <c r="B274" s="54"/>
      <c r="C274" s="45"/>
      <c r="D274" s="54"/>
      <c r="E274" s="54"/>
      <c r="F274" s="54"/>
      <c r="G274" s="55"/>
    </row>
    <row r="275" spans="1:7" x14ac:dyDescent="0.2">
      <c r="A275" s="36">
        <v>326000</v>
      </c>
      <c r="B275" s="37" t="s">
        <v>933</v>
      </c>
      <c r="C275" s="45">
        <v>1804.94</v>
      </c>
      <c r="D275" s="12"/>
      <c r="E275" s="12"/>
      <c r="F275" s="12"/>
      <c r="G275" s="12"/>
    </row>
    <row r="276" spans="1:7" x14ac:dyDescent="0.2">
      <c r="A276" s="34">
        <v>326100</v>
      </c>
      <c r="B276" s="38" t="s">
        <v>952</v>
      </c>
      <c r="C276" s="45"/>
      <c r="D276" s="12"/>
      <c r="E276" s="12"/>
      <c r="F276" s="12"/>
      <c r="G276" s="12"/>
    </row>
    <row r="277" spans="1:7" x14ac:dyDescent="0.2">
      <c r="A277" s="34">
        <v>326500</v>
      </c>
      <c r="B277" s="38" t="s">
        <v>953</v>
      </c>
      <c r="C277" s="45"/>
      <c r="D277" s="12"/>
      <c r="E277" s="12"/>
      <c r="F277" s="12"/>
      <c r="G277" s="12"/>
    </row>
    <row r="278" spans="1:7" x14ac:dyDescent="0.2">
      <c r="A278" s="34">
        <v>326700</v>
      </c>
      <c r="B278" s="38" t="s">
        <v>954</v>
      </c>
      <c r="C278" s="45"/>
      <c r="D278" s="12"/>
      <c r="E278" s="12"/>
      <c r="F278" s="12"/>
      <c r="G278" s="12"/>
    </row>
    <row r="279" spans="1:7" x14ac:dyDescent="0.2">
      <c r="A279" s="53"/>
      <c r="B279" s="54"/>
      <c r="C279" s="45"/>
      <c r="D279" s="54"/>
      <c r="E279" s="54"/>
      <c r="F279" s="54"/>
      <c r="G279" s="55"/>
    </row>
    <row r="280" spans="1:7" x14ac:dyDescent="0.2">
      <c r="A280" s="34">
        <v>331000</v>
      </c>
      <c r="B280" s="38" t="s">
        <v>955</v>
      </c>
      <c r="C280" s="45"/>
      <c r="D280" s="12"/>
      <c r="E280" s="12"/>
      <c r="F280" s="12"/>
      <c r="G280" s="12"/>
    </row>
    <row r="281" spans="1:7" x14ac:dyDescent="0.2">
      <c r="A281" s="34">
        <v>335000</v>
      </c>
      <c r="B281" s="38" t="s">
        <v>956</v>
      </c>
      <c r="C281" s="45"/>
      <c r="D281" s="12"/>
      <c r="E281" s="12"/>
      <c r="F281" s="12"/>
      <c r="G281" s="12"/>
    </row>
    <row r="282" spans="1:7" x14ac:dyDescent="0.2">
      <c r="A282" s="53"/>
      <c r="B282" s="54"/>
      <c r="C282" s="45"/>
      <c r="D282" s="54"/>
      <c r="E282" s="54"/>
      <c r="F282" s="54"/>
      <c r="G282" s="55"/>
    </row>
    <row r="283" spans="1:7" x14ac:dyDescent="0.2">
      <c r="A283" s="34">
        <v>341000</v>
      </c>
      <c r="B283" s="38" t="s">
        <v>957</v>
      </c>
      <c r="C283" s="45"/>
      <c r="D283" s="12"/>
      <c r="E283" s="12"/>
      <c r="F283" s="12"/>
      <c r="G283" s="12"/>
    </row>
    <row r="284" spans="1:7" x14ac:dyDescent="0.2">
      <c r="A284" s="34">
        <v>345000</v>
      </c>
      <c r="B284" s="38" t="s">
        <v>958</v>
      </c>
      <c r="C284" s="45"/>
      <c r="D284" s="12"/>
      <c r="E284" s="12"/>
      <c r="F284" s="12"/>
      <c r="G284" s="12"/>
    </row>
    <row r="285" spans="1:7" x14ac:dyDescent="0.2">
      <c r="A285" s="53"/>
      <c r="B285" s="54"/>
      <c r="C285" s="45"/>
      <c r="D285" s="54"/>
      <c r="E285" s="54"/>
      <c r="F285" s="54"/>
      <c r="G285" s="55"/>
    </row>
    <row r="286" spans="1:7" x14ac:dyDescent="0.2">
      <c r="A286" s="34">
        <v>351000</v>
      </c>
      <c r="B286" s="38" t="s">
        <v>959</v>
      </c>
      <c r="C286" s="45"/>
      <c r="D286" s="12"/>
      <c r="E286" s="12"/>
      <c r="F286" s="12"/>
      <c r="G286" s="12"/>
    </row>
    <row r="287" spans="1:7" x14ac:dyDescent="0.2">
      <c r="A287" s="34">
        <v>355000</v>
      </c>
      <c r="B287" s="38" t="s">
        <v>960</v>
      </c>
      <c r="C287" s="45"/>
      <c r="D287" s="12"/>
      <c r="E287" s="12"/>
      <c r="F287" s="12"/>
      <c r="G287" s="12"/>
    </row>
    <row r="288" spans="1:7" x14ac:dyDescent="0.2">
      <c r="A288" s="53"/>
      <c r="B288" s="54"/>
      <c r="C288" s="45"/>
      <c r="D288" s="54"/>
      <c r="E288" s="54"/>
      <c r="F288" s="54"/>
      <c r="G288" s="55"/>
    </row>
    <row r="289" spans="1:7" x14ac:dyDescent="0.2">
      <c r="A289" s="36">
        <v>358000</v>
      </c>
      <c r="B289" s="37" t="s">
        <v>961</v>
      </c>
      <c r="C289" s="45"/>
      <c r="D289" s="12"/>
      <c r="E289" s="12"/>
      <c r="F289" s="12"/>
      <c r="G289" s="12"/>
    </row>
    <row r="290" spans="1:7" x14ac:dyDescent="0.2">
      <c r="A290" s="34">
        <v>358100</v>
      </c>
      <c r="B290" s="38" t="s">
        <v>962</v>
      </c>
      <c r="C290" s="45"/>
      <c r="D290" s="12"/>
      <c r="E290" s="12"/>
      <c r="F290" s="12"/>
      <c r="G290" s="12"/>
    </row>
    <row r="291" spans="1:7" x14ac:dyDescent="0.2">
      <c r="A291" s="34">
        <v>358500</v>
      </c>
      <c r="B291" s="38" t="s">
        <v>963</v>
      </c>
      <c r="C291" s="45"/>
      <c r="D291" s="12"/>
      <c r="E291" s="12"/>
      <c r="F291" s="12"/>
      <c r="G291" s="12"/>
    </row>
    <row r="292" spans="1:7" x14ac:dyDescent="0.2">
      <c r="A292" s="34">
        <v>358600</v>
      </c>
      <c r="B292" s="38" t="s">
        <v>964</v>
      </c>
      <c r="C292" s="45"/>
      <c r="D292" s="12"/>
      <c r="E292" s="12"/>
      <c r="F292" s="12"/>
      <c r="G292" s="12"/>
    </row>
    <row r="293" spans="1:7" x14ac:dyDescent="0.2">
      <c r="A293" s="53"/>
      <c r="B293" s="54"/>
      <c r="C293" s="45"/>
      <c r="D293" s="54"/>
      <c r="E293" s="54"/>
      <c r="F293" s="54"/>
      <c r="G293" s="55"/>
    </row>
    <row r="294" spans="1:7" x14ac:dyDescent="0.2">
      <c r="A294" s="34">
        <v>360000</v>
      </c>
      <c r="B294" s="38" t="s">
        <v>233</v>
      </c>
      <c r="C294" s="45"/>
      <c r="D294" s="12"/>
      <c r="E294" s="12"/>
      <c r="F294" s="12"/>
      <c r="G294" s="12"/>
    </row>
    <row r="295" spans="1:7" x14ac:dyDescent="0.2">
      <c r="A295" s="53"/>
      <c r="B295" s="54"/>
      <c r="C295" s="45"/>
      <c r="D295" s="54"/>
      <c r="E295" s="54"/>
      <c r="F295" s="54"/>
      <c r="G295" s="55"/>
    </row>
    <row r="296" spans="1:7" x14ac:dyDescent="0.2">
      <c r="A296" s="34">
        <v>371000</v>
      </c>
      <c r="B296" s="38" t="s">
        <v>965</v>
      </c>
      <c r="C296" s="45">
        <v>469.76</v>
      </c>
      <c r="D296" s="12"/>
      <c r="E296" s="12"/>
      <c r="F296" s="12"/>
      <c r="G296" s="12"/>
    </row>
    <row r="297" spans="1:7" x14ac:dyDescent="0.2">
      <c r="A297" s="53"/>
      <c r="B297" s="54"/>
      <c r="C297" s="45"/>
      <c r="D297" s="54"/>
      <c r="E297" s="54"/>
      <c r="F297" s="54"/>
      <c r="G297" s="55"/>
    </row>
    <row r="298" spans="1:7" x14ac:dyDescent="0.2">
      <c r="A298" s="34">
        <v>380000</v>
      </c>
      <c r="B298" s="38" t="s">
        <v>234</v>
      </c>
      <c r="C298" s="45"/>
      <c r="D298" s="12"/>
      <c r="E298" s="12"/>
      <c r="F298" s="12"/>
      <c r="G298" s="12"/>
    </row>
    <row r="299" spans="1:7" x14ac:dyDescent="0.2">
      <c r="A299" s="53"/>
      <c r="B299" s="54"/>
      <c r="C299" s="45"/>
      <c r="D299" s="54"/>
      <c r="E299" s="54"/>
      <c r="F299" s="54"/>
      <c r="G299" s="55"/>
    </row>
    <row r="300" spans="1:7" x14ac:dyDescent="0.2">
      <c r="A300" s="34">
        <v>391000</v>
      </c>
      <c r="B300" s="38" t="s">
        <v>235</v>
      </c>
      <c r="C300" s="45"/>
      <c r="D300" s="12"/>
      <c r="E300" s="12"/>
      <c r="F300" s="12"/>
      <c r="G300" s="12"/>
    </row>
    <row r="301" spans="1:7" x14ac:dyDescent="0.2">
      <c r="A301" s="34">
        <v>391700</v>
      </c>
      <c r="B301" s="38" t="s">
        <v>236</v>
      </c>
      <c r="C301" s="45"/>
      <c r="D301" s="12"/>
      <c r="E301" s="12"/>
      <c r="F301" s="12"/>
      <c r="G301" s="12"/>
    </row>
    <row r="302" spans="1:7" x14ac:dyDescent="0.2">
      <c r="A302" s="34">
        <v>392000</v>
      </c>
      <c r="B302" s="38" t="s">
        <v>237</v>
      </c>
      <c r="C302" s="45"/>
      <c r="D302" s="12"/>
      <c r="E302" s="12"/>
      <c r="F302" s="12"/>
      <c r="G302" s="12"/>
    </row>
    <row r="303" spans="1:7" x14ac:dyDescent="0.2">
      <c r="A303" s="34">
        <v>392100</v>
      </c>
      <c r="B303" s="38" t="s">
        <v>238</v>
      </c>
      <c r="C303" s="45"/>
      <c r="D303" s="12"/>
      <c r="E303" s="12"/>
      <c r="F303" s="12"/>
      <c r="G303" s="12"/>
    </row>
    <row r="304" spans="1:7" x14ac:dyDescent="0.2">
      <c r="A304" s="34">
        <v>392200</v>
      </c>
      <c r="B304" s="38" t="s">
        <v>239</v>
      </c>
      <c r="C304" s="45"/>
      <c r="D304" s="12"/>
      <c r="E304" s="12"/>
      <c r="F304" s="12"/>
      <c r="G304" s="12"/>
    </row>
    <row r="305" spans="1:7" x14ac:dyDescent="0.2">
      <c r="A305" s="34">
        <v>392600</v>
      </c>
      <c r="B305" s="38" t="s">
        <v>240</v>
      </c>
      <c r="C305" s="45"/>
      <c r="D305" s="12"/>
      <c r="E305" s="12"/>
      <c r="F305" s="12"/>
      <c r="G305" s="12"/>
    </row>
    <row r="306" spans="1:7" x14ac:dyDescent="0.2">
      <c r="A306" s="34">
        <v>393000</v>
      </c>
      <c r="B306" s="38" t="s">
        <v>241</v>
      </c>
      <c r="C306" s="45"/>
      <c r="D306" s="12"/>
      <c r="E306" s="12"/>
      <c r="F306" s="12"/>
      <c r="G306" s="12"/>
    </row>
    <row r="307" spans="1:7" x14ac:dyDescent="0.2">
      <c r="A307" s="34">
        <v>394000</v>
      </c>
      <c r="B307" s="38" t="s">
        <v>242</v>
      </c>
      <c r="C307" s="45"/>
      <c r="D307" s="12"/>
      <c r="E307" s="12"/>
      <c r="F307" s="12"/>
      <c r="G307" s="12"/>
    </row>
    <row r="308" spans="1:7" x14ac:dyDescent="0.2">
      <c r="A308" s="34">
        <v>395000</v>
      </c>
      <c r="B308" s="38" t="s">
        <v>243</v>
      </c>
      <c r="C308" s="45"/>
      <c r="D308" s="12"/>
      <c r="E308" s="12"/>
      <c r="F308" s="12"/>
      <c r="G308" s="12"/>
    </row>
    <row r="309" spans="1:7" x14ac:dyDescent="0.2">
      <c r="A309" s="34">
        <v>397000</v>
      </c>
      <c r="B309" s="38" t="s">
        <v>244</v>
      </c>
      <c r="C309" s="45"/>
      <c r="D309" s="12"/>
      <c r="E309" s="12"/>
      <c r="F309" s="12"/>
      <c r="G309" s="12"/>
    </row>
    <row r="310" spans="1:7" x14ac:dyDescent="0.2">
      <c r="A310" s="53"/>
      <c r="B310" s="54"/>
      <c r="C310" s="45"/>
      <c r="D310" s="54"/>
      <c r="E310" s="54"/>
      <c r="F310" s="54"/>
      <c r="G310" s="55"/>
    </row>
    <row r="311" spans="1:7" ht="15" x14ac:dyDescent="0.2">
      <c r="A311" s="34"/>
      <c r="B311" s="40" t="s">
        <v>245</v>
      </c>
      <c r="C311" s="45"/>
      <c r="D311" s="12"/>
      <c r="E311" s="12"/>
      <c r="F311" s="12"/>
      <c r="G311" s="12"/>
    </row>
    <row r="312" spans="1:7" x14ac:dyDescent="0.2">
      <c r="A312" s="53"/>
      <c r="B312" s="54"/>
      <c r="C312" s="45"/>
      <c r="D312" s="54"/>
      <c r="E312" s="54"/>
      <c r="F312" s="54"/>
      <c r="G312" s="55"/>
    </row>
    <row r="313" spans="1:7" x14ac:dyDescent="0.2">
      <c r="A313" s="34"/>
      <c r="B313" s="35" t="s">
        <v>246</v>
      </c>
      <c r="C313" s="45"/>
      <c r="D313" s="12"/>
      <c r="E313" s="12"/>
      <c r="F313" s="12"/>
      <c r="G313" s="12"/>
    </row>
    <row r="314" spans="1:7" x14ac:dyDescent="0.2">
      <c r="A314" s="36">
        <v>401000</v>
      </c>
      <c r="B314" s="37" t="s">
        <v>247</v>
      </c>
      <c r="C314" s="45">
        <v>-9243.9</v>
      </c>
      <c r="D314" s="12"/>
      <c r="E314" s="12"/>
      <c r="F314" s="12"/>
      <c r="G314" s="12"/>
    </row>
    <row r="315" spans="1:7" x14ac:dyDescent="0.2">
      <c r="A315" s="34">
        <v>401100</v>
      </c>
      <c r="B315" s="38" t="s">
        <v>248</v>
      </c>
      <c r="C315" s="45"/>
      <c r="D315" s="12"/>
      <c r="E315" s="12"/>
      <c r="F315" s="12"/>
      <c r="G315" s="12"/>
    </row>
    <row r="316" spans="1:7" x14ac:dyDescent="0.2">
      <c r="A316" s="34">
        <v>401700</v>
      </c>
      <c r="B316" s="38" t="s">
        <v>249</v>
      </c>
      <c r="C316" s="45"/>
      <c r="D316" s="12"/>
      <c r="E316" s="12"/>
      <c r="F316" s="12"/>
      <c r="G316" s="12"/>
    </row>
    <row r="317" spans="1:7" x14ac:dyDescent="0.2">
      <c r="A317" s="53"/>
      <c r="B317" s="54"/>
      <c r="C317" s="45"/>
      <c r="D317" s="54"/>
      <c r="E317" s="54"/>
      <c r="F317" s="54"/>
      <c r="G317" s="55"/>
    </row>
    <row r="318" spans="1:7" x14ac:dyDescent="0.2">
      <c r="A318" s="34">
        <v>403000</v>
      </c>
      <c r="B318" s="38" t="s">
        <v>250</v>
      </c>
      <c r="C318" s="45"/>
      <c r="D318" s="12"/>
      <c r="E318" s="12"/>
      <c r="F318" s="12"/>
      <c r="G318" s="12"/>
    </row>
    <row r="319" spans="1:7" x14ac:dyDescent="0.2">
      <c r="A319" s="53"/>
      <c r="B319" s="54"/>
      <c r="C319" s="45"/>
      <c r="D319" s="54"/>
      <c r="E319" s="54"/>
      <c r="F319" s="54"/>
      <c r="G319" s="55"/>
    </row>
    <row r="320" spans="1:7" x14ac:dyDescent="0.2">
      <c r="A320" s="36">
        <v>404000</v>
      </c>
      <c r="B320" s="37" t="s">
        <v>251</v>
      </c>
      <c r="C320" s="45"/>
      <c r="D320" s="12"/>
      <c r="E320" s="12"/>
      <c r="F320" s="12"/>
      <c r="G320" s="12"/>
    </row>
    <row r="321" spans="1:7" x14ac:dyDescent="0.2">
      <c r="A321" s="34">
        <v>404100</v>
      </c>
      <c r="B321" s="38" t="s">
        <v>252</v>
      </c>
      <c r="C321" s="45"/>
      <c r="D321" s="12"/>
      <c r="E321" s="12"/>
      <c r="F321" s="12"/>
      <c r="G321" s="12"/>
    </row>
    <row r="322" spans="1:7" x14ac:dyDescent="0.2">
      <c r="A322" s="34">
        <v>404700</v>
      </c>
      <c r="B322" s="38" t="s">
        <v>253</v>
      </c>
      <c r="C322" s="45"/>
      <c r="D322" s="12"/>
      <c r="E322" s="12"/>
      <c r="F322" s="12"/>
      <c r="G322" s="12"/>
    </row>
    <row r="323" spans="1:7" x14ac:dyDescent="0.2">
      <c r="A323" s="53"/>
      <c r="B323" s="54"/>
      <c r="C323" s="45"/>
      <c r="D323" s="54"/>
      <c r="E323" s="54"/>
      <c r="F323" s="54"/>
      <c r="G323" s="55"/>
    </row>
    <row r="324" spans="1:7" x14ac:dyDescent="0.2">
      <c r="A324" s="34">
        <v>405000</v>
      </c>
      <c r="B324" s="38" t="s">
        <v>254</v>
      </c>
      <c r="C324" s="45"/>
      <c r="D324" s="12"/>
      <c r="E324" s="12"/>
      <c r="F324" s="12"/>
      <c r="G324" s="12"/>
    </row>
    <row r="325" spans="1:7" x14ac:dyDescent="0.2">
      <c r="A325" s="53"/>
      <c r="B325" s="54"/>
      <c r="C325" s="45"/>
      <c r="D325" s="54"/>
      <c r="E325" s="54"/>
      <c r="F325" s="54"/>
      <c r="G325" s="55"/>
    </row>
    <row r="326" spans="1:7" x14ac:dyDescent="0.2">
      <c r="A326" s="34">
        <v>408100</v>
      </c>
      <c r="B326" s="38" t="s">
        <v>255</v>
      </c>
      <c r="C326" s="45">
        <v>-4518.0200000000004</v>
      </c>
      <c r="D326" s="12"/>
      <c r="E326" s="12"/>
      <c r="F326" s="12"/>
      <c r="G326" s="12"/>
    </row>
    <row r="327" spans="1:7" x14ac:dyDescent="0.2">
      <c r="A327" s="34">
        <v>408400</v>
      </c>
      <c r="B327" s="38" t="s">
        <v>256</v>
      </c>
      <c r="C327" s="45"/>
      <c r="D327" s="12"/>
      <c r="E327" s="12"/>
      <c r="F327" s="12"/>
      <c r="G327" s="12"/>
    </row>
    <row r="328" spans="1:7" x14ac:dyDescent="0.2">
      <c r="A328" s="34">
        <v>408800</v>
      </c>
      <c r="B328" s="38" t="s">
        <v>257</v>
      </c>
      <c r="C328" s="45"/>
      <c r="D328" s="12"/>
      <c r="E328" s="12"/>
      <c r="F328" s="12"/>
      <c r="G328" s="12"/>
    </row>
    <row r="329" spans="1:7" x14ac:dyDescent="0.2">
      <c r="A329" s="53"/>
      <c r="B329" s="54"/>
      <c r="C329" s="45"/>
      <c r="D329" s="54"/>
      <c r="E329" s="54"/>
      <c r="F329" s="54"/>
      <c r="G329" s="55"/>
    </row>
    <row r="330" spans="1:7" x14ac:dyDescent="0.2">
      <c r="A330" s="34">
        <v>409100</v>
      </c>
      <c r="B330" s="38" t="s">
        <v>258</v>
      </c>
      <c r="C330" s="45"/>
      <c r="D330" s="12"/>
      <c r="E330" s="12"/>
      <c r="F330" s="12"/>
      <c r="G330" s="12"/>
    </row>
    <row r="331" spans="1:7" x14ac:dyDescent="0.2">
      <c r="A331" s="34">
        <v>409600</v>
      </c>
      <c r="B331" s="38" t="s">
        <v>259</v>
      </c>
      <c r="C331" s="45"/>
      <c r="D331" s="12"/>
      <c r="E331" s="12"/>
      <c r="F331" s="12"/>
      <c r="G331" s="12"/>
    </row>
    <row r="332" spans="1:7" x14ac:dyDescent="0.2">
      <c r="A332" s="34">
        <v>409710</v>
      </c>
      <c r="B332" s="38" t="s">
        <v>260</v>
      </c>
      <c r="C332" s="45"/>
      <c r="D332" s="12"/>
      <c r="E332" s="12"/>
      <c r="F332" s="12"/>
      <c r="G332" s="12"/>
    </row>
    <row r="333" spans="1:7" x14ac:dyDescent="0.2">
      <c r="A333" s="34">
        <v>409740</v>
      </c>
      <c r="B333" s="38" t="s">
        <v>261</v>
      </c>
      <c r="C333" s="45"/>
      <c r="D333" s="12"/>
      <c r="E333" s="12"/>
      <c r="F333" s="12"/>
      <c r="G333" s="12"/>
    </row>
    <row r="334" spans="1:7" x14ac:dyDescent="0.2">
      <c r="A334" s="34">
        <v>409800</v>
      </c>
      <c r="B334" s="38" t="s">
        <v>262</v>
      </c>
      <c r="C334" s="45"/>
      <c r="D334" s="12"/>
      <c r="E334" s="12"/>
      <c r="F334" s="12"/>
      <c r="G334" s="12"/>
    </row>
    <row r="335" spans="1:7" x14ac:dyDescent="0.2">
      <c r="A335" s="53"/>
      <c r="B335" s="54"/>
      <c r="C335" s="45"/>
      <c r="D335" s="54"/>
      <c r="E335" s="54"/>
      <c r="F335" s="54"/>
      <c r="G335" s="55"/>
    </row>
    <row r="336" spans="1:7" x14ac:dyDescent="0.2">
      <c r="A336" s="34"/>
      <c r="B336" s="35" t="s">
        <v>263</v>
      </c>
      <c r="C336" s="45"/>
      <c r="D336" s="12"/>
      <c r="E336" s="12"/>
      <c r="F336" s="12"/>
      <c r="G336" s="12"/>
    </row>
    <row r="337" spans="1:7" x14ac:dyDescent="0.2">
      <c r="A337" s="36">
        <v>411000</v>
      </c>
      <c r="B337" s="37" t="s">
        <v>264</v>
      </c>
      <c r="C337" s="45"/>
      <c r="D337" s="12"/>
      <c r="E337" s="12"/>
      <c r="F337" s="12"/>
      <c r="G337" s="12"/>
    </row>
    <row r="338" spans="1:7" x14ac:dyDescent="0.2">
      <c r="A338" s="34">
        <v>411100</v>
      </c>
      <c r="B338" s="38" t="s">
        <v>265</v>
      </c>
      <c r="C338" s="45"/>
      <c r="D338" s="12"/>
      <c r="E338" s="12"/>
      <c r="F338" s="12"/>
      <c r="G338" s="12"/>
    </row>
    <row r="339" spans="1:7" x14ac:dyDescent="0.2">
      <c r="A339" s="34">
        <v>411600</v>
      </c>
      <c r="B339" s="38" t="s">
        <v>266</v>
      </c>
      <c r="C339" s="45"/>
      <c r="D339" s="12"/>
      <c r="E339" s="12"/>
      <c r="F339" s="12"/>
      <c r="G339" s="12"/>
    </row>
    <row r="340" spans="1:7" x14ac:dyDescent="0.2">
      <c r="A340" s="34">
        <v>411700</v>
      </c>
      <c r="B340" s="38" t="s">
        <v>267</v>
      </c>
      <c r="C340" s="45"/>
      <c r="D340" s="12"/>
      <c r="E340" s="12"/>
      <c r="F340" s="12"/>
      <c r="G340" s="12"/>
    </row>
    <row r="341" spans="1:7" x14ac:dyDescent="0.2">
      <c r="A341" s="53"/>
      <c r="B341" s="54"/>
      <c r="C341" s="45"/>
      <c r="D341" s="54"/>
      <c r="E341" s="54"/>
      <c r="F341" s="54"/>
      <c r="G341" s="55"/>
    </row>
    <row r="342" spans="1:7" x14ac:dyDescent="0.2">
      <c r="A342" s="34">
        <v>413000</v>
      </c>
      <c r="B342" s="38" t="s">
        <v>268</v>
      </c>
      <c r="C342" s="45"/>
      <c r="D342" s="12"/>
      <c r="E342" s="12"/>
      <c r="F342" s="12"/>
      <c r="G342" s="12"/>
    </row>
    <row r="343" spans="1:7" x14ac:dyDescent="0.2">
      <c r="A343" s="34">
        <v>416000</v>
      </c>
      <c r="B343" s="38" t="s">
        <v>269</v>
      </c>
      <c r="C343" s="45"/>
      <c r="D343" s="12"/>
      <c r="E343" s="12"/>
      <c r="F343" s="12"/>
      <c r="G343" s="12"/>
    </row>
    <row r="344" spans="1:7" x14ac:dyDescent="0.2">
      <c r="A344" s="34">
        <v>417000</v>
      </c>
      <c r="B344" s="38" t="s">
        <v>270</v>
      </c>
      <c r="C344" s="45"/>
      <c r="D344" s="12"/>
      <c r="E344" s="12"/>
      <c r="F344" s="12"/>
      <c r="G344" s="12"/>
    </row>
    <row r="345" spans="1:7" x14ac:dyDescent="0.2">
      <c r="A345" s="53"/>
      <c r="B345" s="54"/>
      <c r="C345" s="45"/>
      <c r="D345" s="54"/>
      <c r="E345" s="54"/>
      <c r="F345" s="54"/>
      <c r="G345" s="55"/>
    </row>
    <row r="346" spans="1:7" x14ac:dyDescent="0.2">
      <c r="A346" s="36">
        <v>418000</v>
      </c>
      <c r="B346" s="37" t="s">
        <v>271</v>
      </c>
      <c r="C346" s="45"/>
      <c r="D346" s="12"/>
      <c r="E346" s="12"/>
      <c r="F346" s="12"/>
      <c r="G346" s="12"/>
    </row>
    <row r="347" spans="1:7" x14ac:dyDescent="0.2">
      <c r="A347" s="34">
        <v>418100</v>
      </c>
      <c r="B347" s="38" t="s">
        <v>272</v>
      </c>
      <c r="C347" s="45"/>
      <c r="D347" s="12"/>
      <c r="E347" s="12"/>
      <c r="F347" s="12"/>
      <c r="G347" s="12"/>
    </row>
    <row r="348" spans="1:7" x14ac:dyDescent="0.2">
      <c r="A348" s="34">
        <v>418800</v>
      </c>
      <c r="B348" s="38" t="s">
        <v>273</v>
      </c>
      <c r="C348" s="45"/>
      <c r="D348" s="12"/>
      <c r="E348" s="12"/>
      <c r="F348" s="12"/>
      <c r="G348" s="12"/>
    </row>
    <row r="349" spans="1:7" x14ac:dyDescent="0.2">
      <c r="A349" s="53"/>
      <c r="B349" s="54"/>
      <c r="C349" s="45"/>
      <c r="D349" s="54"/>
      <c r="E349" s="54"/>
      <c r="F349" s="54"/>
      <c r="G349" s="55"/>
    </row>
    <row r="350" spans="1:7" x14ac:dyDescent="0.2">
      <c r="A350" s="34">
        <v>419100</v>
      </c>
      <c r="B350" s="38" t="s">
        <v>274</v>
      </c>
      <c r="C350" s="45"/>
      <c r="D350" s="12"/>
      <c r="E350" s="12"/>
      <c r="F350" s="12"/>
      <c r="G350" s="12"/>
    </row>
    <row r="351" spans="1:7" x14ac:dyDescent="0.2">
      <c r="A351" s="34">
        <v>419600</v>
      </c>
      <c r="B351" s="38" t="s">
        <v>275</v>
      </c>
      <c r="C351" s="45"/>
      <c r="D351" s="12"/>
      <c r="E351" s="12"/>
      <c r="F351" s="12"/>
      <c r="G351" s="12"/>
    </row>
    <row r="352" spans="1:7" x14ac:dyDescent="0.2">
      <c r="A352" s="34">
        <v>419700</v>
      </c>
      <c r="B352" s="38" t="s">
        <v>276</v>
      </c>
      <c r="C352" s="45"/>
      <c r="D352" s="12"/>
      <c r="E352" s="12"/>
      <c r="F352" s="12"/>
      <c r="G352" s="12"/>
    </row>
    <row r="353" spans="1:7" x14ac:dyDescent="0.2">
      <c r="A353" s="34">
        <v>419800</v>
      </c>
      <c r="B353" s="38" t="s">
        <v>277</v>
      </c>
      <c r="C353" s="45"/>
      <c r="D353" s="12"/>
      <c r="E353" s="12"/>
      <c r="F353" s="12"/>
      <c r="G353" s="12"/>
    </row>
    <row r="354" spans="1:7" x14ac:dyDescent="0.2">
      <c r="A354" s="53"/>
      <c r="B354" s="54"/>
      <c r="C354" s="45"/>
      <c r="D354" s="54"/>
      <c r="E354" s="54"/>
      <c r="F354" s="54"/>
      <c r="G354" s="55"/>
    </row>
    <row r="355" spans="1:7" x14ac:dyDescent="0.2">
      <c r="A355" s="34"/>
      <c r="B355" s="35" t="s">
        <v>278</v>
      </c>
      <c r="C355" s="45"/>
      <c r="D355" s="12"/>
      <c r="E355" s="12"/>
      <c r="F355" s="12"/>
      <c r="G355" s="12"/>
    </row>
    <row r="356" spans="1:7" x14ac:dyDescent="0.2">
      <c r="A356" s="34">
        <v>421000</v>
      </c>
      <c r="B356" s="38" t="s">
        <v>279</v>
      </c>
      <c r="C356" s="45">
        <v>-4383.0600000000004</v>
      </c>
      <c r="D356" s="12"/>
      <c r="E356" s="12"/>
      <c r="F356" s="12"/>
      <c r="G356" s="12"/>
    </row>
    <row r="357" spans="1:7" x14ac:dyDescent="0.2">
      <c r="A357" s="34">
        <v>422000</v>
      </c>
      <c r="B357" s="38" t="s">
        <v>280</v>
      </c>
      <c r="C357" s="45"/>
      <c r="D357" s="12"/>
      <c r="E357" s="12"/>
      <c r="F357" s="12"/>
      <c r="G357" s="12"/>
    </row>
    <row r="358" spans="1:7" x14ac:dyDescent="0.2">
      <c r="A358" s="34">
        <v>424000</v>
      </c>
      <c r="B358" s="38" t="s">
        <v>281</v>
      </c>
      <c r="C358" s="45"/>
      <c r="D358" s="12"/>
      <c r="E358" s="12"/>
      <c r="F358" s="12"/>
      <c r="G358" s="12"/>
    </row>
    <row r="359" spans="1:7" x14ac:dyDescent="0.2">
      <c r="A359" s="34">
        <v>424600</v>
      </c>
      <c r="B359" s="38" t="s">
        <v>282</v>
      </c>
      <c r="C359" s="45"/>
      <c r="D359" s="12"/>
      <c r="E359" s="12"/>
      <c r="F359" s="12"/>
      <c r="G359" s="12"/>
    </row>
    <row r="360" spans="1:7" x14ac:dyDescent="0.2">
      <c r="A360" s="34">
        <v>424800</v>
      </c>
      <c r="B360" s="38" t="s">
        <v>283</v>
      </c>
      <c r="C360" s="45"/>
      <c r="D360" s="12"/>
      <c r="E360" s="12"/>
      <c r="F360" s="12"/>
      <c r="G360" s="12"/>
    </row>
    <row r="361" spans="1:7" x14ac:dyDescent="0.2">
      <c r="A361" s="34">
        <v>425000</v>
      </c>
      <c r="B361" s="38" t="s">
        <v>284</v>
      </c>
      <c r="C361" s="45"/>
      <c r="D361" s="12"/>
      <c r="E361" s="12"/>
      <c r="F361" s="12"/>
      <c r="G361" s="12"/>
    </row>
    <row r="362" spans="1:7" x14ac:dyDescent="0.2">
      <c r="A362" s="34">
        <v>425200</v>
      </c>
      <c r="B362" s="38" t="s">
        <v>285</v>
      </c>
      <c r="C362" s="45"/>
      <c r="D362" s="12"/>
      <c r="E362" s="12"/>
      <c r="F362" s="12"/>
      <c r="G362" s="12"/>
    </row>
    <row r="363" spans="1:7" x14ac:dyDescent="0.2">
      <c r="A363" s="34">
        <v>426000</v>
      </c>
      <c r="B363" s="38" t="s">
        <v>286</v>
      </c>
      <c r="C363" s="45"/>
      <c r="D363" s="12"/>
      <c r="E363" s="12"/>
      <c r="F363" s="12"/>
      <c r="G363" s="12"/>
    </row>
    <row r="364" spans="1:7" x14ac:dyDescent="0.2">
      <c r="A364" s="34">
        <v>427000</v>
      </c>
      <c r="B364" s="38" t="s">
        <v>287</v>
      </c>
      <c r="C364" s="45"/>
      <c r="D364" s="12"/>
      <c r="E364" s="12"/>
      <c r="F364" s="12"/>
      <c r="G364" s="12"/>
    </row>
    <row r="365" spans="1:7" x14ac:dyDescent="0.2">
      <c r="A365" s="34">
        <v>428200</v>
      </c>
      <c r="B365" s="38" t="s">
        <v>288</v>
      </c>
      <c r="C365" s="45">
        <v>-3260.07</v>
      </c>
      <c r="D365" s="12"/>
      <c r="E365" s="12"/>
      <c r="F365" s="12"/>
      <c r="G365" s="12"/>
    </row>
    <row r="366" spans="1:7" x14ac:dyDescent="0.2">
      <c r="A366" s="34">
        <v>428400</v>
      </c>
      <c r="B366" s="38" t="s">
        <v>289</v>
      </c>
      <c r="C366" s="45"/>
      <c r="D366" s="12"/>
      <c r="E366" s="12"/>
      <c r="F366" s="12"/>
      <c r="G366" s="12"/>
    </row>
    <row r="367" spans="1:7" x14ac:dyDescent="0.2">
      <c r="A367" s="34">
        <v>428600</v>
      </c>
      <c r="B367" s="38" t="s">
        <v>290</v>
      </c>
      <c r="C367" s="45">
        <v>-387</v>
      </c>
      <c r="D367" s="12"/>
      <c r="E367" s="12"/>
      <c r="F367" s="12"/>
      <c r="G367" s="12"/>
    </row>
    <row r="368" spans="1:7" x14ac:dyDescent="0.2">
      <c r="A368" s="34">
        <v>428700</v>
      </c>
      <c r="B368" s="38" t="s">
        <v>291</v>
      </c>
      <c r="C368" s="45"/>
      <c r="D368" s="12"/>
      <c r="E368" s="12"/>
      <c r="F368" s="12"/>
      <c r="G368" s="12"/>
    </row>
    <row r="369" spans="1:7" x14ac:dyDescent="0.2">
      <c r="A369" s="53"/>
      <c r="B369" s="54"/>
      <c r="C369" s="45"/>
      <c r="D369" s="54"/>
      <c r="E369" s="54"/>
      <c r="F369" s="54"/>
      <c r="G369" s="55"/>
    </row>
    <row r="370" spans="1:7" x14ac:dyDescent="0.2">
      <c r="A370" s="34"/>
      <c r="B370" s="35" t="s">
        <v>292</v>
      </c>
      <c r="C370" s="45"/>
      <c r="D370" s="12"/>
      <c r="E370" s="12"/>
      <c r="F370" s="12"/>
      <c r="G370" s="12"/>
    </row>
    <row r="371" spans="1:7" x14ac:dyDescent="0.2">
      <c r="A371" s="34">
        <v>431000</v>
      </c>
      <c r="B371" s="38" t="s">
        <v>293</v>
      </c>
      <c r="C371" s="45">
        <v>-2842.14</v>
      </c>
      <c r="D371" s="12"/>
      <c r="E371" s="12"/>
      <c r="F371" s="12"/>
      <c r="G371" s="12"/>
    </row>
    <row r="372" spans="1:7" x14ac:dyDescent="0.2">
      <c r="A372" s="34">
        <v>431500</v>
      </c>
      <c r="B372" s="38" t="s">
        <v>294</v>
      </c>
      <c r="C372" s="45"/>
      <c r="D372" s="12"/>
      <c r="E372" s="12"/>
      <c r="F372" s="12"/>
      <c r="G372" s="12"/>
    </row>
    <row r="373" spans="1:7" x14ac:dyDescent="0.2">
      <c r="A373" s="34">
        <v>437300</v>
      </c>
      <c r="B373" s="38" t="s">
        <v>295</v>
      </c>
      <c r="C373" s="45">
        <v>-920.3</v>
      </c>
      <c r="D373" s="12"/>
      <c r="E373" s="12"/>
      <c r="F373" s="12"/>
      <c r="G373" s="12"/>
    </row>
    <row r="374" spans="1:7" x14ac:dyDescent="0.2">
      <c r="A374" s="34">
        <v>437310</v>
      </c>
      <c r="B374" s="38" t="s">
        <v>296</v>
      </c>
      <c r="C374" s="45"/>
      <c r="D374" s="12"/>
      <c r="E374" s="12"/>
      <c r="F374" s="12"/>
      <c r="G374" s="12"/>
    </row>
    <row r="375" spans="1:7" x14ac:dyDescent="0.2">
      <c r="A375" s="34">
        <v>437320</v>
      </c>
      <c r="B375" s="38" t="s">
        <v>297</v>
      </c>
      <c r="C375" s="45"/>
      <c r="D375" s="12"/>
      <c r="E375" s="12"/>
      <c r="F375" s="12"/>
      <c r="G375" s="12"/>
    </row>
    <row r="376" spans="1:7" x14ac:dyDescent="0.2">
      <c r="A376" s="34">
        <v>437330</v>
      </c>
      <c r="B376" s="38" t="s">
        <v>298</v>
      </c>
      <c r="C376" s="45"/>
      <c r="D376" s="12"/>
      <c r="E376" s="12"/>
      <c r="F376" s="12"/>
      <c r="G376" s="12"/>
    </row>
    <row r="377" spans="1:7" x14ac:dyDescent="0.2">
      <c r="A377" s="34">
        <v>437340</v>
      </c>
      <c r="B377" s="38" t="s">
        <v>299</v>
      </c>
      <c r="C377" s="45"/>
      <c r="D377" s="12"/>
      <c r="E377" s="12"/>
      <c r="F377" s="12"/>
      <c r="G377" s="12"/>
    </row>
    <row r="378" spans="1:7" x14ac:dyDescent="0.2">
      <c r="A378" s="34">
        <v>437350</v>
      </c>
      <c r="B378" s="38" t="s">
        <v>300</v>
      </c>
      <c r="C378" s="45"/>
      <c r="D378" s="12"/>
      <c r="E378" s="12"/>
      <c r="F378" s="12"/>
      <c r="G378" s="12"/>
    </row>
    <row r="379" spans="1:7" x14ac:dyDescent="0.2">
      <c r="A379" s="34">
        <v>437380</v>
      </c>
      <c r="B379" s="38" t="s">
        <v>301</v>
      </c>
      <c r="C379" s="45"/>
      <c r="D379" s="12"/>
      <c r="E379" s="12"/>
      <c r="F379" s="12"/>
      <c r="G379" s="12"/>
    </row>
    <row r="380" spans="1:7" x14ac:dyDescent="0.2">
      <c r="A380" s="34">
        <v>437390</v>
      </c>
      <c r="B380" s="38" t="s">
        <v>302</v>
      </c>
      <c r="C380" s="45"/>
      <c r="D380" s="12"/>
      <c r="E380" s="12"/>
      <c r="F380" s="12"/>
      <c r="G380" s="12"/>
    </row>
    <row r="381" spans="1:7" x14ac:dyDescent="0.2">
      <c r="A381" s="34">
        <v>437400</v>
      </c>
      <c r="B381" s="38" t="s">
        <v>303</v>
      </c>
      <c r="C381" s="45"/>
      <c r="D381" s="12"/>
      <c r="E381" s="12"/>
      <c r="F381" s="12"/>
      <c r="G381" s="12"/>
    </row>
    <row r="382" spans="1:7" x14ac:dyDescent="0.2">
      <c r="A382" s="34">
        <v>437800</v>
      </c>
      <c r="B382" s="38" t="s">
        <v>304</v>
      </c>
      <c r="C382" s="45"/>
      <c r="D382" s="12"/>
      <c r="E382" s="12"/>
      <c r="F382" s="12"/>
      <c r="G382" s="12"/>
    </row>
    <row r="383" spans="1:7" x14ac:dyDescent="0.2">
      <c r="A383" s="34">
        <v>437810</v>
      </c>
      <c r="B383" s="38" t="s">
        <v>305</v>
      </c>
      <c r="C383" s="45"/>
      <c r="D383" s="12"/>
      <c r="E383" s="12"/>
      <c r="F383" s="12"/>
      <c r="G383" s="12"/>
    </row>
    <row r="384" spans="1:7" x14ac:dyDescent="0.2">
      <c r="A384" s="34">
        <v>438600</v>
      </c>
      <c r="B384" s="38" t="s">
        <v>306</v>
      </c>
      <c r="C384" s="45">
        <v>-1749.28</v>
      </c>
      <c r="D384" s="12"/>
      <c r="E384" s="12"/>
      <c r="F384" s="12"/>
      <c r="G384" s="12"/>
    </row>
    <row r="385" spans="1:7" x14ac:dyDescent="0.2">
      <c r="A385" s="34">
        <v>438610</v>
      </c>
      <c r="B385" s="38" t="s">
        <v>307</v>
      </c>
      <c r="C385" s="45"/>
      <c r="D385" s="12"/>
      <c r="E385" s="12"/>
      <c r="F385" s="12"/>
      <c r="G385" s="12"/>
    </row>
    <row r="386" spans="1:7" x14ac:dyDescent="0.2">
      <c r="A386" s="34">
        <v>438700</v>
      </c>
      <c r="B386" s="38" t="s">
        <v>308</v>
      </c>
      <c r="C386" s="45"/>
      <c r="D386" s="12"/>
      <c r="E386" s="12"/>
      <c r="F386" s="12"/>
      <c r="G386" s="12"/>
    </row>
    <row r="387" spans="1:7" x14ac:dyDescent="0.2">
      <c r="A387" s="53"/>
      <c r="B387" s="54"/>
      <c r="C387" s="45"/>
      <c r="D387" s="54"/>
      <c r="E387" s="54"/>
      <c r="F387" s="54"/>
      <c r="G387" s="55"/>
    </row>
    <row r="388" spans="1:7" x14ac:dyDescent="0.2">
      <c r="A388" s="34"/>
      <c r="B388" s="35" t="s">
        <v>309</v>
      </c>
      <c r="C388" s="45"/>
      <c r="D388" s="12"/>
      <c r="E388" s="12"/>
      <c r="F388" s="12"/>
      <c r="G388" s="12"/>
    </row>
    <row r="389" spans="1:7" x14ac:dyDescent="0.2">
      <c r="A389" s="34">
        <v>441000</v>
      </c>
      <c r="B389" s="38" t="s">
        <v>310</v>
      </c>
      <c r="C389" s="45"/>
      <c r="D389" s="12"/>
      <c r="E389" s="12"/>
      <c r="F389" s="12"/>
      <c r="G389" s="12"/>
    </row>
    <row r="390" spans="1:7" x14ac:dyDescent="0.2">
      <c r="A390" s="34">
        <v>442000</v>
      </c>
      <c r="B390" s="38" t="s">
        <v>311</v>
      </c>
      <c r="C390" s="45"/>
      <c r="D390" s="12"/>
      <c r="E390" s="12"/>
      <c r="F390" s="12"/>
      <c r="G390" s="12"/>
    </row>
    <row r="391" spans="1:7" x14ac:dyDescent="0.2">
      <c r="A391" s="34">
        <v>442400</v>
      </c>
      <c r="B391" s="38" t="s">
        <v>312</v>
      </c>
      <c r="C391" s="45"/>
      <c r="D391" s="12"/>
      <c r="E391" s="12"/>
      <c r="F391" s="12"/>
      <c r="G391" s="12"/>
    </row>
    <row r="392" spans="1:7" x14ac:dyDescent="0.2">
      <c r="A392" s="34">
        <v>442500</v>
      </c>
      <c r="B392" s="38" t="s">
        <v>313</v>
      </c>
      <c r="C392" s="45"/>
      <c r="D392" s="12"/>
      <c r="E392" s="12"/>
      <c r="F392" s="12"/>
      <c r="G392" s="12"/>
    </row>
    <row r="393" spans="1:7" x14ac:dyDescent="0.2">
      <c r="A393" s="34">
        <v>443000</v>
      </c>
      <c r="B393" s="38" t="s">
        <v>314</v>
      </c>
      <c r="C393" s="45"/>
      <c r="D393" s="12"/>
      <c r="E393" s="12"/>
      <c r="F393" s="12"/>
      <c r="G393" s="12"/>
    </row>
    <row r="394" spans="1:7" x14ac:dyDescent="0.2">
      <c r="A394" s="34">
        <v>444000</v>
      </c>
      <c r="B394" s="38" t="s">
        <v>315</v>
      </c>
      <c r="C394" s="45">
        <v>1078</v>
      </c>
      <c r="D394" s="12"/>
      <c r="E394" s="12"/>
      <c r="F394" s="12"/>
      <c r="G394" s="12"/>
    </row>
    <row r="395" spans="1:7" x14ac:dyDescent="0.2">
      <c r="A395" s="34">
        <v>445500</v>
      </c>
      <c r="B395" s="38" t="s">
        <v>966</v>
      </c>
      <c r="C395" s="45">
        <v>-401</v>
      </c>
      <c r="D395" s="12"/>
      <c r="E395" s="12"/>
      <c r="F395" s="12"/>
      <c r="G395" s="12"/>
    </row>
    <row r="396" spans="1:7" x14ac:dyDescent="0.2">
      <c r="A396" s="34">
        <v>445510</v>
      </c>
      <c r="B396" s="38" t="s">
        <v>316</v>
      </c>
      <c r="C396" s="45"/>
      <c r="D396" s="12"/>
      <c r="E396" s="12"/>
      <c r="F396" s="12"/>
      <c r="G396" s="12"/>
    </row>
    <row r="397" spans="1:7" x14ac:dyDescent="0.2">
      <c r="A397" s="34">
        <v>445580</v>
      </c>
      <c r="B397" s="38" t="s">
        <v>317</v>
      </c>
      <c r="C397" s="45"/>
      <c r="D397" s="12"/>
      <c r="E397" s="12"/>
      <c r="F397" s="12"/>
      <c r="G397" s="12"/>
    </row>
    <row r="398" spans="1:7" x14ac:dyDescent="0.2">
      <c r="A398" s="34">
        <v>445620</v>
      </c>
      <c r="B398" s="38" t="s">
        <v>318</v>
      </c>
      <c r="C398" s="45"/>
      <c r="D398" s="12"/>
      <c r="E398" s="12"/>
      <c r="F398" s="12"/>
      <c r="G398" s="12"/>
    </row>
    <row r="399" spans="1:7" x14ac:dyDescent="0.2">
      <c r="A399" s="34">
        <v>445640</v>
      </c>
      <c r="B399" s="38" t="s">
        <v>967</v>
      </c>
      <c r="C399" s="45">
        <v>203.93</v>
      </c>
      <c r="D399" s="12"/>
      <c r="E399" s="12"/>
      <c r="F399" s="12"/>
      <c r="G399" s="12"/>
    </row>
    <row r="400" spans="1:7" x14ac:dyDescent="0.2">
      <c r="A400" s="34">
        <v>445660</v>
      </c>
      <c r="B400" s="38" t="s">
        <v>319</v>
      </c>
      <c r="C400" s="45"/>
      <c r="D400" s="12"/>
      <c r="E400" s="12"/>
      <c r="F400" s="12"/>
      <c r="G400" s="12"/>
    </row>
    <row r="401" spans="1:7" x14ac:dyDescent="0.2">
      <c r="A401" s="34">
        <v>445670</v>
      </c>
      <c r="B401" s="38" t="s">
        <v>320</v>
      </c>
      <c r="C401" s="45"/>
      <c r="D401" s="12"/>
      <c r="E401" s="12"/>
      <c r="F401" s="12"/>
      <c r="G401" s="12"/>
    </row>
    <row r="402" spans="1:7" x14ac:dyDescent="0.2">
      <c r="A402" s="34">
        <v>445680</v>
      </c>
      <c r="B402" s="38" t="s">
        <v>321</v>
      </c>
      <c r="C402" s="45"/>
      <c r="D402" s="12"/>
      <c r="E402" s="12"/>
      <c r="F402" s="12"/>
      <c r="G402" s="12"/>
    </row>
    <row r="403" spans="1:7" x14ac:dyDescent="0.2">
      <c r="A403" s="34">
        <v>445710</v>
      </c>
      <c r="B403" s="38" t="s">
        <v>322</v>
      </c>
      <c r="C403" s="45"/>
      <c r="D403" s="12"/>
      <c r="E403" s="12"/>
      <c r="F403" s="12"/>
      <c r="G403" s="12"/>
    </row>
    <row r="404" spans="1:7" x14ac:dyDescent="0.2">
      <c r="A404" s="34">
        <v>445780</v>
      </c>
      <c r="B404" s="38" t="s">
        <v>323</v>
      </c>
      <c r="C404" s="45"/>
      <c r="D404" s="12"/>
      <c r="E404" s="12"/>
      <c r="F404" s="12"/>
      <c r="G404" s="12"/>
    </row>
    <row r="405" spans="1:7" x14ac:dyDescent="0.2">
      <c r="A405" s="34">
        <v>445800</v>
      </c>
      <c r="B405" s="38" t="s">
        <v>324</v>
      </c>
      <c r="C405" s="45"/>
      <c r="D405" s="12"/>
      <c r="E405" s="12"/>
      <c r="F405" s="12"/>
      <c r="G405" s="12"/>
    </row>
    <row r="406" spans="1:7" x14ac:dyDescent="0.2">
      <c r="A406" s="34">
        <v>445810</v>
      </c>
      <c r="B406" s="38" t="s">
        <v>325</v>
      </c>
      <c r="C406" s="45"/>
      <c r="D406" s="12"/>
      <c r="E406" s="12"/>
      <c r="F406" s="12"/>
      <c r="G406" s="12"/>
    </row>
    <row r="407" spans="1:7" x14ac:dyDescent="0.2">
      <c r="A407" s="34">
        <v>445830</v>
      </c>
      <c r="B407" s="38" t="s">
        <v>326</v>
      </c>
      <c r="C407" s="45"/>
      <c r="D407" s="12"/>
      <c r="E407" s="12"/>
      <c r="F407" s="12"/>
      <c r="G407" s="12"/>
    </row>
    <row r="408" spans="1:7" x14ac:dyDescent="0.2">
      <c r="A408" s="34">
        <v>445860</v>
      </c>
      <c r="B408" s="38" t="s">
        <v>968</v>
      </c>
      <c r="C408" s="45">
        <v>657.94</v>
      </c>
      <c r="D408" s="12"/>
      <c r="E408" s="12"/>
      <c r="F408" s="12"/>
      <c r="G408" s="12"/>
    </row>
    <row r="409" spans="1:7" x14ac:dyDescent="0.2">
      <c r="A409" s="34">
        <v>445870</v>
      </c>
      <c r="B409" s="38" t="s">
        <v>327</v>
      </c>
      <c r="C409" s="45"/>
      <c r="D409" s="12"/>
      <c r="E409" s="12"/>
      <c r="F409" s="12"/>
      <c r="G409" s="12"/>
    </row>
    <row r="410" spans="1:7" x14ac:dyDescent="0.2">
      <c r="A410" s="34">
        <v>446000</v>
      </c>
      <c r="B410" s="38" t="s">
        <v>328</v>
      </c>
      <c r="C410" s="45"/>
      <c r="D410" s="12"/>
      <c r="E410" s="12"/>
      <c r="F410" s="12"/>
      <c r="G410" s="12"/>
    </row>
    <row r="411" spans="1:7" x14ac:dyDescent="0.2">
      <c r="A411" s="34">
        <v>447000</v>
      </c>
      <c r="B411" s="38" t="s">
        <v>329</v>
      </c>
      <c r="C411" s="45"/>
      <c r="D411" s="12"/>
      <c r="E411" s="12"/>
      <c r="F411" s="12"/>
      <c r="G411" s="12"/>
    </row>
    <row r="412" spans="1:7" x14ac:dyDescent="0.2">
      <c r="A412" s="34">
        <v>447100</v>
      </c>
      <c r="B412" s="38" t="s">
        <v>330</v>
      </c>
      <c r="C412" s="45"/>
      <c r="D412" s="12"/>
      <c r="E412" s="12"/>
      <c r="F412" s="12"/>
      <c r="G412" s="12"/>
    </row>
    <row r="413" spans="1:7" x14ac:dyDescent="0.2">
      <c r="A413" s="34">
        <v>448200</v>
      </c>
      <c r="B413" s="38" t="s">
        <v>331</v>
      </c>
      <c r="C413" s="45"/>
      <c r="D413" s="12"/>
      <c r="E413" s="12"/>
      <c r="F413" s="12"/>
      <c r="G413" s="12"/>
    </row>
    <row r="414" spans="1:7" x14ac:dyDescent="0.2">
      <c r="A414" s="53"/>
      <c r="B414" s="54"/>
      <c r="C414" s="45"/>
      <c r="D414" s="54"/>
      <c r="E414" s="54"/>
      <c r="F414" s="54"/>
      <c r="G414" s="55"/>
    </row>
    <row r="415" spans="1:7" x14ac:dyDescent="0.2">
      <c r="A415" s="36">
        <v>448600</v>
      </c>
      <c r="B415" s="37" t="s">
        <v>332</v>
      </c>
      <c r="C415" s="45">
        <v>-271.17</v>
      </c>
      <c r="D415" s="12"/>
      <c r="E415" s="12"/>
      <c r="F415" s="12"/>
      <c r="G415" s="12"/>
    </row>
    <row r="416" spans="1:7" x14ac:dyDescent="0.2">
      <c r="A416" s="34">
        <v>448620</v>
      </c>
      <c r="B416" s="38" t="s">
        <v>333</v>
      </c>
      <c r="C416" s="45"/>
      <c r="D416" s="12"/>
      <c r="E416" s="12"/>
      <c r="F416" s="12"/>
      <c r="G416" s="12"/>
    </row>
    <row r="417" spans="1:7" x14ac:dyDescent="0.2">
      <c r="A417" s="34">
        <v>448630</v>
      </c>
      <c r="B417" s="38" t="s">
        <v>334</v>
      </c>
      <c r="C417" s="45"/>
      <c r="D417" s="12"/>
      <c r="E417" s="12"/>
      <c r="F417" s="12"/>
      <c r="G417" s="12"/>
    </row>
    <row r="418" spans="1:7" x14ac:dyDescent="0.2">
      <c r="A418" s="34">
        <v>448640</v>
      </c>
      <c r="B418" s="38" t="s">
        <v>335</v>
      </c>
      <c r="C418" s="45"/>
      <c r="D418" s="12"/>
      <c r="E418" s="12"/>
      <c r="F418" s="12"/>
      <c r="G418" s="12"/>
    </row>
    <row r="419" spans="1:7" x14ac:dyDescent="0.2">
      <c r="A419" s="34">
        <v>448690</v>
      </c>
      <c r="B419" s="38" t="s">
        <v>336</v>
      </c>
      <c r="C419" s="45"/>
      <c r="D419" s="12"/>
      <c r="E419" s="12"/>
      <c r="F419" s="12"/>
      <c r="G419" s="12"/>
    </row>
    <row r="420" spans="1:7" x14ac:dyDescent="0.2">
      <c r="A420" s="53"/>
      <c r="B420" s="54"/>
      <c r="C420" s="45"/>
      <c r="D420" s="54"/>
      <c r="E420" s="54"/>
      <c r="F420" s="54"/>
      <c r="G420" s="55"/>
    </row>
    <row r="421" spans="1:7" x14ac:dyDescent="0.2">
      <c r="A421" s="34">
        <v>448700</v>
      </c>
      <c r="B421" s="38" t="s">
        <v>337</v>
      </c>
      <c r="C421" s="45"/>
      <c r="D421" s="12"/>
      <c r="E421" s="12"/>
      <c r="F421" s="12"/>
      <c r="G421" s="12"/>
    </row>
    <row r="422" spans="1:7" x14ac:dyDescent="0.2">
      <c r="A422" s="53"/>
      <c r="B422" s="54"/>
      <c r="C422" s="45"/>
      <c r="D422" s="54"/>
      <c r="E422" s="54"/>
      <c r="F422" s="54"/>
      <c r="G422" s="55"/>
    </row>
    <row r="423" spans="1:7" x14ac:dyDescent="0.2">
      <c r="A423" s="34"/>
      <c r="B423" s="35" t="s">
        <v>338</v>
      </c>
      <c r="C423" s="45"/>
      <c r="D423" s="12"/>
      <c r="E423" s="12"/>
      <c r="F423" s="12"/>
      <c r="G423" s="12"/>
    </row>
    <row r="424" spans="1:7" x14ac:dyDescent="0.2">
      <c r="A424" s="34">
        <v>451000</v>
      </c>
      <c r="B424" s="38" t="s">
        <v>339</v>
      </c>
      <c r="C424" s="45"/>
      <c r="D424" s="12"/>
      <c r="E424" s="12"/>
      <c r="F424" s="12"/>
      <c r="G424" s="12"/>
    </row>
    <row r="425" spans="1:7" x14ac:dyDescent="0.2">
      <c r="A425" s="34">
        <v>451800</v>
      </c>
      <c r="B425" s="38" t="s">
        <v>340</v>
      </c>
      <c r="C425" s="45"/>
      <c r="D425" s="12"/>
      <c r="E425" s="12"/>
      <c r="F425" s="12"/>
      <c r="G425" s="12"/>
    </row>
    <row r="426" spans="1:7" x14ac:dyDescent="0.2">
      <c r="A426" s="34">
        <v>454000</v>
      </c>
      <c r="B426" s="38" t="s">
        <v>341</v>
      </c>
      <c r="C426" s="45"/>
      <c r="D426" s="12"/>
      <c r="E426" s="12"/>
      <c r="F426" s="12"/>
      <c r="G426" s="12"/>
    </row>
    <row r="427" spans="1:7" x14ac:dyDescent="0.2">
      <c r="A427" s="34">
        <v>455100</v>
      </c>
      <c r="B427" s="38" t="s">
        <v>969</v>
      </c>
      <c r="C427" s="45">
        <v>-48536.28</v>
      </c>
      <c r="D427" s="12"/>
      <c r="E427" s="12"/>
      <c r="F427" s="12"/>
      <c r="G427" s="12"/>
    </row>
    <row r="428" spans="1:7" x14ac:dyDescent="0.2">
      <c r="A428" s="34">
        <v>455200</v>
      </c>
      <c r="B428" s="38" t="s">
        <v>970</v>
      </c>
      <c r="C428" s="45">
        <v>-44579</v>
      </c>
      <c r="D428" s="12"/>
      <c r="E428" s="12"/>
      <c r="F428" s="12"/>
      <c r="G428" s="12"/>
    </row>
    <row r="429" spans="1:7" x14ac:dyDescent="0.2">
      <c r="A429" s="34">
        <v>455800</v>
      </c>
      <c r="B429" s="38" t="s">
        <v>342</v>
      </c>
      <c r="C429" s="45"/>
      <c r="D429" s="12"/>
      <c r="E429" s="12"/>
      <c r="F429" s="12"/>
      <c r="G429" s="12"/>
    </row>
    <row r="430" spans="1:7" x14ac:dyDescent="0.2">
      <c r="A430" s="53"/>
      <c r="B430" s="54"/>
      <c r="C430" s="45"/>
      <c r="D430" s="54"/>
      <c r="E430" s="54"/>
      <c r="F430" s="54"/>
      <c r="G430" s="55"/>
    </row>
    <row r="431" spans="1:7" x14ac:dyDescent="0.2">
      <c r="A431" s="36">
        <v>456000</v>
      </c>
      <c r="B431" s="37" t="s">
        <v>343</v>
      </c>
      <c r="C431" s="45"/>
      <c r="D431" s="12"/>
      <c r="E431" s="12"/>
      <c r="F431" s="12"/>
      <c r="G431" s="12"/>
    </row>
    <row r="432" spans="1:7" x14ac:dyDescent="0.2">
      <c r="A432" s="34">
        <v>456100</v>
      </c>
      <c r="B432" s="38" t="s">
        <v>344</v>
      </c>
      <c r="C432" s="45"/>
      <c r="D432" s="12"/>
      <c r="E432" s="12"/>
      <c r="F432" s="12"/>
      <c r="G432" s="12"/>
    </row>
    <row r="433" spans="1:7" x14ac:dyDescent="0.2">
      <c r="A433" s="34">
        <v>456200</v>
      </c>
      <c r="B433" s="38" t="s">
        <v>345</v>
      </c>
      <c r="C433" s="45"/>
      <c r="D433" s="12"/>
      <c r="E433" s="12"/>
      <c r="F433" s="12"/>
      <c r="G433" s="12"/>
    </row>
    <row r="434" spans="1:7" x14ac:dyDescent="0.2">
      <c r="A434" s="34">
        <v>456400</v>
      </c>
      <c r="B434" s="38" t="s">
        <v>346</v>
      </c>
      <c r="C434" s="45"/>
      <c r="D434" s="12"/>
      <c r="E434" s="12"/>
      <c r="F434" s="12"/>
      <c r="G434" s="12"/>
    </row>
    <row r="435" spans="1:7" x14ac:dyDescent="0.2">
      <c r="A435" s="34">
        <v>456600</v>
      </c>
      <c r="B435" s="38" t="s">
        <v>347</v>
      </c>
      <c r="C435" s="45"/>
      <c r="D435" s="12"/>
      <c r="E435" s="12"/>
      <c r="F435" s="12"/>
      <c r="G435" s="12"/>
    </row>
    <row r="436" spans="1:7" x14ac:dyDescent="0.2">
      <c r="A436" s="34">
        <v>456700</v>
      </c>
      <c r="B436" s="38" t="s">
        <v>348</v>
      </c>
      <c r="C436" s="45"/>
      <c r="D436" s="12"/>
      <c r="E436" s="12"/>
      <c r="F436" s="12"/>
      <c r="G436" s="12"/>
    </row>
    <row r="437" spans="1:7" x14ac:dyDescent="0.2">
      <c r="A437" s="53"/>
      <c r="B437" s="54"/>
      <c r="C437" s="45"/>
      <c r="D437" s="54"/>
      <c r="E437" s="54"/>
      <c r="F437" s="54"/>
      <c r="G437" s="55"/>
    </row>
    <row r="438" spans="1:7" x14ac:dyDescent="0.2">
      <c r="A438" s="34">
        <v>457000</v>
      </c>
      <c r="B438" s="38" t="s">
        <v>349</v>
      </c>
      <c r="C438" s="45"/>
      <c r="D438" s="12"/>
      <c r="E438" s="12"/>
      <c r="F438" s="12"/>
      <c r="G438" s="12"/>
    </row>
    <row r="439" spans="1:7" x14ac:dyDescent="0.2">
      <c r="A439" s="34">
        <v>458000</v>
      </c>
      <c r="B439" s="38" t="s">
        <v>350</v>
      </c>
      <c r="C439" s="45"/>
      <c r="D439" s="12"/>
      <c r="E439" s="12"/>
      <c r="F439" s="12"/>
      <c r="G439" s="12"/>
    </row>
    <row r="440" spans="1:7" x14ac:dyDescent="0.2">
      <c r="A440" s="53"/>
      <c r="B440" s="54"/>
      <c r="C440" s="45"/>
      <c r="D440" s="54"/>
      <c r="E440" s="54"/>
      <c r="F440" s="54"/>
      <c r="G440" s="55"/>
    </row>
    <row r="441" spans="1:7" x14ac:dyDescent="0.2">
      <c r="A441" s="34"/>
      <c r="B441" s="35" t="s">
        <v>351</v>
      </c>
      <c r="C441" s="45"/>
      <c r="D441" s="12"/>
      <c r="E441" s="12"/>
      <c r="F441" s="12"/>
      <c r="G441" s="12"/>
    </row>
    <row r="442" spans="1:7" x14ac:dyDescent="0.2">
      <c r="A442" s="34">
        <v>462000</v>
      </c>
      <c r="B442" s="38" t="s">
        <v>352</v>
      </c>
      <c r="C442" s="45"/>
      <c r="D442" s="12"/>
      <c r="E442" s="12"/>
      <c r="F442" s="12"/>
      <c r="G442" s="12"/>
    </row>
    <row r="443" spans="1:7" x14ac:dyDescent="0.2">
      <c r="A443" s="34">
        <v>464000</v>
      </c>
      <c r="B443" s="38" t="s">
        <v>353</v>
      </c>
      <c r="C443" s="45"/>
      <c r="D443" s="12"/>
      <c r="E443" s="12"/>
      <c r="F443" s="12"/>
      <c r="G443" s="12"/>
    </row>
    <row r="444" spans="1:7" x14ac:dyDescent="0.2">
      <c r="A444" s="34">
        <v>465000</v>
      </c>
      <c r="B444" s="38" t="s">
        <v>354</v>
      </c>
      <c r="C444" s="45"/>
      <c r="D444" s="12"/>
      <c r="E444" s="12"/>
      <c r="F444" s="12"/>
      <c r="G444" s="12"/>
    </row>
    <row r="445" spans="1:7" x14ac:dyDescent="0.2">
      <c r="A445" s="34">
        <v>467100</v>
      </c>
      <c r="B445" s="38" t="s">
        <v>355</v>
      </c>
      <c r="C445" s="45"/>
      <c r="D445" s="12"/>
      <c r="E445" s="12"/>
      <c r="F445" s="12"/>
      <c r="G445" s="12"/>
    </row>
    <row r="446" spans="1:7" x14ac:dyDescent="0.2">
      <c r="A446" s="34">
        <v>467250</v>
      </c>
      <c r="B446" s="38" t="s">
        <v>356</v>
      </c>
      <c r="C446" s="45"/>
      <c r="D446" s="12"/>
      <c r="E446" s="12"/>
      <c r="F446" s="12"/>
      <c r="G446" s="12"/>
    </row>
    <row r="447" spans="1:7" x14ac:dyDescent="0.2">
      <c r="A447" s="34">
        <v>467500</v>
      </c>
      <c r="B447" s="38" t="s">
        <v>357</v>
      </c>
      <c r="C447" s="45"/>
      <c r="D447" s="12"/>
      <c r="E447" s="12"/>
      <c r="F447" s="12"/>
      <c r="G447" s="12"/>
    </row>
    <row r="448" spans="1:7" x14ac:dyDescent="0.2">
      <c r="A448" s="34">
        <v>467750</v>
      </c>
      <c r="B448" s="38" t="s">
        <v>358</v>
      </c>
      <c r="C448" s="45"/>
      <c r="D448" s="12"/>
      <c r="E448" s="12"/>
      <c r="F448" s="12"/>
      <c r="G448" s="12"/>
    </row>
    <row r="449" spans="1:7" x14ac:dyDescent="0.2">
      <c r="A449" s="34">
        <v>468600</v>
      </c>
      <c r="B449" s="38" t="s">
        <v>359</v>
      </c>
      <c r="C449" s="45"/>
      <c r="D449" s="12"/>
      <c r="E449" s="12"/>
      <c r="F449" s="12"/>
      <c r="G449" s="12"/>
    </row>
    <row r="450" spans="1:7" x14ac:dyDescent="0.2">
      <c r="A450" s="34">
        <v>468650</v>
      </c>
      <c r="B450" s="38" t="s">
        <v>360</v>
      </c>
      <c r="C450" s="45"/>
      <c r="D450" s="12"/>
      <c r="E450" s="12"/>
      <c r="F450" s="12"/>
      <c r="G450" s="12"/>
    </row>
    <row r="451" spans="1:7" x14ac:dyDescent="0.2">
      <c r="A451" s="34">
        <v>468700</v>
      </c>
      <c r="B451" s="38" t="s">
        <v>361</v>
      </c>
      <c r="C451" s="45"/>
      <c r="D451" s="12"/>
      <c r="E451" s="12"/>
      <c r="F451" s="12"/>
      <c r="G451" s="12"/>
    </row>
    <row r="452" spans="1:7" x14ac:dyDescent="0.2">
      <c r="A452" s="34">
        <v>468750</v>
      </c>
      <c r="B452" s="38" t="s">
        <v>362</v>
      </c>
      <c r="C452" s="45"/>
      <c r="D452" s="12"/>
      <c r="E452" s="12"/>
      <c r="F452" s="12"/>
      <c r="G452" s="12"/>
    </row>
    <row r="453" spans="1:7" x14ac:dyDescent="0.2">
      <c r="A453" s="53"/>
      <c r="B453" s="54"/>
      <c r="C453" s="45"/>
      <c r="D453" s="54"/>
      <c r="E453" s="54"/>
      <c r="F453" s="54"/>
      <c r="G453" s="55"/>
    </row>
    <row r="454" spans="1:7" x14ac:dyDescent="0.2">
      <c r="A454" s="34"/>
      <c r="B454" s="35" t="s">
        <v>363</v>
      </c>
      <c r="C454" s="45"/>
      <c r="D454" s="12"/>
      <c r="E454" s="12"/>
      <c r="F454" s="12"/>
      <c r="G454" s="12"/>
    </row>
    <row r="455" spans="1:7" x14ac:dyDescent="0.2">
      <c r="A455" s="34">
        <v>471000</v>
      </c>
      <c r="B455" s="38" t="s">
        <v>364</v>
      </c>
      <c r="C455" s="45"/>
      <c r="D455" s="12"/>
      <c r="E455" s="12"/>
      <c r="F455" s="12"/>
      <c r="G455" s="12"/>
    </row>
    <row r="456" spans="1:7" x14ac:dyDescent="0.2">
      <c r="A456" s="34">
        <v>476000</v>
      </c>
      <c r="B456" s="38" t="s">
        <v>365</v>
      </c>
      <c r="C456" s="45"/>
      <c r="D456" s="12"/>
      <c r="E456" s="12"/>
      <c r="F456" s="12"/>
      <c r="G456" s="12"/>
    </row>
    <row r="457" spans="1:7" x14ac:dyDescent="0.2">
      <c r="A457" s="34">
        <v>477000</v>
      </c>
      <c r="B457" s="38" t="s">
        <v>366</v>
      </c>
      <c r="C457" s="45"/>
      <c r="D457" s="12"/>
      <c r="E457" s="12"/>
      <c r="F457" s="12"/>
      <c r="G457" s="12"/>
    </row>
    <row r="458" spans="1:7" x14ac:dyDescent="0.2">
      <c r="A458" s="53"/>
      <c r="B458" s="54"/>
      <c r="C458" s="45"/>
      <c r="D458" s="54"/>
      <c r="E458" s="54"/>
      <c r="F458" s="54"/>
      <c r="G458" s="55"/>
    </row>
    <row r="459" spans="1:7" x14ac:dyDescent="0.2">
      <c r="A459" s="34"/>
      <c r="B459" s="35" t="s">
        <v>367</v>
      </c>
      <c r="C459" s="45"/>
      <c r="D459" s="12"/>
      <c r="E459" s="12"/>
      <c r="F459" s="12"/>
      <c r="G459" s="12"/>
    </row>
    <row r="460" spans="1:7" x14ac:dyDescent="0.2">
      <c r="A460" s="36">
        <v>481000</v>
      </c>
      <c r="B460" s="37" t="s">
        <v>368</v>
      </c>
      <c r="C460" s="45"/>
      <c r="D460" s="12"/>
      <c r="E460" s="12"/>
      <c r="F460" s="12"/>
      <c r="G460" s="12"/>
    </row>
    <row r="461" spans="1:7" x14ac:dyDescent="0.2">
      <c r="A461" s="34">
        <v>481100</v>
      </c>
      <c r="B461" s="38" t="s">
        <v>369</v>
      </c>
      <c r="C461" s="45"/>
      <c r="D461" s="12"/>
      <c r="E461" s="12"/>
      <c r="F461" s="12"/>
      <c r="G461" s="12"/>
    </row>
    <row r="462" spans="1:7" x14ac:dyDescent="0.2">
      <c r="A462" s="34">
        <v>481200</v>
      </c>
      <c r="B462" s="38" t="s">
        <v>370</v>
      </c>
      <c r="C462" s="45"/>
      <c r="D462" s="12"/>
      <c r="E462" s="12"/>
      <c r="F462" s="12"/>
      <c r="G462" s="12"/>
    </row>
    <row r="463" spans="1:7" x14ac:dyDescent="0.2">
      <c r="A463" s="34">
        <v>481600</v>
      </c>
      <c r="B463" s="38" t="s">
        <v>371</v>
      </c>
      <c r="C463" s="45"/>
      <c r="D463" s="12"/>
      <c r="E463" s="12"/>
      <c r="F463" s="12"/>
      <c r="G463" s="12"/>
    </row>
    <row r="464" spans="1:7" x14ac:dyDescent="0.2">
      <c r="A464" s="34">
        <v>481800</v>
      </c>
      <c r="B464" s="38" t="s">
        <v>372</v>
      </c>
      <c r="C464" s="45"/>
      <c r="D464" s="12"/>
      <c r="E464" s="12"/>
      <c r="F464" s="12"/>
      <c r="G464" s="12"/>
    </row>
    <row r="465" spans="1:7" x14ac:dyDescent="0.2">
      <c r="A465" s="53"/>
      <c r="B465" s="54"/>
      <c r="C465" s="45"/>
      <c r="D465" s="54"/>
      <c r="E465" s="54"/>
      <c r="F465" s="54"/>
      <c r="G465" s="55"/>
    </row>
    <row r="466" spans="1:7" x14ac:dyDescent="0.2">
      <c r="A466" s="34">
        <v>486000</v>
      </c>
      <c r="B466" s="38" t="s">
        <v>373</v>
      </c>
      <c r="C466" s="45">
        <v>3182.48</v>
      </c>
      <c r="D466" s="12"/>
      <c r="E466" s="12"/>
      <c r="F466" s="12"/>
      <c r="G466" s="12"/>
    </row>
    <row r="467" spans="1:7" x14ac:dyDescent="0.2">
      <c r="A467" s="34">
        <v>487000</v>
      </c>
      <c r="B467" s="38" t="s">
        <v>374</v>
      </c>
      <c r="C467" s="45"/>
      <c r="D467" s="12"/>
      <c r="E467" s="12"/>
      <c r="F467" s="12"/>
      <c r="G467" s="12"/>
    </row>
    <row r="468" spans="1:7" x14ac:dyDescent="0.2">
      <c r="A468" s="34">
        <v>488000</v>
      </c>
      <c r="B468" s="38" t="s">
        <v>375</v>
      </c>
      <c r="C468" s="45"/>
      <c r="D468" s="12"/>
      <c r="E468" s="12"/>
      <c r="F468" s="12"/>
      <c r="G468" s="12"/>
    </row>
    <row r="469" spans="1:7" x14ac:dyDescent="0.2">
      <c r="A469" s="34">
        <v>488600</v>
      </c>
      <c r="B469" s="38" t="s">
        <v>376</v>
      </c>
      <c r="C469" s="45"/>
      <c r="D469" s="12"/>
      <c r="E469" s="12"/>
      <c r="F469" s="12"/>
      <c r="G469" s="12"/>
    </row>
    <row r="470" spans="1:7" x14ac:dyDescent="0.2">
      <c r="A470" s="34">
        <v>488700</v>
      </c>
      <c r="B470" s="38" t="s">
        <v>377</v>
      </c>
      <c r="C470" s="45"/>
      <c r="D470" s="12"/>
      <c r="E470" s="12"/>
      <c r="F470" s="12"/>
      <c r="G470" s="12"/>
    </row>
    <row r="471" spans="1:7" x14ac:dyDescent="0.2">
      <c r="A471" s="53"/>
      <c r="B471" s="54"/>
      <c r="C471" s="45"/>
      <c r="D471" s="54"/>
      <c r="E471" s="54"/>
      <c r="F471" s="54"/>
      <c r="G471" s="55"/>
    </row>
    <row r="472" spans="1:7" x14ac:dyDescent="0.2">
      <c r="A472" s="34"/>
      <c r="B472" s="35" t="s">
        <v>378</v>
      </c>
      <c r="C472" s="45"/>
      <c r="D472" s="12"/>
      <c r="E472" s="12"/>
      <c r="F472" s="12"/>
      <c r="G472" s="12"/>
    </row>
    <row r="473" spans="1:7" x14ac:dyDescent="0.2">
      <c r="A473" s="34">
        <v>491000</v>
      </c>
      <c r="B473" s="38" t="s">
        <v>379</v>
      </c>
      <c r="C473" s="45"/>
      <c r="D473" s="12"/>
      <c r="E473" s="12"/>
      <c r="F473" s="12"/>
      <c r="G473" s="12"/>
    </row>
    <row r="474" spans="1:7" x14ac:dyDescent="0.2">
      <c r="A474" s="34">
        <v>495000</v>
      </c>
      <c r="B474" s="38" t="s">
        <v>380</v>
      </c>
      <c r="C474" s="45"/>
      <c r="D474" s="12"/>
      <c r="E474" s="12"/>
      <c r="F474" s="12"/>
      <c r="G474" s="12"/>
    </row>
    <row r="475" spans="1:7" x14ac:dyDescent="0.2">
      <c r="A475" s="34">
        <v>495100</v>
      </c>
      <c r="B475" s="38" t="s">
        <v>381</v>
      </c>
      <c r="C475" s="45"/>
      <c r="D475" s="12"/>
      <c r="E475" s="12"/>
      <c r="F475" s="12"/>
      <c r="G475" s="12"/>
    </row>
    <row r="476" spans="1:7" x14ac:dyDescent="0.2">
      <c r="A476" s="34">
        <v>495500</v>
      </c>
      <c r="B476" s="38" t="s">
        <v>382</v>
      </c>
      <c r="C476" s="45"/>
      <c r="D476" s="12"/>
      <c r="E476" s="12"/>
      <c r="F476" s="12"/>
      <c r="G476" s="12"/>
    </row>
    <row r="477" spans="1:7" x14ac:dyDescent="0.2">
      <c r="A477" s="34">
        <v>496000</v>
      </c>
      <c r="B477" s="38" t="s">
        <v>383</v>
      </c>
      <c r="C477" s="45"/>
      <c r="D477" s="12"/>
      <c r="E477" s="12"/>
      <c r="F477" s="12"/>
      <c r="G477" s="12"/>
    </row>
    <row r="478" spans="1:7" x14ac:dyDescent="0.2">
      <c r="A478" s="34">
        <v>496200</v>
      </c>
      <c r="B478" s="38" t="s">
        <v>384</v>
      </c>
      <c r="C478" s="45"/>
      <c r="D478" s="12"/>
      <c r="E478" s="12"/>
      <c r="F478" s="12"/>
      <c r="G478" s="12"/>
    </row>
    <row r="479" spans="1:7" x14ac:dyDescent="0.2">
      <c r="A479" s="34">
        <v>496500</v>
      </c>
      <c r="B479" s="38" t="s">
        <v>385</v>
      </c>
      <c r="C479" s="45"/>
      <c r="D479" s="12"/>
      <c r="E479" s="12"/>
      <c r="F479" s="12"/>
      <c r="G479" s="12"/>
    </row>
    <row r="480" spans="1:7" x14ac:dyDescent="0.2">
      <c r="A480" s="34">
        <v>496700</v>
      </c>
      <c r="B480" s="38" t="s">
        <v>386</v>
      </c>
      <c r="C480" s="45"/>
      <c r="D480" s="12"/>
      <c r="E480" s="12"/>
      <c r="F480" s="12"/>
      <c r="G480" s="12"/>
    </row>
    <row r="481" spans="1:7" x14ac:dyDescent="0.2">
      <c r="A481" s="34">
        <v>496750</v>
      </c>
      <c r="B481" s="38" t="s">
        <v>387</v>
      </c>
      <c r="C481" s="45"/>
      <c r="D481" s="12"/>
      <c r="E481" s="12"/>
      <c r="F481" s="12"/>
      <c r="G481" s="12"/>
    </row>
    <row r="482" spans="1:7" x14ac:dyDescent="0.2">
      <c r="A482" s="53"/>
      <c r="B482" s="54"/>
      <c r="C482" s="45"/>
      <c r="D482" s="54"/>
      <c r="E482" s="54"/>
      <c r="F482" s="54"/>
      <c r="G482" s="55"/>
    </row>
    <row r="483" spans="1:7" ht="15" x14ac:dyDescent="0.2">
      <c r="A483" s="34"/>
      <c r="B483" s="40" t="s">
        <v>388</v>
      </c>
      <c r="C483" s="45"/>
      <c r="D483" s="12"/>
      <c r="E483" s="12"/>
      <c r="F483" s="12"/>
      <c r="G483" s="12"/>
    </row>
    <row r="484" spans="1:7" x14ac:dyDescent="0.2">
      <c r="A484" s="53"/>
      <c r="B484" s="54"/>
      <c r="C484" s="45"/>
      <c r="D484" s="54"/>
      <c r="E484" s="54"/>
      <c r="F484" s="54"/>
      <c r="G484" s="55"/>
    </row>
    <row r="485" spans="1:7" x14ac:dyDescent="0.2">
      <c r="A485" s="34"/>
      <c r="B485" s="35" t="s">
        <v>389</v>
      </c>
      <c r="C485" s="45"/>
      <c r="D485" s="12"/>
      <c r="E485" s="12"/>
      <c r="F485" s="12"/>
      <c r="G485" s="12"/>
    </row>
    <row r="486" spans="1:7" x14ac:dyDescent="0.2">
      <c r="A486" s="34">
        <v>503000</v>
      </c>
      <c r="B486" s="38" t="s">
        <v>390</v>
      </c>
      <c r="C486" s="45"/>
      <c r="D486" s="12"/>
      <c r="E486" s="12"/>
      <c r="F486" s="12"/>
      <c r="G486" s="12"/>
    </row>
    <row r="487" spans="1:7" x14ac:dyDescent="0.2">
      <c r="A487" s="34">
        <v>504000</v>
      </c>
      <c r="B487" s="38" t="s">
        <v>391</v>
      </c>
      <c r="C487" s="45"/>
      <c r="D487" s="12"/>
      <c r="E487" s="12"/>
      <c r="F487" s="12"/>
      <c r="G487" s="12"/>
    </row>
    <row r="488" spans="1:7" x14ac:dyDescent="0.2">
      <c r="A488" s="34">
        <v>508100</v>
      </c>
      <c r="B488" s="38" t="s">
        <v>392</v>
      </c>
      <c r="C488" s="45"/>
      <c r="D488" s="12"/>
      <c r="E488" s="12"/>
      <c r="F488" s="12"/>
      <c r="G488" s="12"/>
    </row>
    <row r="489" spans="1:7" x14ac:dyDescent="0.2">
      <c r="A489" s="34">
        <v>508800</v>
      </c>
      <c r="B489" s="38" t="s">
        <v>393</v>
      </c>
      <c r="C489" s="45"/>
      <c r="D489" s="12"/>
      <c r="E489" s="12"/>
      <c r="F489" s="12"/>
      <c r="G489" s="12"/>
    </row>
    <row r="490" spans="1:7" x14ac:dyDescent="0.2">
      <c r="A490" s="34">
        <v>509000</v>
      </c>
      <c r="B490" s="38" t="s">
        <v>394</v>
      </c>
      <c r="C490" s="45"/>
      <c r="D490" s="12"/>
      <c r="E490" s="12"/>
      <c r="F490" s="12"/>
      <c r="G490" s="12"/>
    </row>
    <row r="491" spans="1:7" x14ac:dyDescent="0.2">
      <c r="A491" s="53"/>
      <c r="B491" s="54"/>
      <c r="C491" s="45"/>
      <c r="D491" s="54"/>
      <c r="E491" s="54"/>
      <c r="F491" s="54"/>
      <c r="G491" s="55"/>
    </row>
    <row r="492" spans="1:7" x14ac:dyDescent="0.2">
      <c r="A492" s="34"/>
      <c r="B492" s="35" t="s">
        <v>395</v>
      </c>
      <c r="C492" s="45"/>
      <c r="D492" s="12"/>
      <c r="E492" s="12"/>
      <c r="F492" s="12"/>
      <c r="G492" s="12"/>
    </row>
    <row r="493" spans="1:7" x14ac:dyDescent="0.2">
      <c r="A493" s="36">
        <v>511000</v>
      </c>
      <c r="B493" s="37" t="s">
        <v>396</v>
      </c>
      <c r="C493" s="45"/>
      <c r="D493" s="12"/>
      <c r="E493" s="12"/>
      <c r="F493" s="12"/>
      <c r="G493" s="12"/>
    </row>
    <row r="494" spans="1:7" x14ac:dyDescent="0.2">
      <c r="A494" s="34">
        <v>511100</v>
      </c>
      <c r="B494" s="38" t="s">
        <v>397</v>
      </c>
      <c r="C494" s="45"/>
      <c r="D494" s="12"/>
      <c r="E494" s="12"/>
      <c r="F494" s="12"/>
      <c r="G494" s="12"/>
    </row>
    <row r="495" spans="1:7" x14ac:dyDescent="0.2">
      <c r="A495" s="34">
        <v>511200</v>
      </c>
      <c r="B495" s="38" t="s">
        <v>398</v>
      </c>
      <c r="C495" s="45"/>
      <c r="D495" s="12"/>
      <c r="E495" s="12"/>
      <c r="F495" s="12"/>
      <c r="G495" s="12"/>
    </row>
    <row r="496" spans="1:7" x14ac:dyDescent="0.2">
      <c r="A496" s="34">
        <v>511300</v>
      </c>
      <c r="B496" s="38" t="s">
        <v>399</v>
      </c>
      <c r="C496" s="45"/>
      <c r="D496" s="12"/>
      <c r="E496" s="12"/>
      <c r="F496" s="12"/>
      <c r="G496" s="12"/>
    </row>
    <row r="497" spans="1:7" x14ac:dyDescent="0.2">
      <c r="A497" s="34">
        <v>511400</v>
      </c>
      <c r="B497" s="38" t="s">
        <v>400</v>
      </c>
      <c r="C497" s="45"/>
      <c r="D497" s="12"/>
      <c r="E497" s="12"/>
      <c r="F497" s="12"/>
      <c r="G497" s="12"/>
    </row>
    <row r="498" spans="1:7" x14ac:dyDescent="0.2">
      <c r="A498" s="53"/>
      <c r="B498" s="54"/>
      <c r="C498" s="45"/>
      <c r="D498" s="54"/>
      <c r="E498" s="54"/>
      <c r="F498" s="54"/>
      <c r="G498" s="55"/>
    </row>
    <row r="499" spans="1:7" x14ac:dyDescent="0.2">
      <c r="A499" s="34">
        <v>512000</v>
      </c>
      <c r="B499" s="38" t="s">
        <v>401</v>
      </c>
      <c r="C499" s="45">
        <v>-1825.58</v>
      </c>
      <c r="D499" s="12"/>
      <c r="E499" s="12"/>
      <c r="F499" s="12"/>
      <c r="G499" s="12"/>
    </row>
    <row r="500" spans="1:7" x14ac:dyDescent="0.2">
      <c r="A500" s="34">
        <v>514000</v>
      </c>
      <c r="B500" s="38" t="s">
        <v>402</v>
      </c>
      <c r="C500" s="45"/>
      <c r="D500" s="12"/>
      <c r="E500" s="12"/>
      <c r="F500" s="12"/>
      <c r="G500" s="12"/>
    </row>
    <row r="501" spans="1:7" x14ac:dyDescent="0.2">
      <c r="A501" s="34">
        <v>516000</v>
      </c>
      <c r="B501" s="38" t="s">
        <v>403</v>
      </c>
      <c r="C501" s="45"/>
      <c r="D501" s="12"/>
      <c r="E501" s="12"/>
      <c r="F501" s="12"/>
      <c r="G501" s="12"/>
    </row>
    <row r="502" spans="1:7" x14ac:dyDescent="0.2">
      <c r="A502" s="34">
        <v>517000</v>
      </c>
      <c r="B502" s="38" t="s">
        <v>404</v>
      </c>
      <c r="C502" s="45"/>
      <c r="D502" s="12"/>
      <c r="E502" s="12"/>
      <c r="F502" s="12"/>
      <c r="G502" s="12"/>
    </row>
    <row r="503" spans="1:7" x14ac:dyDescent="0.2">
      <c r="A503" s="34">
        <v>518600</v>
      </c>
      <c r="B503" s="38" t="s">
        <v>405</v>
      </c>
      <c r="C503" s="45"/>
      <c r="D503" s="12"/>
      <c r="E503" s="12"/>
      <c r="F503" s="12"/>
      <c r="G503" s="12"/>
    </row>
    <row r="504" spans="1:7" x14ac:dyDescent="0.2">
      <c r="A504" s="34">
        <v>518700</v>
      </c>
      <c r="B504" s="38" t="s">
        <v>406</v>
      </c>
      <c r="C504" s="45"/>
      <c r="D504" s="12"/>
      <c r="E504" s="12"/>
      <c r="F504" s="12"/>
      <c r="G504" s="12"/>
    </row>
    <row r="505" spans="1:7" x14ac:dyDescent="0.2">
      <c r="A505" s="34">
        <v>519100</v>
      </c>
      <c r="B505" s="38" t="s">
        <v>407</v>
      </c>
      <c r="C505" s="45"/>
      <c r="D505" s="12"/>
      <c r="E505" s="12"/>
      <c r="F505" s="12"/>
      <c r="G505" s="12"/>
    </row>
    <row r="506" spans="1:7" x14ac:dyDescent="0.2">
      <c r="A506" s="34">
        <v>519300</v>
      </c>
      <c r="B506" s="38" t="s">
        <v>408</v>
      </c>
      <c r="C506" s="45"/>
      <c r="D506" s="12"/>
      <c r="E506" s="12"/>
      <c r="F506" s="12"/>
      <c r="G506" s="12"/>
    </row>
    <row r="507" spans="1:7" x14ac:dyDescent="0.2">
      <c r="A507" s="34">
        <v>519800</v>
      </c>
      <c r="B507" s="38" t="s">
        <v>409</v>
      </c>
      <c r="C507" s="45"/>
      <c r="D507" s="12"/>
      <c r="E507" s="12"/>
      <c r="F507" s="12"/>
      <c r="G507" s="12"/>
    </row>
    <row r="508" spans="1:7" x14ac:dyDescent="0.2">
      <c r="A508" s="53"/>
      <c r="B508" s="54"/>
      <c r="C508" s="45"/>
      <c r="D508" s="54"/>
      <c r="E508" s="54"/>
      <c r="F508" s="54"/>
      <c r="G508" s="55"/>
    </row>
    <row r="509" spans="1:7" x14ac:dyDescent="0.2">
      <c r="A509" s="34"/>
      <c r="B509" s="35" t="s">
        <v>410</v>
      </c>
      <c r="C509" s="45"/>
      <c r="D509" s="12"/>
      <c r="E509" s="12"/>
      <c r="F509" s="12"/>
      <c r="G509" s="12"/>
    </row>
    <row r="510" spans="1:7" x14ac:dyDescent="0.2">
      <c r="A510" s="36">
        <v>530000</v>
      </c>
      <c r="B510" s="37" t="s">
        <v>411</v>
      </c>
      <c r="C510" s="45">
        <v>200.33</v>
      </c>
      <c r="D510" s="12"/>
      <c r="E510" s="12"/>
      <c r="F510" s="12"/>
      <c r="G510" s="12"/>
    </row>
    <row r="511" spans="1:7" x14ac:dyDescent="0.2">
      <c r="A511" s="34">
        <v>531000</v>
      </c>
      <c r="B511" s="38" t="s">
        <v>412</v>
      </c>
      <c r="C511" s="45"/>
      <c r="D511" s="12"/>
      <c r="E511" s="12"/>
      <c r="F511" s="12"/>
      <c r="G511" s="12"/>
    </row>
    <row r="512" spans="1:7" x14ac:dyDescent="0.2">
      <c r="A512" s="34">
        <v>531400</v>
      </c>
      <c r="B512" s="38" t="s">
        <v>413</v>
      </c>
      <c r="C512" s="45"/>
      <c r="D512" s="12"/>
      <c r="E512" s="12"/>
      <c r="F512" s="12"/>
      <c r="G512" s="12"/>
    </row>
    <row r="513" spans="1:7" x14ac:dyDescent="0.2">
      <c r="A513" s="53"/>
      <c r="B513" s="54"/>
      <c r="C513" s="45"/>
      <c r="D513" s="54"/>
      <c r="E513" s="54"/>
      <c r="F513" s="54"/>
      <c r="G513" s="55"/>
    </row>
    <row r="514" spans="1:7" x14ac:dyDescent="0.2">
      <c r="A514" s="34">
        <v>580000</v>
      </c>
      <c r="B514" s="38" t="s">
        <v>414</v>
      </c>
      <c r="C514" s="45"/>
      <c r="D514" s="12"/>
      <c r="E514" s="12"/>
      <c r="F514" s="12"/>
      <c r="G514" s="12"/>
    </row>
    <row r="515" spans="1:7" x14ac:dyDescent="0.2">
      <c r="A515" s="53"/>
      <c r="B515" s="54"/>
      <c r="C515" s="45"/>
      <c r="D515" s="54"/>
      <c r="E515" s="54"/>
      <c r="F515" s="54"/>
      <c r="G515" s="55"/>
    </row>
    <row r="516" spans="1:7" x14ac:dyDescent="0.2">
      <c r="A516" s="36">
        <v>590000</v>
      </c>
      <c r="B516" s="37" t="s">
        <v>415</v>
      </c>
      <c r="C516" s="45"/>
      <c r="D516" s="12"/>
      <c r="E516" s="12"/>
      <c r="F516" s="12"/>
      <c r="G516" s="12"/>
    </row>
    <row r="517" spans="1:7" x14ac:dyDescent="0.2">
      <c r="A517" s="34">
        <v>590300</v>
      </c>
      <c r="B517" s="38" t="s">
        <v>416</v>
      </c>
      <c r="C517" s="45"/>
      <c r="D517" s="12"/>
      <c r="E517" s="12"/>
      <c r="F517" s="12"/>
      <c r="G517" s="12"/>
    </row>
    <row r="518" spans="1:7" x14ac:dyDescent="0.2">
      <c r="A518" s="34">
        <v>590600</v>
      </c>
      <c r="B518" s="38" t="s">
        <v>417</v>
      </c>
      <c r="C518" s="45"/>
      <c r="D518" s="12"/>
      <c r="E518" s="12"/>
      <c r="F518" s="12"/>
      <c r="G518" s="12"/>
    </row>
    <row r="519" spans="1:7" x14ac:dyDescent="0.2">
      <c r="A519" s="53"/>
      <c r="B519" s="54"/>
      <c r="C519" s="45"/>
      <c r="D519" s="54"/>
      <c r="E519" s="54"/>
      <c r="F519" s="54"/>
      <c r="G519" s="55"/>
    </row>
    <row r="520" spans="1:7" ht="15" x14ac:dyDescent="0.2">
      <c r="A520" s="109" t="s">
        <v>1112</v>
      </c>
      <c r="B520" s="110" t="s">
        <v>1069</v>
      </c>
      <c r="C520" s="45"/>
      <c r="D520" s="12"/>
      <c r="E520" s="12"/>
      <c r="F520" s="12"/>
      <c r="G520" s="12"/>
    </row>
    <row r="521" spans="1:7" x14ac:dyDescent="0.2">
      <c r="A521" s="53"/>
      <c r="B521" s="54"/>
      <c r="C521" s="45"/>
      <c r="D521" s="54"/>
      <c r="E521" s="54"/>
      <c r="F521" s="54"/>
      <c r="G521" s="55"/>
    </row>
    <row r="522" spans="1:7" x14ac:dyDescent="0.2">
      <c r="A522" s="34"/>
      <c r="B522" s="35" t="s">
        <v>418</v>
      </c>
      <c r="C522" s="45"/>
      <c r="D522" s="12"/>
      <c r="E522" s="12"/>
      <c r="F522" s="12"/>
      <c r="G522" s="12"/>
    </row>
    <row r="523" spans="1:7" x14ac:dyDescent="0.2">
      <c r="A523" s="34">
        <v>601010</v>
      </c>
      <c r="B523" s="38" t="s">
        <v>971</v>
      </c>
      <c r="C523" s="45">
        <v>1564.3</v>
      </c>
      <c r="D523" s="12"/>
      <c r="E523" s="12"/>
      <c r="F523" s="12"/>
      <c r="G523" s="12"/>
    </row>
    <row r="524" spans="1:7" x14ac:dyDescent="0.2">
      <c r="A524" s="34">
        <v>601020</v>
      </c>
      <c r="B524" s="38" t="s">
        <v>972</v>
      </c>
      <c r="C524" s="45">
        <v>74687.67</v>
      </c>
      <c r="D524" s="12"/>
      <c r="E524" s="12"/>
      <c r="F524" s="12"/>
      <c r="G524" s="12"/>
    </row>
    <row r="525" spans="1:7" x14ac:dyDescent="0.2">
      <c r="A525" s="34">
        <v>601700</v>
      </c>
      <c r="B525" s="38" t="s">
        <v>419</v>
      </c>
      <c r="C525" s="45"/>
      <c r="D525" s="12"/>
      <c r="E525" s="12"/>
      <c r="F525" s="12"/>
      <c r="G525" s="12"/>
    </row>
    <row r="526" spans="1:7" x14ac:dyDescent="0.2">
      <c r="A526" s="34">
        <v>602100</v>
      </c>
      <c r="B526" s="38" t="s">
        <v>420</v>
      </c>
      <c r="C526" s="45"/>
      <c r="D526" s="12"/>
      <c r="E526" s="12"/>
      <c r="F526" s="12"/>
      <c r="G526" s="12"/>
    </row>
    <row r="527" spans="1:7" x14ac:dyDescent="0.2">
      <c r="A527" s="34">
        <v>602200</v>
      </c>
      <c r="B527" s="38" t="s">
        <v>421</v>
      </c>
      <c r="C527" s="45"/>
      <c r="D527" s="12"/>
      <c r="E527" s="12"/>
      <c r="F527" s="12"/>
      <c r="G527" s="12"/>
    </row>
    <row r="528" spans="1:7" x14ac:dyDescent="0.2">
      <c r="A528" s="34">
        <v>602210</v>
      </c>
      <c r="B528" s="38" t="s">
        <v>422</v>
      </c>
      <c r="C528" s="45"/>
      <c r="D528" s="12"/>
      <c r="E528" s="12"/>
      <c r="F528" s="12"/>
      <c r="G528" s="12"/>
    </row>
    <row r="529" spans="1:7" x14ac:dyDescent="0.2">
      <c r="A529" s="34">
        <v>602220</v>
      </c>
      <c r="B529" s="38" t="s">
        <v>423</v>
      </c>
      <c r="C529" s="45"/>
      <c r="D529" s="12"/>
      <c r="E529" s="12"/>
      <c r="F529" s="12"/>
      <c r="G529" s="12"/>
    </row>
    <row r="530" spans="1:7" x14ac:dyDescent="0.2">
      <c r="A530" s="34">
        <v>602230</v>
      </c>
      <c r="B530" s="38" t="s">
        <v>424</v>
      </c>
      <c r="C530" s="45"/>
      <c r="D530" s="12"/>
      <c r="E530" s="12"/>
      <c r="F530" s="12"/>
      <c r="G530" s="12"/>
    </row>
    <row r="531" spans="1:7" x14ac:dyDescent="0.2">
      <c r="A531" s="34">
        <v>602240</v>
      </c>
      <c r="B531" s="38" t="s">
        <v>425</v>
      </c>
      <c r="C531" s="45"/>
      <c r="D531" s="12"/>
      <c r="E531" s="12"/>
      <c r="F531" s="12"/>
      <c r="G531" s="12"/>
    </row>
    <row r="532" spans="1:7" x14ac:dyDescent="0.2">
      <c r="A532" s="34">
        <v>602600</v>
      </c>
      <c r="B532" s="38" t="s">
        <v>973</v>
      </c>
      <c r="C532" s="45">
        <v>6101.83</v>
      </c>
      <c r="D532" s="12"/>
      <c r="E532" s="12"/>
      <c r="F532" s="12"/>
      <c r="G532" s="12"/>
    </row>
    <row r="533" spans="1:7" x14ac:dyDescent="0.2">
      <c r="A533" s="34">
        <v>602610</v>
      </c>
      <c r="B533" s="38" t="s">
        <v>426</v>
      </c>
      <c r="C533" s="45"/>
      <c r="D533" s="12"/>
      <c r="E533" s="12"/>
      <c r="F533" s="12"/>
      <c r="G533" s="12"/>
    </row>
    <row r="534" spans="1:7" x14ac:dyDescent="0.2">
      <c r="A534" s="34">
        <v>602650</v>
      </c>
      <c r="B534" s="38" t="s">
        <v>427</v>
      </c>
      <c r="C534" s="45"/>
      <c r="D534" s="12"/>
      <c r="E534" s="12"/>
      <c r="F534" s="12"/>
      <c r="G534" s="12"/>
    </row>
    <row r="535" spans="1:7" x14ac:dyDescent="0.2">
      <c r="A535" s="53"/>
      <c r="B535" s="54"/>
      <c r="C535" s="45"/>
      <c r="D535" s="54"/>
      <c r="E535" s="54"/>
      <c r="F535" s="54"/>
      <c r="G535" s="55"/>
    </row>
    <row r="536" spans="1:7" x14ac:dyDescent="0.2">
      <c r="A536" s="34">
        <v>603100</v>
      </c>
      <c r="B536" s="38" t="s">
        <v>428</v>
      </c>
      <c r="C536" s="45">
        <v>-562.02</v>
      </c>
      <c r="D536" s="12"/>
      <c r="E536" s="12"/>
      <c r="F536" s="12"/>
      <c r="G536" s="12"/>
    </row>
    <row r="537" spans="1:7" x14ac:dyDescent="0.2">
      <c r="A537" s="34">
        <v>603200</v>
      </c>
      <c r="B537" s="38" t="s">
        <v>934</v>
      </c>
      <c r="C537" s="45">
        <v>452.96</v>
      </c>
      <c r="D537" s="12"/>
      <c r="E537" s="12"/>
      <c r="F537" s="12"/>
      <c r="G537" s="12"/>
    </row>
    <row r="538" spans="1:7" x14ac:dyDescent="0.2">
      <c r="A538" s="34">
        <v>603300</v>
      </c>
      <c r="B538" s="38" t="s">
        <v>429</v>
      </c>
      <c r="C538" s="45"/>
      <c r="D538" s="12"/>
      <c r="E538" s="12"/>
      <c r="F538" s="12"/>
      <c r="G538" s="12"/>
    </row>
    <row r="539" spans="1:7" x14ac:dyDescent="0.2">
      <c r="A539" s="34">
        <v>603700</v>
      </c>
      <c r="B539" s="38" t="s">
        <v>430</v>
      </c>
      <c r="C539" s="45">
        <v>585.59</v>
      </c>
      <c r="D539" s="12"/>
      <c r="E539" s="12"/>
      <c r="F539" s="12"/>
      <c r="G539" s="12"/>
    </row>
    <row r="540" spans="1:7" x14ac:dyDescent="0.2">
      <c r="A540" s="53"/>
      <c r="B540" s="54"/>
      <c r="C540" s="45"/>
      <c r="D540" s="54"/>
      <c r="E540" s="54"/>
      <c r="F540" s="54"/>
      <c r="G540" s="55"/>
    </row>
    <row r="541" spans="1:7" x14ac:dyDescent="0.2">
      <c r="A541" s="34">
        <v>604000</v>
      </c>
      <c r="B541" s="38" t="s">
        <v>431</v>
      </c>
      <c r="C541" s="45"/>
      <c r="D541" s="12"/>
      <c r="E541" s="12"/>
      <c r="F541" s="12"/>
      <c r="G541" s="12"/>
    </row>
    <row r="542" spans="1:7" x14ac:dyDescent="0.2">
      <c r="A542" s="53"/>
      <c r="B542" s="54"/>
      <c r="C542" s="45"/>
      <c r="D542" s="54"/>
      <c r="E542" s="54"/>
      <c r="F542" s="54"/>
      <c r="G542" s="55"/>
    </row>
    <row r="543" spans="1:7" x14ac:dyDescent="0.2">
      <c r="A543" s="34">
        <v>605000</v>
      </c>
      <c r="B543" s="38" t="s">
        <v>432</v>
      </c>
      <c r="C543" s="45"/>
      <c r="D543" s="12"/>
      <c r="E543" s="12"/>
      <c r="F543" s="12"/>
      <c r="G543" s="12"/>
    </row>
    <row r="544" spans="1:7" x14ac:dyDescent="0.2">
      <c r="A544" s="53"/>
      <c r="B544" s="54"/>
      <c r="C544" s="45"/>
      <c r="D544" s="54"/>
      <c r="E544" s="54"/>
      <c r="F544" s="54"/>
      <c r="G544" s="55"/>
    </row>
    <row r="545" spans="1:7" x14ac:dyDescent="0.2">
      <c r="A545" s="34">
        <v>606100</v>
      </c>
      <c r="B545" s="38" t="s">
        <v>44</v>
      </c>
      <c r="C545" s="45">
        <v>15893.87</v>
      </c>
      <c r="D545" s="12"/>
      <c r="E545" s="12"/>
      <c r="F545" s="12"/>
      <c r="G545" s="12"/>
    </row>
    <row r="546" spans="1:7" x14ac:dyDescent="0.2">
      <c r="A546" s="34">
        <v>606110</v>
      </c>
      <c r="B546" s="38" t="s">
        <v>45</v>
      </c>
      <c r="C546" s="45">
        <v>1615.24</v>
      </c>
      <c r="D546" s="12"/>
      <c r="E546" s="12"/>
      <c r="F546" s="12"/>
      <c r="G546" s="12"/>
    </row>
    <row r="547" spans="1:7" x14ac:dyDescent="0.2">
      <c r="A547" s="34">
        <v>606120</v>
      </c>
      <c r="B547" s="38" t="s">
        <v>46</v>
      </c>
      <c r="C547" s="45"/>
      <c r="D547" s="12"/>
      <c r="E547" s="12"/>
      <c r="F547" s="12"/>
      <c r="G547" s="12"/>
    </row>
    <row r="548" spans="1:7" x14ac:dyDescent="0.2">
      <c r="A548" s="34">
        <v>606130</v>
      </c>
      <c r="B548" s="38" t="s">
        <v>433</v>
      </c>
      <c r="C548" s="45"/>
      <c r="D548" s="12"/>
      <c r="E548" s="12"/>
      <c r="F548" s="12"/>
      <c r="G548" s="12"/>
    </row>
    <row r="549" spans="1:7" x14ac:dyDescent="0.2">
      <c r="A549" s="34">
        <v>606140</v>
      </c>
      <c r="B549" s="38" t="s">
        <v>434</v>
      </c>
      <c r="C549" s="45">
        <v>643.25</v>
      </c>
      <c r="D549" s="12"/>
      <c r="E549" s="12"/>
      <c r="F549" s="12"/>
      <c r="G549" s="12"/>
    </row>
    <row r="550" spans="1:7" x14ac:dyDescent="0.2">
      <c r="A550" s="34">
        <v>606150</v>
      </c>
      <c r="B550" s="38" t="s">
        <v>435</v>
      </c>
      <c r="C550" s="45"/>
      <c r="D550" s="12"/>
      <c r="E550" s="12"/>
      <c r="F550" s="12"/>
      <c r="G550" s="12"/>
    </row>
    <row r="551" spans="1:7" x14ac:dyDescent="0.2">
      <c r="A551" s="34">
        <v>606300</v>
      </c>
      <c r="B551" s="38" t="s">
        <v>974</v>
      </c>
      <c r="C551" s="45">
        <v>7319.76</v>
      </c>
      <c r="D551" s="12"/>
      <c r="E551" s="12"/>
      <c r="F551" s="12"/>
      <c r="G551" s="12"/>
    </row>
    <row r="552" spans="1:7" x14ac:dyDescent="0.2">
      <c r="A552" s="34">
        <v>606310</v>
      </c>
      <c r="B552" s="38" t="s">
        <v>436</v>
      </c>
      <c r="C552" s="45"/>
      <c r="D552" s="12"/>
      <c r="E552" s="12"/>
      <c r="F552" s="12"/>
      <c r="G552" s="12"/>
    </row>
    <row r="553" spans="1:7" x14ac:dyDescent="0.2">
      <c r="A553" s="34">
        <v>606320</v>
      </c>
      <c r="B553" s="38" t="s">
        <v>437</v>
      </c>
      <c r="C553" s="45"/>
      <c r="D553" s="12"/>
      <c r="E553" s="12"/>
      <c r="F553" s="12"/>
      <c r="G553" s="12"/>
    </row>
    <row r="554" spans="1:7" x14ac:dyDescent="0.2">
      <c r="A554" s="34">
        <v>606400</v>
      </c>
      <c r="B554" s="38" t="s">
        <v>438</v>
      </c>
      <c r="C554" s="45"/>
      <c r="D554" s="12"/>
      <c r="E554" s="12"/>
      <c r="F554" s="12"/>
      <c r="G554" s="12"/>
    </row>
    <row r="555" spans="1:7" x14ac:dyDescent="0.2">
      <c r="A555" s="34">
        <v>606600</v>
      </c>
      <c r="B555" s="38" t="s">
        <v>975</v>
      </c>
      <c r="C555" s="45">
        <v>665.6</v>
      </c>
      <c r="D555" s="12"/>
      <c r="E555" s="12"/>
      <c r="F555" s="12"/>
      <c r="G555" s="12"/>
    </row>
    <row r="556" spans="1:7" x14ac:dyDescent="0.2">
      <c r="A556" s="34">
        <v>606800</v>
      </c>
      <c r="B556" s="38" t="s">
        <v>439</v>
      </c>
      <c r="C556" s="45"/>
      <c r="D556" s="12"/>
      <c r="E556" s="12"/>
      <c r="F556" s="12"/>
      <c r="G556" s="12"/>
    </row>
    <row r="557" spans="1:7" x14ac:dyDescent="0.2">
      <c r="A557" s="53"/>
      <c r="B557" s="54"/>
      <c r="C557" s="45"/>
      <c r="D557" s="54"/>
      <c r="E557" s="54"/>
      <c r="F557" s="54"/>
      <c r="G557" s="55"/>
    </row>
    <row r="558" spans="1:7" x14ac:dyDescent="0.2">
      <c r="A558" s="34">
        <v>607100</v>
      </c>
      <c r="B558" s="38" t="s">
        <v>976</v>
      </c>
      <c r="C558" s="45">
        <v>2253.0700000000002</v>
      </c>
      <c r="D558" s="54"/>
      <c r="E558" s="54"/>
      <c r="F558" s="54"/>
      <c r="G558" s="55"/>
    </row>
    <row r="559" spans="1:7" x14ac:dyDescent="0.2">
      <c r="A559" s="34">
        <v>607100</v>
      </c>
      <c r="B559" s="38" t="s">
        <v>977</v>
      </c>
      <c r="C559" s="45">
        <v>1666.63</v>
      </c>
      <c r="D559" s="12"/>
      <c r="E559" s="12"/>
      <c r="F559" s="12"/>
      <c r="G559" s="12"/>
    </row>
    <row r="560" spans="1:7" x14ac:dyDescent="0.2">
      <c r="A560" s="53"/>
      <c r="B560" s="54"/>
      <c r="C560" s="45"/>
      <c r="D560" s="54"/>
      <c r="E560" s="54"/>
      <c r="F560" s="54"/>
      <c r="G560" s="55"/>
    </row>
    <row r="561" spans="1:7" x14ac:dyDescent="0.2">
      <c r="A561" s="34">
        <v>608000</v>
      </c>
      <c r="B561" s="38" t="s">
        <v>440</v>
      </c>
      <c r="C561" s="45"/>
      <c r="D561" s="12"/>
      <c r="E561" s="12"/>
      <c r="F561" s="12"/>
      <c r="G561" s="12"/>
    </row>
    <row r="562" spans="1:7" x14ac:dyDescent="0.2">
      <c r="A562" s="34">
        <v>608110</v>
      </c>
      <c r="B562" s="38" t="s">
        <v>441</v>
      </c>
      <c r="C562" s="45"/>
      <c r="D562" s="12"/>
      <c r="E562" s="12"/>
      <c r="F562" s="12"/>
      <c r="G562" s="12"/>
    </row>
    <row r="563" spans="1:7" x14ac:dyDescent="0.2">
      <c r="A563" s="34">
        <v>608210</v>
      </c>
      <c r="B563" s="38" t="s">
        <v>442</v>
      </c>
      <c r="C563" s="45"/>
      <c r="D563" s="12"/>
      <c r="E563" s="12"/>
      <c r="F563" s="12"/>
      <c r="G563" s="12"/>
    </row>
    <row r="564" spans="1:7" x14ac:dyDescent="0.2">
      <c r="A564" s="34">
        <v>608510</v>
      </c>
      <c r="B564" s="38" t="s">
        <v>443</v>
      </c>
      <c r="C564" s="45"/>
      <c r="D564" s="12"/>
      <c r="E564" s="12"/>
      <c r="F564" s="12"/>
      <c r="G564" s="12"/>
    </row>
    <row r="565" spans="1:7" x14ac:dyDescent="0.2">
      <c r="A565" s="34">
        <v>608710</v>
      </c>
      <c r="B565" s="38" t="s">
        <v>444</v>
      </c>
      <c r="C565" s="45"/>
      <c r="D565" s="12"/>
      <c r="E565" s="12"/>
      <c r="F565" s="12"/>
      <c r="G565" s="12"/>
    </row>
    <row r="566" spans="1:7" x14ac:dyDescent="0.2">
      <c r="A566" s="53"/>
      <c r="B566" s="54"/>
      <c r="C566" s="45"/>
      <c r="D566" s="54"/>
      <c r="E566" s="54"/>
      <c r="F566" s="54"/>
      <c r="G566" s="55"/>
    </row>
    <row r="567" spans="1:7" x14ac:dyDescent="0.2">
      <c r="A567" s="34">
        <v>609100</v>
      </c>
      <c r="B567" s="38" t="s">
        <v>445</v>
      </c>
      <c r="C567" s="45">
        <v>-105</v>
      </c>
      <c r="D567" s="12"/>
      <c r="E567" s="12"/>
      <c r="F567" s="12"/>
      <c r="G567" s="12"/>
    </row>
    <row r="568" spans="1:7" x14ac:dyDescent="0.2">
      <c r="A568" s="34">
        <v>609200</v>
      </c>
      <c r="B568" s="38" t="s">
        <v>446</v>
      </c>
      <c r="C568" s="45"/>
      <c r="D568" s="12"/>
      <c r="E568" s="12"/>
      <c r="F568" s="12"/>
      <c r="G568" s="12"/>
    </row>
    <row r="569" spans="1:7" x14ac:dyDescent="0.2">
      <c r="A569" s="34">
        <v>609400</v>
      </c>
      <c r="B569" s="38" t="s">
        <v>447</v>
      </c>
      <c r="C569" s="45"/>
      <c r="D569" s="12"/>
      <c r="E569" s="12"/>
      <c r="F569" s="12"/>
      <c r="G569" s="12"/>
    </row>
    <row r="570" spans="1:7" x14ac:dyDescent="0.2">
      <c r="A570" s="34">
        <v>609500</v>
      </c>
      <c r="B570" s="38" t="s">
        <v>448</v>
      </c>
      <c r="C570" s="45"/>
      <c r="D570" s="12"/>
      <c r="E570" s="12"/>
      <c r="F570" s="12"/>
      <c r="G570" s="12"/>
    </row>
    <row r="571" spans="1:7" x14ac:dyDescent="0.2">
      <c r="A571" s="34">
        <v>609700</v>
      </c>
      <c r="B571" s="38" t="s">
        <v>449</v>
      </c>
      <c r="C571" s="45"/>
      <c r="D571" s="12"/>
      <c r="E571" s="12"/>
      <c r="F571" s="12"/>
      <c r="G571" s="12"/>
    </row>
    <row r="572" spans="1:7" x14ac:dyDescent="0.2">
      <c r="A572" s="53"/>
      <c r="B572" s="54"/>
      <c r="C572" s="45"/>
      <c r="D572" s="54"/>
      <c r="E572" s="54"/>
      <c r="F572" s="54"/>
      <c r="G572" s="55"/>
    </row>
    <row r="573" spans="1:7" x14ac:dyDescent="0.2">
      <c r="A573" s="34"/>
      <c r="B573" s="35" t="s">
        <v>450</v>
      </c>
      <c r="C573" s="45"/>
      <c r="D573" s="12"/>
      <c r="E573" s="12"/>
      <c r="F573" s="12"/>
      <c r="G573" s="12"/>
    </row>
    <row r="574" spans="1:7" x14ac:dyDescent="0.2">
      <c r="A574" s="34">
        <v>611000</v>
      </c>
      <c r="B574" s="38" t="s">
        <v>451</v>
      </c>
      <c r="C574" s="45"/>
      <c r="D574" s="12"/>
      <c r="E574" s="12"/>
      <c r="F574" s="12"/>
      <c r="G574" s="12"/>
    </row>
    <row r="575" spans="1:7" x14ac:dyDescent="0.2">
      <c r="A575" s="53"/>
      <c r="B575" s="54"/>
      <c r="C575" s="45"/>
      <c r="D575" s="54"/>
      <c r="E575" s="54"/>
      <c r="F575" s="54"/>
      <c r="G575" s="55"/>
    </row>
    <row r="576" spans="1:7" x14ac:dyDescent="0.2">
      <c r="A576" s="34">
        <v>612200</v>
      </c>
      <c r="B576" s="38" t="s">
        <v>452</v>
      </c>
      <c r="C576" s="45"/>
      <c r="D576" s="12"/>
      <c r="E576" s="12"/>
      <c r="F576" s="12"/>
      <c r="G576" s="12"/>
    </row>
    <row r="577" spans="1:7" x14ac:dyDescent="0.2">
      <c r="A577" s="34">
        <v>612500</v>
      </c>
      <c r="B577" s="38" t="s">
        <v>453</v>
      </c>
      <c r="C577" s="45"/>
      <c r="D577" s="12"/>
      <c r="E577" s="12"/>
      <c r="F577" s="12"/>
      <c r="G577" s="12"/>
    </row>
    <row r="578" spans="1:7" x14ac:dyDescent="0.2">
      <c r="A578" s="53"/>
      <c r="B578" s="54"/>
      <c r="C578" s="45"/>
      <c r="D578" s="54"/>
      <c r="E578" s="54"/>
      <c r="F578" s="54"/>
      <c r="G578" s="55"/>
    </row>
    <row r="579" spans="1:7" x14ac:dyDescent="0.2">
      <c r="A579" s="34">
        <v>613200</v>
      </c>
      <c r="B579" s="38" t="s">
        <v>454</v>
      </c>
      <c r="C579" s="45">
        <v>26137.200000000001</v>
      </c>
      <c r="D579" s="12"/>
      <c r="E579" s="12"/>
      <c r="F579" s="12"/>
      <c r="G579" s="12"/>
    </row>
    <row r="580" spans="1:7" x14ac:dyDescent="0.2">
      <c r="A580" s="34">
        <v>613500</v>
      </c>
      <c r="B580" s="38" t="s">
        <v>978</v>
      </c>
      <c r="C580" s="45">
        <v>2195.33</v>
      </c>
      <c r="D580" s="12"/>
      <c r="E580" s="12"/>
      <c r="F580" s="12"/>
      <c r="G580" s="12"/>
    </row>
    <row r="581" spans="1:7" x14ac:dyDescent="0.2">
      <c r="A581" s="34">
        <v>613600</v>
      </c>
      <c r="B581" s="38" t="s">
        <v>455</v>
      </c>
      <c r="C581" s="45"/>
      <c r="D581" s="12"/>
      <c r="E581" s="12"/>
      <c r="F581" s="12"/>
      <c r="G581" s="12"/>
    </row>
    <row r="582" spans="1:7" x14ac:dyDescent="0.2">
      <c r="A582" s="53"/>
      <c r="B582" s="54"/>
      <c r="C582" s="45"/>
      <c r="D582" s="54"/>
      <c r="E582" s="54"/>
      <c r="F582" s="54"/>
      <c r="G582" s="55"/>
    </row>
    <row r="583" spans="1:7" x14ac:dyDescent="0.2">
      <c r="A583" s="34">
        <v>614000</v>
      </c>
      <c r="B583" s="38" t="s">
        <v>456</v>
      </c>
      <c r="C583" s="45">
        <v>1708.67</v>
      </c>
      <c r="D583" s="12"/>
      <c r="E583" s="12"/>
      <c r="F583" s="12"/>
      <c r="G583" s="12"/>
    </row>
    <row r="584" spans="1:7" x14ac:dyDescent="0.2">
      <c r="A584" s="53"/>
      <c r="B584" s="54"/>
      <c r="C584" s="45"/>
      <c r="D584" s="54"/>
      <c r="E584" s="54"/>
      <c r="F584" s="54"/>
      <c r="G584" s="55"/>
    </row>
    <row r="585" spans="1:7" x14ac:dyDescent="0.2">
      <c r="A585" s="34">
        <v>615200</v>
      </c>
      <c r="B585" s="38" t="s">
        <v>979</v>
      </c>
      <c r="C585" s="45">
        <v>346.62</v>
      </c>
      <c r="D585" s="12"/>
      <c r="E585" s="12"/>
      <c r="F585" s="12"/>
      <c r="G585" s="12"/>
    </row>
    <row r="586" spans="1:7" x14ac:dyDescent="0.2">
      <c r="A586" s="34">
        <v>615510</v>
      </c>
      <c r="B586" s="38" t="s">
        <v>457</v>
      </c>
      <c r="C586" s="45"/>
      <c r="D586" s="12"/>
      <c r="E586" s="12"/>
      <c r="F586" s="12"/>
      <c r="G586" s="12"/>
    </row>
    <row r="587" spans="1:7" x14ac:dyDescent="0.2">
      <c r="A587" s="34">
        <v>615520</v>
      </c>
      <c r="B587" s="38" t="s">
        <v>458</v>
      </c>
      <c r="C587" s="45">
        <v>55.83</v>
      </c>
      <c r="D587" s="12"/>
      <c r="E587" s="12"/>
      <c r="F587" s="12"/>
      <c r="G587" s="12"/>
    </row>
    <row r="588" spans="1:7" x14ac:dyDescent="0.2">
      <c r="A588" s="34">
        <v>615530</v>
      </c>
      <c r="B588" s="38" t="s">
        <v>459</v>
      </c>
      <c r="C588" s="45">
        <v>6066.51</v>
      </c>
      <c r="D588" s="12"/>
      <c r="E588" s="12"/>
      <c r="F588" s="12"/>
      <c r="G588" s="12"/>
    </row>
    <row r="589" spans="1:7" x14ac:dyDescent="0.2">
      <c r="A589" s="34">
        <v>615540</v>
      </c>
      <c r="B589" s="38" t="s">
        <v>460</v>
      </c>
      <c r="C589" s="45"/>
      <c r="D589" s="12"/>
      <c r="E589" s="12"/>
      <c r="F589" s="12"/>
      <c r="G589" s="12"/>
    </row>
    <row r="590" spans="1:7" x14ac:dyDescent="0.2">
      <c r="A590" s="34">
        <v>615600</v>
      </c>
      <c r="B590" s="38" t="s">
        <v>461</v>
      </c>
      <c r="C590" s="45">
        <v>357.76</v>
      </c>
      <c r="D590" s="12"/>
      <c r="E590" s="12"/>
      <c r="F590" s="12"/>
      <c r="G590" s="12"/>
    </row>
    <row r="591" spans="1:7" x14ac:dyDescent="0.2">
      <c r="A591" s="34">
        <v>615610</v>
      </c>
      <c r="B591" s="38" t="s">
        <v>462</v>
      </c>
      <c r="C591" s="45"/>
      <c r="D591" s="12"/>
      <c r="E591" s="12"/>
      <c r="F591" s="12"/>
      <c r="G591" s="12"/>
    </row>
    <row r="592" spans="1:7" x14ac:dyDescent="0.2">
      <c r="A592" s="34">
        <v>615620</v>
      </c>
      <c r="B592" s="38" t="s">
        <v>463</v>
      </c>
      <c r="C592" s="45"/>
      <c r="D592" s="12"/>
      <c r="E592" s="12"/>
      <c r="F592" s="12"/>
      <c r="G592" s="12"/>
    </row>
    <row r="593" spans="1:7" x14ac:dyDescent="0.2">
      <c r="A593" s="34">
        <v>615630</v>
      </c>
      <c r="B593" s="38" t="s">
        <v>464</v>
      </c>
      <c r="C593" s="45"/>
      <c r="D593" s="12"/>
      <c r="E593" s="12"/>
      <c r="F593" s="12"/>
      <c r="G593" s="12"/>
    </row>
    <row r="594" spans="1:7" x14ac:dyDescent="0.2">
      <c r="A594" s="34">
        <v>615640</v>
      </c>
      <c r="B594" s="38" t="s">
        <v>465</v>
      </c>
      <c r="C594" s="45"/>
      <c r="D594" s="12"/>
      <c r="E594" s="12"/>
      <c r="F594" s="12"/>
      <c r="G594" s="12"/>
    </row>
    <row r="595" spans="1:7" x14ac:dyDescent="0.2">
      <c r="A595" s="53"/>
      <c r="B595" s="54"/>
      <c r="C595" s="45"/>
      <c r="D595" s="54"/>
      <c r="E595" s="54"/>
      <c r="F595" s="54"/>
      <c r="G595" s="55"/>
    </row>
    <row r="596" spans="1:7" x14ac:dyDescent="0.2">
      <c r="A596" s="36">
        <v>616000</v>
      </c>
      <c r="B596" s="37" t="s">
        <v>466</v>
      </c>
      <c r="C596" s="45"/>
      <c r="D596" s="12"/>
      <c r="E596" s="12"/>
      <c r="F596" s="12"/>
      <c r="G596" s="12"/>
    </row>
    <row r="597" spans="1:7" x14ac:dyDescent="0.2">
      <c r="A597" s="34">
        <v>616100</v>
      </c>
      <c r="B597" s="38" t="s">
        <v>467</v>
      </c>
      <c r="C597" s="45">
        <v>2227.25</v>
      </c>
      <c r="D597" s="12"/>
      <c r="E597" s="12"/>
      <c r="F597" s="12"/>
      <c r="G597" s="12"/>
    </row>
    <row r="598" spans="1:7" x14ac:dyDescent="0.2">
      <c r="A598" s="34">
        <v>616200</v>
      </c>
      <c r="B598" s="38" t="s">
        <v>468</v>
      </c>
      <c r="C598" s="45"/>
      <c r="D598" s="12"/>
      <c r="E598" s="12"/>
      <c r="F598" s="12"/>
      <c r="G598" s="12"/>
    </row>
    <row r="599" spans="1:7" x14ac:dyDescent="0.2">
      <c r="A599" s="34">
        <v>616250</v>
      </c>
      <c r="B599" s="38" t="s">
        <v>935</v>
      </c>
      <c r="C599" s="45">
        <v>464</v>
      </c>
      <c r="D599" s="12"/>
      <c r="E599" s="12"/>
      <c r="F599" s="12"/>
      <c r="G599" s="12"/>
    </row>
    <row r="600" spans="1:7" x14ac:dyDescent="0.2">
      <c r="A600" s="34">
        <v>616300</v>
      </c>
      <c r="B600" s="38" t="s">
        <v>469</v>
      </c>
      <c r="C600" s="45"/>
      <c r="D600" s="12"/>
      <c r="E600" s="12"/>
      <c r="F600" s="12"/>
      <c r="G600" s="12"/>
    </row>
    <row r="601" spans="1:7" x14ac:dyDescent="0.2">
      <c r="A601" s="34">
        <v>616400</v>
      </c>
      <c r="B601" s="38" t="s">
        <v>980</v>
      </c>
      <c r="C601" s="45">
        <v>1128.3399999999999</v>
      </c>
      <c r="D601" s="12"/>
      <c r="E601" s="12"/>
      <c r="F601" s="12"/>
      <c r="G601" s="12"/>
    </row>
    <row r="602" spans="1:7" x14ac:dyDescent="0.2">
      <c r="A602" s="34">
        <v>616500</v>
      </c>
      <c r="B602" s="38" t="s">
        <v>470</v>
      </c>
      <c r="C602" s="45"/>
      <c r="D602" s="12"/>
      <c r="E602" s="12"/>
      <c r="F602" s="12"/>
      <c r="G602" s="12"/>
    </row>
    <row r="603" spans="1:7" x14ac:dyDescent="0.2">
      <c r="A603" s="53"/>
      <c r="B603" s="54"/>
      <c r="C603" s="45"/>
      <c r="D603" s="54"/>
      <c r="E603" s="54"/>
      <c r="F603" s="54"/>
      <c r="G603" s="55"/>
    </row>
    <row r="604" spans="1:7" x14ac:dyDescent="0.2">
      <c r="A604" s="34">
        <v>617000</v>
      </c>
      <c r="B604" s="38" t="s">
        <v>471</v>
      </c>
      <c r="C604" s="45"/>
      <c r="D604" s="12"/>
      <c r="E604" s="12"/>
      <c r="F604" s="12"/>
      <c r="G604" s="12"/>
    </row>
    <row r="605" spans="1:7" x14ac:dyDescent="0.2">
      <c r="A605" s="53"/>
      <c r="B605" s="54"/>
      <c r="C605" s="45"/>
      <c r="D605" s="54"/>
      <c r="E605" s="54"/>
      <c r="F605" s="54"/>
      <c r="G605" s="55"/>
    </row>
    <row r="606" spans="1:7" x14ac:dyDescent="0.2">
      <c r="A606" s="34">
        <v>618100</v>
      </c>
      <c r="B606" s="38" t="s">
        <v>472</v>
      </c>
      <c r="C606" s="45">
        <v>201.71</v>
      </c>
      <c r="D606" s="12"/>
      <c r="E606" s="12"/>
      <c r="F606" s="12"/>
      <c r="G606" s="12"/>
    </row>
    <row r="607" spans="1:7" x14ac:dyDescent="0.2">
      <c r="A607" s="34">
        <v>618300</v>
      </c>
      <c r="B607" s="38" t="s">
        <v>473</v>
      </c>
      <c r="C607" s="45"/>
      <c r="D607" s="12"/>
      <c r="E607" s="12"/>
      <c r="F607" s="12"/>
      <c r="G607" s="12"/>
    </row>
    <row r="608" spans="1:7" x14ac:dyDescent="0.2">
      <c r="A608" s="34">
        <v>618500</v>
      </c>
      <c r="B608" s="38" t="s">
        <v>981</v>
      </c>
      <c r="C608" s="45"/>
      <c r="D608" s="12"/>
      <c r="E608" s="12"/>
      <c r="F608" s="12"/>
      <c r="G608" s="12"/>
    </row>
    <row r="609" spans="1:7" x14ac:dyDescent="0.2">
      <c r="A609" s="53"/>
      <c r="B609" s="54"/>
      <c r="C609" s="45"/>
      <c r="D609" s="54"/>
      <c r="E609" s="54"/>
      <c r="F609" s="54"/>
      <c r="G609" s="55"/>
    </row>
    <row r="610" spans="1:7" x14ac:dyDescent="0.2">
      <c r="A610" s="34">
        <v>619000</v>
      </c>
      <c r="B610" s="38" t="s">
        <v>474</v>
      </c>
      <c r="C610" s="45"/>
      <c r="D610" s="12"/>
      <c r="E610" s="12"/>
      <c r="F610" s="12"/>
      <c r="G610" s="12"/>
    </row>
    <row r="611" spans="1:7" x14ac:dyDescent="0.2">
      <c r="A611" s="53"/>
      <c r="B611" s="54"/>
      <c r="C611" s="45"/>
      <c r="D611" s="54"/>
      <c r="E611" s="54"/>
      <c r="F611" s="54"/>
      <c r="G611" s="55"/>
    </row>
    <row r="612" spans="1:7" x14ac:dyDescent="0.2">
      <c r="A612" s="34"/>
      <c r="B612" s="35" t="s">
        <v>475</v>
      </c>
      <c r="C612" s="45"/>
      <c r="D612" s="12"/>
      <c r="E612" s="12"/>
      <c r="F612" s="12"/>
      <c r="G612" s="12"/>
    </row>
    <row r="613" spans="1:7" x14ac:dyDescent="0.2">
      <c r="A613" s="36">
        <v>621000</v>
      </c>
      <c r="B613" s="37" t="s">
        <v>932</v>
      </c>
      <c r="C613" s="45"/>
      <c r="D613" s="12"/>
      <c r="E613" s="12"/>
      <c r="F613" s="12"/>
      <c r="G613" s="12"/>
    </row>
    <row r="614" spans="1:7" x14ac:dyDescent="0.2">
      <c r="A614" s="34">
        <v>621100</v>
      </c>
      <c r="B614" s="38" t="s">
        <v>476</v>
      </c>
      <c r="C614" s="45"/>
      <c r="D614" s="12"/>
      <c r="E614" s="12"/>
      <c r="F614" s="12"/>
      <c r="G614" s="12"/>
    </row>
    <row r="615" spans="1:7" x14ac:dyDescent="0.2">
      <c r="A615" s="34">
        <v>621400</v>
      </c>
      <c r="B615" s="38" t="s">
        <v>477</v>
      </c>
      <c r="C615" s="45"/>
      <c r="D615" s="12"/>
      <c r="E615" s="12"/>
      <c r="F615" s="12"/>
      <c r="G615" s="12"/>
    </row>
    <row r="616" spans="1:7" x14ac:dyDescent="0.2">
      <c r="A616" s="53"/>
      <c r="B616" s="54"/>
      <c r="C616" s="45"/>
      <c r="D616" s="54"/>
      <c r="E616" s="54"/>
      <c r="F616" s="54"/>
      <c r="G616" s="55"/>
    </row>
    <row r="617" spans="1:7" x14ac:dyDescent="0.2">
      <c r="A617" s="36">
        <v>622000</v>
      </c>
      <c r="B617" s="37" t="s">
        <v>478</v>
      </c>
      <c r="C617" s="45"/>
      <c r="D617" s="12"/>
      <c r="E617" s="12"/>
      <c r="F617" s="12"/>
      <c r="G617" s="12"/>
    </row>
    <row r="618" spans="1:7" x14ac:dyDescent="0.2">
      <c r="A618" s="34">
        <v>622100</v>
      </c>
      <c r="B618" s="38" t="s">
        <v>479</v>
      </c>
      <c r="C618" s="45"/>
      <c r="D618" s="12"/>
      <c r="E618" s="12"/>
      <c r="F618" s="12"/>
      <c r="G618" s="12"/>
    </row>
    <row r="619" spans="1:7" x14ac:dyDescent="0.2">
      <c r="A619" s="34">
        <v>622200</v>
      </c>
      <c r="B619" s="38" t="s">
        <v>480</v>
      </c>
      <c r="C619" s="45"/>
      <c r="D619" s="12"/>
      <c r="E619" s="12"/>
      <c r="F619" s="12"/>
      <c r="G619" s="12"/>
    </row>
    <row r="620" spans="1:7" x14ac:dyDescent="0.2">
      <c r="A620" s="34">
        <v>622400</v>
      </c>
      <c r="B620" s="38" t="s">
        <v>481</v>
      </c>
      <c r="C620" s="45"/>
      <c r="D620" s="12"/>
      <c r="E620" s="12"/>
      <c r="F620" s="12"/>
      <c r="G620" s="12"/>
    </row>
    <row r="621" spans="1:7" x14ac:dyDescent="0.2">
      <c r="A621" s="34">
        <v>622500</v>
      </c>
      <c r="B621" s="38" t="s">
        <v>482</v>
      </c>
      <c r="C621" s="45"/>
      <c r="D621" s="12"/>
      <c r="E621" s="12"/>
      <c r="F621" s="12"/>
      <c r="G621" s="12"/>
    </row>
    <row r="622" spans="1:7" x14ac:dyDescent="0.2">
      <c r="A622" s="34">
        <v>622600</v>
      </c>
      <c r="B622" s="38" t="s">
        <v>483</v>
      </c>
      <c r="C622" s="45">
        <v>5408</v>
      </c>
      <c r="D622" s="12"/>
      <c r="E622" s="12"/>
      <c r="F622" s="12"/>
      <c r="G622" s="12"/>
    </row>
    <row r="623" spans="1:7" x14ac:dyDescent="0.2">
      <c r="A623" s="34">
        <v>622700</v>
      </c>
      <c r="B623" s="38" t="s">
        <v>484</v>
      </c>
      <c r="C623" s="45">
        <v>1739.25</v>
      </c>
      <c r="D623" s="12"/>
      <c r="E623" s="12"/>
      <c r="F623" s="12"/>
      <c r="G623" s="12"/>
    </row>
    <row r="624" spans="1:7" x14ac:dyDescent="0.2">
      <c r="A624" s="34">
        <v>622800</v>
      </c>
      <c r="B624" s="38" t="s">
        <v>485</v>
      </c>
      <c r="C624" s="45"/>
      <c r="D624" s="12"/>
      <c r="E624" s="12"/>
      <c r="F624" s="12"/>
      <c r="G624" s="12"/>
    </row>
    <row r="625" spans="1:7" x14ac:dyDescent="0.2">
      <c r="A625" s="53"/>
      <c r="B625" s="54"/>
      <c r="C625" s="45"/>
      <c r="D625" s="54"/>
      <c r="E625" s="54"/>
      <c r="F625" s="54"/>
      <c r="G625" s="55"/>
    </row>
    <row r="626" spans="1:7" x14ac:dyDescent="0.2">
      <c r="A626" s="36">
        <v>623000</v>
      </c>
      <c r="B626" s="37" t="s">
        <v>486</v>
      </c>
      <c r="C626" s="45"/>
      <c r="D626" s="12"/>
      <c r="E626" s="12"/>
      <c r="F626" s="12"/>
      <c r="G626" s="12"/>
    </row>
    <row r="627" spans="1:7" x14ac:dyDescent="0.2">
      <c r="A627" s="34">
        <v>623100</v>
      </c>
      <c r="B627" s="38" t="s">
        <v>487</v>
      </c>
      <c r="C627" s="45">
        <v>734.6</v>
      </c>
      <c r="D627" s="12"/>
      <c r="E627" s="12"/>
      <c r="F627" s="12"/>
      <c r="G627" s="12"/>
    </row>
    <row r="628" spans="1:7" x14ac:dyDescent="0.2">
      <c r="A628" s="34">
        <v>623200</v>
      </c>
      <c r="B628" s="38" t="s">
        <v>488</v>
      </c>
      <c r="C628" s="45"/>
      <c r="D628" s="12"/>
      <c r="E628" s="12"/>
      <c r="F628" s="12"/>
      <c r="G628" s="12"/>
    </row>
    <row r="629" spans="1:7" x14ac:dyDescent="0.2">
      <c r="A629" s="34">
        <v>623300</v>
      </c>
      <c r="B629" s="38" t="s">
        <v>489</v>
      </c>
      <c r="C629" s="45"/>
      <c r="D629" s="12"/>
      <c r="E629" s="12"/>
      <c r="F629" s="12"/>
      <c r="G629" s="12"/>
    </row>
    <row r="630" spans="1:7" x14ac:dyDescent="0.2">
      <c r="A630" s="34">
        <v>623400</v>
      </c>
      <c r="B630" s="38" t="s">
        <v>490</v>
      </c>
      <c r="C630" s="45">
        <v>79.92</v>
      </c>
      <c r="D630" s="12"/>
      <c r="E630" s="12"/>
      <c r="F630" s="12"/>
      <c r="G630" s="12"/>
    </row>
    <row r="631" spans="1:7" x14ac:dyDescent="0.2">
      <c r="A631" s="34">
        <v>623500</v>
      </c>
      <c r="B631" s="38" t="s">
        <v>491</v>
      </c>
      <c r="C631" s="45"/>
      <c r="D631" s="12"/>
      <c r="E631" s="12"/>
      <c r="F631" s="12"/>
      <c r="G631" s="12"/>
    </row>
    <row r="632" spans="1:7" x14ac:dyDescent="0.2">
      <c r="A632" s="34">
        <v>623600</v>
      </c>
      <c r="B632" s="38" t="s">
        <v>492</v>
      </c>
      <c r="C632" s="45"/>
      <c r="D632" s="12"/>
      <c r="E632" s="12"/>
      <c r="F632" s="12"/>
      <c r="G632" s="12"/>
    </row>
    <row r="633" spans="1:7" x14ac:dyDescent="0.2">
      <c r="A633" s="34">
        <v>623700</v>
      </c>
      <c r="B633" s="38" t="s">
        <v>493</v>
      </c>
      <c r="C633" s="45"/>
      <c r="D633" s="12"/>
      <c r="E633" s="12"/>
      <c r="F633" s="12"/>
      <c r="G633" s="12"/>
    </row>
    <row r="634" spans="1:7" x14ac:dyDescent="0.2">
      <c r="A634" s="34">
        <v>623800</v>
      </c>
      <c r="B634" s="38" t="s">
        <v>494</v>
      </c>
      <c r="C634" s="45"/>
      <c r="D634" s="12"/>
      <c r="E634" s="12"/>
      <c r="F634" s="12"/>
      <c r="G634" s="12"/>
    </row>
    <row r="635" spans="1:7" x14ac:dyDescent="0.2">
      <c r="A635" s="53"/>
      <c r="B635" s="54"/>
      <c r="C635" s="45"/>
      <c r="D635" s="54"/>
      <c r="E635" s="54"/>
      <c r="F635" s="54"/>
      <c r="G635" s="55"/>
    </row>
    <row r="636" spans="1:7" x14ac:dyDescent="0.2">
      <c r="A636" s="36">
        <v>624000</v>
      </c>
      <c r="B636" s="37" t="s">
        <v>495</v>
      </c>
      <c r="C636" s="45"/>
      <c r="D636" s="12"/>
      <c r="E636" s="12"/>
      <c r="F636" s="12"/>
      <c r="G636" s="12"/>
    </row>
    <row r="637" spans="1:7" x14ac:dyDescent="0.2">
      <c r="A637" s="34">
        <v>624100</v>
      </c>
      <c r="B637" s="38" t="s">
        <v>496</v>
      </c>
      <c r="C637" s="45"/>
      <c r="D637" s="12"/>
      <c r="E637" s="12"/>
      <c r="F637" s="12"/>
      <c r="G637" s="12"/>
    </row>
    <row r="638" spans="1:7" x14ac:dyDescent="0.2">
      <c r="A638" s="34">
        <v>624200</v>
      </c>
      <c r="B638" s="38" t="s">
        <v>497</v>
      </c>
      <c r="C638" s="45"/>
      <c r="D638" s="12"/>
      <c r="E638" s="12"/>
      <c r="F638" s="12"/>
      <c r="G638" s="12"/>
    </row>
    <row r="639" spans="1:7" x14ac:dyDescent="0.2">
      <c r="A639" s="34">
        <v>624300</v>
      </c>
      <c r="B639" s="38" t="s">
        <v>498</v>
      </c>
      <c r="C639" s="45"/>
      <c r="D639" s="12"/>
      <c r="E639" s="12"/>
      <c r="F639" s="12"/>
      <c r="G639" s="12"/>
    </row>
    <row r="640" spans="1:7" x14ac:dyDescent="0.2">
      <c r="A640" s="34">
        <v>624400</v>
      </c>
      <c r="B640" s="38" t="s">
        <v>499</v>
      </c>
      <c r="C640" s="45"/>
      <c r="D640" s="12"/>
      <c r="E640" s="12"/>
      <c r="F640" s="12"/>
      <c r="G640" s="12"/>
    </row>
    <row r="641" spans="1:7" x14ac:dyDescent="0.2">
      <c r="A641" s="34">
        <v>624700</v>
      </c>
      <c r="B641" s="38" t="s">
        <v>500</v>
      </c>
      <c r="C641" s="45"/>
      <c r="D641" s="12"/>
      <c r="E641" s="12"/>
      <c r="F641" s="12"/>
      <c r="G641" s="12"/>
    </row>
    <row r="642" spans="1:7" x14ac:dyDescent="0.2">
      <c r="A642" s="34">
        <v>624800</v>
      </c>
      <c r="B642" s="38" t="s">
        <v>485</v>
      </c>
      <c r="C642" s="45"/>
      <c r="D642" s="12"/>
      <c r="E642" s="12"/>
      <c r="F642" s="12"/>
      <c r="G642" s="12"/>
    </row>
    <row r="643" spans="1:7" x14ac:dyDescent="0.2">
      <c r="A643" s="53"/>
      <c r="B643" s="54"/>
      <c r="C643" s="45"/>
      <c r="D643" s="54"/>
      <c r="E643" s="54"/>
      <c r="F643" s="54"/>
      <c r="G643" s="55"/>
    </row>
    <row r="644" spans="1:7" x14ac:dyDescent="0.2">
      <c r="A644" s="36">
        <v>625000</v>
      </c>
      <c r="B644" s="37" t="s">
        <v>501</v>
      </c>
      <c r="C644" s="45"/>
      <c r="D644" s="12"/>
      <c r="E644" s="12"/>
      <c r="F644" s="12"/>
      <c r="G644" s="12"/>
    </row>
    <row r="645" spans="1:7" x14ac:dyDescent="0.2">
      <c r="A645" s="34">
        <v>625100</v>
      </c>
      <c r="B645" s="38" t="s">
        <v>502</v>
      </c>
      <c r="C645" s="45"/>
      <c r="D645" s="12"/>
      <c r="E645" s="12"/>
      <c r="F645" s="12"/>
      <c r="G645" s="12"/>
    </row>
    <row r="646" spans="1:7" x14ac:dyDescent="0.2">
      <c r="A646" s="34">
        <v>625500</v>
      </c>
      <c r="B646" s="38" t="s">
        <v>503</v>
      </c>
      <c r="C646" s="45"/>
      <c r="D646" s="12"/>
      <c r="E646" s="12"/>
      <c r="F646" s="12"/>
      <c r="G646" s="12"/>
    </row>
    <row r="647" spans="1:7" x14ac:dyDescent="0.2">
      <c r="A647" s="34">
        <v>625600</v>
      </c>
      <c r="B647" s="38" t="s">
        <v>504</v>
      </c>
      <c r="C647" s="45"/>
      <c r="D647" s="12"/>
      <c r="E647" s="12"/>
      <c r="F647" s="12"/>
      <c r="G647" s="12"/>
    </row>
    <row r="648" spans="1:7" x14ac:dyDescent="0.2">
      <c r="A648" s="34">
        <v>625700</v>
      </c>
      <c r="B648" s="38" t="s">
        <v>505</v>
      </c>
      <c r="C648" s="45"/>
      <c r="D648" s="12"/>
      <c r="E648" s="12"/>
      <c r="F648" s="12"/>
      <c r="G648" s="12"/>
    </row>
    <row r="649" spans="1:7" x14ac:dyDescent="0.2">
      <c r="A649" s="53"/>
      <c r="B649" s="54"/>
      <c r="C649" s="45"/>
      <c r="D649" s="54"/>
      <c r="E649" s="54"/>
      <c r="F649" s="54"/>
      <c r="G649" s="55"/>
    </row>
    <row r="650" spans="1:7" x14ac:dyDescent="0.2">
      <c r="A650" s="34">
        <v>626100</v>
      </c>
      <c r="B650" s="38" t="s">
        <v>506</v>
      </c>
      <c r="C650" s="45">
        <v>211.7</v>
      </c>
      <c r="D650" s="12"/>
      <c r="E650" s="12"/>
      <c r="F650" s="12"/>
      <c r="G650" s="12"/>
    </row>
    <row r="651" spans="1:7" x14ac:dyDescent="0.2">
      <c r="A651" s="34">
        <v>626200</v>
      </c>
      <c r="B651" s="38" t="s">
        <v>507</v>
      </c>
      <c r="C651" s="45">
        <v>2165.94</v>
      </c>
      <c r="D651" s="12"/>
      <c r="E651" s="12"/>
      <c r="F651" s="12"/>
      <c r="G651" s="12"/>
    </row>
    <row r="652" spans="1:7" x14ac:dyDescent="0.2">
      <c r="A652" s="34">
        <v>626300</v>
      </c>
      <c r="B652" s="38" t="s">
        <v>508</v>
      </c>
      <c r="C652" s="45"/>
      <c r="D652" s="12"/>
      <c r="E652" s="12"/>
      <c r="F652" s="12"/>
      <c r="G652" s="12"/>
    </row>
    <row r="653" spans="1:7" x14ac:dyDescent="0.2">
      <c r="A653" s="53"/>
      <c r="B653" s="54"/>
      <c r="C653" s="45"/>
      <c r="D653" s="54"/>
      <c r="E653" s="54"/>
      <c r="F653" s="54"/>
      <c r="G653" s="55"/>
    </row>
    <row r="654" spans="1:7" x14ac:dyDescent="0.2">
      <c r="A654" s="36">
        <v>627000</v>
      </c>
      <c r="B654" s="37" t="s">
        <v>509</v>
      </c>
      <c r="C654" s="45">
        <v>1545.04</v>
      </c>
      <c r="D654" s="12"/>
      <c r="E654" s="12"/>
      <c r="F654" s="12"/>
      <c r="G654" s="12"/>
    </row>
    <row r="655" spans="1:7" x14ac:dyDescent="0.2">
      <c r="A655" s="34">
        <v>627100</v>
      </c>
      <c r="B655" s="38" t="s">
        <v>510</v>
      </c>
      <c r="C655" s="45"/>
      <c r="D655" s="12"/>
      <c r="E655" s="12"/>
      <c r="F655" s="12"/>
      <c r="G655" s="12"/>
    </row>
    <row r="656" spans="1:7" x14ac:dyDescent="0.2">
      <c r="A656" s="34">
        <v>627200</v>
      </c>
      <c r="B656" s="38" t="s">
        <v>982</v>
      </c>
      <c r="C656" s="45">
        <v>216.31</v>
      </c>
      <c r="D656" s="12"/>
      <c r="E656" s="12"/>
      <c r="F656" s="12"/>
      <c r="G656" s="12"/>
    </row>
    <row r="657" spans="1:7" x14ac:dyDescent="0.2">
      <c r="A657" s="34">
        <v>627500</v>
      </c>
      <c r="B657" s="38" t="s">
        <v>511</v>
      </c>
      <c r="C657" s="45"/>
      <c r="D657" s="12"/>
      <c r="E657" s="12"/>
      <c r="F657" s="12"/>
      <c r="G657" s="12"/>
    </row>
    <row r="658" spans="1:7" x14ac:dyDescent="0.2">
      <c r="A658" s="34">
        <v>627600</v>
      </c>
      <c r="B658" s="38" t="s">
        <v>512</v>
      </c>
      <c r="C658" s="45"/>
      <c r="D658" s="12"/>
      <c r="E658" s="12"/>
      <c r="F658" s="12"/>
      <c r="G658" s="12"/>
    </row>
    <row r="659" spans="1:7" x14ac:dyDescent="0.2">
      <c r="A659" s="34">
        <v>627800</v>
      </c>
      <c r="B659" s="38" t="s">
        <v>513</v>
      </c>
      <c r="C659" s="45"/>
      <c r="D659" s="12"/>
      <c r="E659" s="12"/>
      <c r="F659" s="12"/>
      <c r="G659" s="12"/>
    </row>
    <row r="660" spans="1:7" x14ac:dyDescent="0.2">
      <c r="A660" s="53"/>
      <c r="B660" s="54"/>
      <c r="C660" s="45"/>
      <c r="D660" s="54"/>
      <c r="E660" s="54"/>
      <c r="F660" s="54"/>
      <c r="G660" s="55"/>
    </row>
    <row r="661" spans="1:7" x14ac:dyDescent="0.2">
      <c r="A661" s="34">
        <v>628100</v>
      </c>
      <c r="B661" s="38" t="s">
        <v>514</v>
      </c>
      <c r="C661" s="45">
        <v>612</v>
      </c>
      <c r="D661" s="12"/>
      <c r="E661" s="12"/>
      <c r="F661" s="12"/>
      <c r="G661" s="12"/>
    </row>
    <row r="662" spans="1:7" x14ac:dyDescent="0.2">
      <c r="A662" s="34">
        <v>628400</v>
      </c>
      <c r="B662" s="38" t="s">
        <v>515</v>
      </c>
      <c r="C662" s="45"/>
      <c r="D662" s="12"/>
      <c r="E662" s="12"/>
      <c r="F662" s="12"/>
      <c r="G662" s="12"/>
    </row>
    <row r="663" spans="1:7" x14ac:dyDescent="0.2">
      <c r="A663" s="34">
        <v>629000</v>
      </c>
      <c r="B663" s="38" t="s">
        <v>516</v>
      </c>
      <c r="C663" s="45"/>
      <c r="D663" s="12"/>
      <c r="E663" s="12"/>
      <c r="F663" s="12"/>
      <c r="G663" s="12"/>
    </row>
    <row r="664" spans="1:7" x14ac:dyDescent="0.2">
      <c r="A664" s="53"/>
      <c r="B664" s="54"/>
      <c r="C664" s="45"/>
      <c r="D664" s="54"/>
      <c r="E664" s="54"/>
      <c r="F664" s="54"/>
      <c r="G664" s="55"/>
    </row>
    <row r="665" spans="1:7" x14ac:dyDescent="0.2">
      <c r="A665" s="36">
        <v>631000</v>
      </c>
      <c r="B665" s="37" t="s">
        <v>517</v>
      </c>
      <c r="C665" s="45"/>
      <c r="D665" s="12"/>
      <c r="E665" s="12"/>
      <c r="F665" s="12"/>
      <c r="G665" s="12"/>
    </row>
    <row r="666" spans="1:7" x14ac:dyDescent="0.2">
      <c r="A666" s="34">
        <v>631100</v>
      </c>
      <c r="B666" s="38" t="s">
        <v>330</v>
      </c>
      <c r="C666" s="45"/>
      <c r="D666" s="12"/>
      <c r="E666" s="12"/>
      <c r="F666" s="12"/>
      <c r="G666" s="12"/>
    </row>
    <row r="667" spans="1:7" x14ac:dyDescent="0.2">
      <c r="A667" s="34">
        <v>631200</v>
      </c>
      <c r="B667" s="38" t="s">
        <v>518</v>
      </c>
      <c r="C667" s="45">
        <v>-108.42</v>
      </c>
      <c r="D667" s="12"/>
      <c r="E667" s="12"/>
      <c r="F667" s="12"/>
      <c r="G667" s="12"/>
    </row>
    <row r="668" spans="1:7" x14ac:dyDescent="0.2">
      <c r="A668" s="34">
        <v>631300</v>
      </c>
      <c r="B668" s="38" t="s">
        <v>519</v>
      </c>
      <c r="C668" s="45"/>
      <c r="D668" s="12"/>
      <c r="E668" s="12"/>
      <c r="F668" s="12"/>
      <c r="G668" s="12"/>
    </row>
    <row r="669" spans="1:7" x14ac:dyDescent="0.2">
      <c r="A669" s="34">
        <v>631400</v>
      </c>
      <c r="B669" s="38" t="s">
        <v>520</v>
      </c>
      <c r="C669" s="45"/>
      <c r="D669" s="12"/>
      <c r="E669" s="12"/>
      <c r="F669" s="12"/>
      <c r="G669" s="12"/>
    </row>
    <row r="670" spans="1:7" x14ac:dyDescent="0.2">
      <c r="A670" s="34">
        <v>631800</v>
      </c>
      <c r="B670" s="38" t="s">
        <v>521</v>
      </c>
      <c r="C670" s="45"/>
      <c r="D670" s="12"/>
      <c r="E670" s="12"/>
      <c r="F670" s="12"/>
      <c r="G670" s="12"/>
    </row>
    <row r="671" spans="1:7" x14ac:dyDescent="0.2">
      <c r="A671" s="53"/>
      <c r="B671" s="54"/>
      <c r="C671" s="45"/>
      <c r="D671" s="54"/>
      <c r="E671" s="54"/>
      <c r="F671" s="54"/>
      <c r="G671" s="55"/>
    </row>
    <row r="672" spans="1:7" x14ac:dyDescent="0.2">
      <c r="A672" s="34"/>
      <c r="B672" s="35" t="s">
        <v>522</v>
      </c>
      <c r="C672" s="45"/>
      <c r="D672" s="12"/>
      <c r="E672" s="12"/>
      <c r="F672" s="12"/>
      <c r="G672" s="12"/>
    </row>
    <row r="673" spans="1:7" x14ac:dyDescent="0.2">
      <c r="A673" s="36">
        <v>633000</v>
      </c>
      <c r="B673" s="37" t="s">
        <v>523</v>
      </c>
      <c r="C673" s="45"/>
      <c r="D673" s="12"/>
      <c r="E673" s="12"/>
      <c r="F673" s="12"/>
      <c r="G673" s="12"/>
    </row>
    <row r="674" spans="1:7" x14ac:dyDescent="0.2">
      <c r="A674" s="34">
        <v>633300</v>
      </c>
      <c r="B674" s="38" t="s">
        <v>983</v>
      </c>
      <c r="C674" s="45">
        <v>347.04</v>
      </c>
      <c r="D674" s="12"/>
      <c r="E674" s="12"/>
      <c r="F674" s="12"/>
      <c r="G674" s="12"/>
    </row>
    <row r="675" spans="1:7" x14ac:dyDescent="0.2">
      <c r="A675" s="34">
        <v>633400</v>
      </c>
      <c r="B675" s="38" t="s">
        <v>524</v>
      </c>
      <c r="C675" s="45"/>
      <c r="D675" s="12"/>
      <c r="E675" s="12"/>
      <c r="F675" s="12"/>
      <c r="G675" s="12"/>
    </row>
    <row r="676" spans="1:7" x14ac:dyDescent="0.2">
      <c r="A676" s="34">
        <v>633500</v>
      </c>
      <c r="B676" s="38" t="s">
        <v>525</v>
      </c>
      <c r="C676" s="45"/>
      <c r="D676" s="12"/>
      <c r="E676" s="12"/>
      <c r="F676" s="12"/>
      <c r="G676" s="12"/>
    </row>
    <row r="677" spans="1:7" x14ac:dyDescent="0.2">
      <c r="A677" s="34">
        <v>633800</v>
      </c>
      <c r="B677" s="38" t="s">
        <v>521</v>
      </c>
      <c r="C677" s="45"/>
      <c r="D677" s="12"/>
      <c r="E677" s="12"/>
      <c r="F677" s="12"/>
      <c r="G677" s="12"/>
    </row>
    <row r="678" spans="1:7" x14ac:dyDescent="0.2">
      <c r="A678" s="53"/>
      <c r="B678" s="54"/>
      <c r="C678" s="45"/>
      <c r="D678" s="54"/>
      <c r="E678" s="54"/>
      <c r="F678" s="54"/>
      <c r="G678" s="55"/>
    </row>
    <row r="679" spans="1:7" x14ac:dyDescent="0.2">
      <c r="A679" s="36">
        <v>635000</v>
      </c>
      <c r="B679" s="37" t="s">
        <v>526</v>
      </c>
      <c r="C679" s="45"/>
      <c r="D679" s="12"/>
      <c r="E679" s="12"/>
      <c r="F679" s="12"/>
      <c r="G679" s="12"/>
    </row>
    <row r="680" spans="1:7" x14ac:dyDescent="0.2">
      <c r="A680" s="34">
        <v>635100</v>
      </c>
      <c r="B680" s="38" t="s">
        <v>527</v>
      </c>
      <c r="C680" s="45"/>
      <c r="D680" s="12"/>
      <c r="E680" s="12"/>
      <c r="F680" s="12"/>
      <c r="G680" s="12"/>
    </row>
    <row r="681" spans="1:7" x14ac:dyDescent="0.2">
      <c r="A681" s="34">
        <v>635110</v>
      </c>
      <c r="B681" s="38" t="s">
        <v>984</v>
      </c>
      <c r="C681" s="45">
        <v>197.17</v>
      </c>
      <c r="D681" s="12"/>
      <c r="E681" s="12"/>
      <c r="F681" s="12"/>
      <c r="G681" s="12"/>
    </row>
    <row r="682" spans="1:7" x14ac:dyDescent="0.2">
      <c r="A682" s="34">
        <v>635120</v>
      </c>
      <c r="B682" s="38" t="s">
        <v>528</v>
      </c>
      <c r="C682" s="45"/>
      <c r="D682" s="12"/>
      <c r="E682" s="12"/>
      <c r="F682" s="12"/>
      <c r="G682" s="12"/>
    </row>
    <row r="683" spans="1:7" x14ac:dyDescent="0.2">
      <c r="A683" s="34">
        <v>635130</v>
      </c>
      <c r="B683" s="38" t="s">
        <v>529</v>
      </c>
      <c r="C683" s="45"/>
      <c r="D683" s="12"/>
      <c r="E683" s="12"/>
      <c r="F683" s="12"/>
      <c r="G683" s="12"/>
    </row>
    <row r="684" spans="1:7" x14ac:dyDescent="0.2">
      <c r="A684" s="34">
        <v>635140</v>
      </c>
      <c r="B684" s="38" t="s">
        <v>530</v>
      </c>
      <c r="C684" s="45"/>
      <c r="D684" s="12"/>
      <c r="E684" s="12"/>
      <c r="F684" s="12"/>
      <c r="G684" s="12"/>
    </row>
    <row r="685" spans="1:7" x14ac:dyDescent="0.2">
      <c r="A685" s="34">
        <v>635200</v>
      </c>
      <c r="B685" s="38" t="s">
        <v>531</v>
      </c>
      <c r="C685" s="45"/>
      <c r="D685" s="12"/>
      <c r="E685" s="12"/>
      <c r="F685" s="12"/>
      <c r="G685" s="12"/>
    </row>
    <row r="686" spans="1:7" x14ac:dyDescent="0.2">
      <c r="A686" s="34">
        <v>635300</v>
      </c>
      <c r="B686" s="38" t="s">
        <v>532</v>
      </c>
      <c r="C686" s="45"/>
      <c r="D686" s="12"/>
      <c r="E686" s="12"/>
      <c r="F686" s="12"/>
      <c r="G686" s="12"/>
    </row>
    <row r="687" spans="1:7" x14ac:dyDescent="0.2">
      <c r="A687" s="34">
        <v>635400</v>
      </c>
      <c r="B687" s="38" t="s">
        <v>533</v>
      </c>
      <c r="C687" s="45"/>
      <c r="D687" s="12"/>
      <c r="E687" s="12"/>
      <c r="F687" s="12"/>
      <c r="G687" s="12"/>
    </row>
    <row r="688" spans="1:7" x14ac:dyDescent="0.2">
      <c r="A688" s="34">
        <v>635430</v>
      </c>
      <c r="B688" s="38" t="s">
        <v>534</v>
      </c>
      <c r="C688" s="45"/>
      <c r="D688" s="12"/>
      <c r="E688" s="12"/>
      <c r="F688" s="12"/>
      <c r="G688" s="12"/>
    </row>
    <row r="689" spans="1:7" x14ac:dyDescent="0.2">
      <c r="A689" s="34">
        <v>635440</v>
      </c>
      <c r="B689" s="38" t="s">
        <v>535</v>
      </c>
      <c r="C689" s="45"/>
      <c r="D689" s="12"/>
      <c r="E689" s="12"/>
      <c r="F689" s="12"/>
      <c r="G689" s="12"/>
    </row>
    <row r="690" spans="1:7" x14ac:dyDescent="0.2">
      <c r="A690" s="34">
        <v>635450</v>
      </c>
      <c r="B690" s="38" t="s">
        <v>536</v>
      </c>
      <c r="C690" s="45"/>
      <c r="D690" s="12"/>
      <c r="E690" s="12"/>
      <c r="F690" s="12"/>
      <c r="G690" s="12"/>
    </row>
    <row r="691" spans="1:7" x14ac:dyDescent="0.2">
      <c r="A691" s="34">
        <v>635800</v>
      </c>
      <c r="B691" s="38" t="s">
        <v>537</v>
      </c>
      <c r="C691" s="45"/>
      <c r="D691" s="12"/>
      <c r="E691" s="12"/>
      <c r="F691" s="12"/>
      <c r="G691" s="12"/>
    </row>
    <row r="692" spans="1:7" x14ac:dyDescent="0.2">
      <c r="A692" s="53"/>
      <c r="B692" s="54"/>
      <c r="C692" s="45"/>
      <c r="D692" s="54"/>
      <c r="E692" s="54"/>
      <c r="F692" s="54"/>
      <c r="G692" s="55"/>
    </row>
    <row r="693" spans="1:7" x14ac:dyDescent="0.2">
      <c r="A693" s="34">
        <v>637000</v>
      </c>
      <c r="B693" s="38" t="s">
        <v>538</v>
      </c>
      <c r="C693" s="45"/>
      <c r="D693" s="12"/>
      <c r="E693" s="12"/>
      <c r="F693" s="12"/>
      <c r="G693" s="12"/>
    </row>
    <row r="694" spans="1:7" x14ac:dyDescent="0.2">
      <c r="A694" s="34">
        <v>637100</v>
      </c>
      <c r="B694" s="38" t="s">
        <v>539</v>
      </c>
      <c r="C694" s="45"/>
      <c r="D694" s="12"/>
      <c r="E694" s="12"/>
      <c r="F694" s="12"/>
      <c r="G694" s="12"/>
    </row>
    <row r="695" spans="1:7" x14ac:dyDescent="0.2">
      <c r="A695" s="34">
        <v>637800</v>
      </c>
      <c r="B695" s="38" t="s">
        <v>540</v>
      </c>
      <c r="C695" s="45"/>
      <c r="D695" s="12"/>
      <c r="E695" s="12"/>
      <c r="F695" s="12"/>
      <c r="G695" s="12"/>
    </row>
    <row r="696" spans="1:7" x14ac:dyDescent="0.2">
      <c r="A696" s="53"/>
      <c r="B696" s="54"/>
      <c r="C696" s="45"/>
      <c r="D696" s="54"/>
      <c r="E696" s="54"/>
      <c r="F696" s="54"/>
      <c r="G696" s="55"/>
    </row>
    <row r="697" spans="1:7" x14ac:dyDescent="0.2">
      <c r="A697" s="34"/>
      <c r="B697" s="35" t="s">
        <v>541</v>
      </c>
      <c r="C697" s="45"/>
      <c r="D697" s="12"/>
      <c r="E697" s="12"/>
      <c r="F697" s="12"/>
      <c r="G697" s="12"/>
    </row>
    <row r="698" spans="1:7" x14ac:dyDescent="0.2">
      <c r="A698" s="34">
        <v>641100</v>
      </c>
      <c r="B698" s="38" t="s">
        <v>542</v>
      </c>
      <c r="C698" s="45">
        <v>70577.88</v>
      </c>
      <c r="D698" s="12"/>
      <c r="E698" s="12"/>
      <c r="F698" s="12"/>
      <c r="G698" s="12"/>
    </row>
    <row r="699" spans="1:7" x14ac:dyDescent="0.2">
      <c r="A699" s="63">
        <v>641150</v>
      </c>
      <c r="B699" s="64" t="s">
        <v>985</v>
      </c>
      <c r="C699" s="45">
        <v>18000</v>
      </c>
      <c r="D699" s="12"/>
      <c r="E699" s="12"/>
      <c r="F699" s="12"/>
      <c r="G699" s="12"/>
    </row>
    <row r="700" spans="1:7" x14ac:dyDescent="0.2">
      <c r="A700" s="63">
        <v>641151</v>
      </c>
      <c r="B700" s="64" t="s">
        <v>986</v>
      </c>
      <c r="C700" s="45">
        <v>10524</v>
      </c>
      <c r="D700" s="12"/>
      <c r="E700" s="12"/>
      <c r="F700" s="12"/>
      <c r="G700" s="12"/>
    </row>
    <row r="701" spans="1:7" x14ac:dyDescent="0.2">
      <c r="A701" s="63">
        <v>641152</v>
      </c>
      <c r="B701" s="64" t="s">
        <v>987</v>
      </c>
      <c r="C701" s="45">
        <v>4396.6899999999996</v>
      </c>
      <c r="D701" s="12"/>
      <c r="E701" s="12"/>
      <c r="F701" s="12"/>
      <c r="G701" s="12"/>
    </row>
    <row r="702" spans="1:7" x14ac:dyDescent="0.2">
      <c r="A702" s="63">
        <v>641160</v>
      </c>
      <c r="B702" s="64" t="s">
        <v>988</v>
      </c>
      <c r="C702" s="45">
        <v>18000</v>
      </c>
      <c r="D702" s="12"/>
      <c r="E702" s="12"/>
      <c r="F702" s="12"/>
      <c r="G702" s="12"/>
    </row>
    <row r="703" spans="1:7" x14ac:dyDescent="0.2">
      <c r="A703" s="63">
        <v>641161</v>
      </c>
      <c r="B703" s="64" t="s">
        <v>989</v>
      </c>
      <c r="C703" s="45">
        <v>8997</v>
      </c>
      <c r="D703" s="12"/>
      <c r="E703" s="12"/>
      <c r="F703" s="12"/>
      <c r="G703" s="12"/>
    </row>
    <row r="704" spans="1:7" x14ac:dyDescent="0.2">
      <c r="A704" s="63">
        <v>641162</v>
      </c>
      <c r="B704" s="64" t="s">
        <v>990</v>
      </c>
      <c r="C704" s="45">
        <v>687.94</v>
      </c>
      <c r="D704" s="12"/>
      <c r="E704" s="12"/>
      <c r="F704" s="12"/>
      <c r="G704" s="12"/>
    </row>
    <row r="705" spans="1:7" x14ac:dyDescent="0.2">
      <c r="A705" s="34">
        <v>641200</v>
      </c>
      <c r="B705" s="38" t="s">
        <v>543</v>
      </c>
      <c r="C705" s="45">
        <v>884.87</v>
      </c>
      <c r="D705" s="12"/>
      <c r="E705" s="12"/>
      <c r="F705" s="12"/>
      <c r="G705" s="12"/>
    </row>
    <row r="706" spans="1:7" x14ac:dyDescent="0.2">
      <c r="A706" s="34">
        <v>641290</v>
      </c>
      <c r="B706" s="38" t="s">
        <v>544</v>
      </c>
      <c r="C706" s="45"/>
      <c r="D706" s="12"/>
      <c r="E706" s="12"/>
      <c r="F706" s="12"/>
      <c r="G706" s="12"/>
    </row>
    <row r="707" spans="1:7" x14ac:dyDescent="0.2">
      <c r="A707" s="34">
        <v>641300</v>
      </c>
      <c r="B707" s="38" t="s">
        <v>545</v>
      </c>
      <c r="C707" s="45">
        <v>-225</v>
      </c>
      <c r="D707" s="12"/>
      <c r="E707" s="12"/>
      <c r="F707" s="12"/>
      <c r="G707" s="12"/>
    </row>
    <row r="708" spans="1:7" x14ac:dyDescent="0.2">
      <c r="A708" s="34">
        <v>641390</v>
      </c>
      <c r="B708" s="38" t="s">
        <v>546</v>
      </c>
      <c r="C708" s="45"/>
      <c r="D708" s="12"/>
      <c r="E708" s="12"/>
      <c r="F708" s="12"/>
      <c r="G708" s="12"/>
    </row>
    <row r="709" spans="1:7" x14ac:dyDescent="0.2">
      <c r="A709" s="34">
        <v>641400</v>
      </c>
      <c r="B709" s="38" t="s">
        <v>547</v>
      </c>
      <c r="C709" s="45">
        <v>2927.54</v>
      </c>
      <c r="D709" s="12"/>
      <c r="E709" s="12"/>
      <c r="F709" s="12"/>
      <c r="G709" s="12"/>
    </row>
    <row r="710" spans="1:7" x14ac:dyDescent="0.2">
      <c r="A710" s="34">
        <v>641800</v>
      </c>
      <c r="B710" s="38" t="s">
        <v>548</v>
      </c>
      <c r="C710" s="45"/>
      <c r="D710" s="12"/>
      <c r="E710" s="12"/>
      <c r="F710" s="12"/>
      <c r="G710" s="12"/>
    </row>
    <row r="711" spans="1:7" x14ac:dyDescent="0.2">
      <c r="A711" s="53"/>
      <c r="B711" s="54"/>
      <c r="C711" s="45"/>
      <c r="D711" s="54"/>
      <c r="E711" s="54"/>
      <c r="F711" s="54"/>
      <c r="G711" s="55"/>
    </row>
    <row r="712" spans="1:7" x14ac:dyDescent="0.2">
      <c r="A712" s="34">
        <v>644000</v>
      </c>
      <c r="B712" s="38" t="s">
        <v>549</v>
      </c>
      <c r="C712" s="45"/>
      <c r="D712" s="12"/>
      <c r="E712" s="12"/>
      <c r="F712" s="12"/>
      <c r="G712" s="12"/>
    </row>
    <row r="713" spans="1:7" x14ac:dyDescent="0.2">
      <c r="A713" s="53"/>
      <c r="B713" s="54"/>
      <c r="C713" s="45"/>
      <c r="D713" s="54"/>
      <c r="E713" s="54"/>
      <c r="F713" s="54"/>
      <c r="G713" s="55"/>
    </row>
    <row r="714" spans="1:7" x14ac:dyDescent="0.2">
      <c r="A714" s="34">
        <v>645100</v>
      </c>
      <c r="B714" s="38" t="s">
        <v>550</v>
      </c>
      <c r="C714" s="45">
        <v>13350</v>
      </c>
      <c r="D714" s="12"/>
      <c r="E714" s="12"/>
      <c r="F714" s="12"/>
      <c r="G714" s="12"/>
    </row>
    <row r="715" spans="1:7" x14ac:dyDescent="0.2">
      <c r="A715" s="34">
        <v>645200</v>
      </c>
      <c r="B715" s="38" t="s">
        <v>551</v>
      </c>
      <c r="C715" s="45">
        <v>921.76</v>
      </c>
      <c r="D715" s="12"/>
      <c r="E715" s="12"/>
      <c r="F715" s="12"/>
      <c r="G715" s="12"/>
    </row>
    <row r="716" spans="1:7" x14ac:dyDescent="0.2">
      <c r="A716" s="34">
        <v>645300</v>
      </c>
      <c r="B716" s="38" t="s">
        <v>552</v>
      </c>
      <c r="C716" s="45">
        <v>6150.59</v>
      </c>
      <c r="D716" s="12"/>
      <c r="E716" s="12"/>
      <c r="F716" s="12"/>
      <c r="G716" s="12"/>
    </row>
    <row r="717" spans="1:7" x14ac:dyDescent="0.2">
      <c r="A717" s="34">
        <v>645340</v>
      </c>
      <c r="B717" s="38" t="s">
        <v>553</v>
      </c>
      <c r="C717" s="45"/>
      <c r="D717" s="12"/>
      <c r="E717" s="12"/>
      <c r="F717" s="12"/>
      <c r="G717" s="12"/>
    </row>
    <row r="718" spans="1:7" x14ac:dyDescent="0.2">
      <c r="A718" s="34">
        <v>645400</v>
      </c>
      <c r="B718" s="38" t="s">
        <v>554</v>
      </c>
      <c r="C718" s="45"/>
      <c r="D718" s="12"/>
      <c r="E718" s="12"/>
      <c r="F718" s="12"/>
      <c r="G718" s="12"/>
    </row>
    <row r="719" spans="1:7" x14ac:dyDescent="0.2">
      <c r="A719" s="34">
        <v>645800</v>
      </c>
      <c r="B719" s="38" t="s">
        <v>555</v>
      </c>
      <c r="C719" s="45"/>
      <c r="D719" s="12"/>
      <c r="E719" s="12"/>
      <c r="F719" s="12"/>
      <c r="G719" s="12"/>
    </row>
    <row r="720" spans="1:7" x14ac:dyDescent="0.2">
      <c r="A720" s="34">
        <v>645810</v>
      </c>
      <c r="B720" s="38" t="s">
        <v>556</v>
      </c>
      <c r="C720" s="45">
        <v>305.26</v>
      </c>
      <c r="D720" s="12"/>
      <c r="E720" s="12"/>
      <c r="F720" s="12"/>
      <c r="G720" s="12"/>
    </row>
    <row r="721" spans="1:7" x14ac:dyDescent="0.2">
      <c r="A721" s="34">
        <v>645860</v>
      </c>
      <c r="B721" s="38" t="s">
        <v>936</v>
      </c>
      <c r="C721" s="45">
        <v>-66.34</v>
      </c>
      <c r="D721" s="12"/>
      <c r="E721" s="12"/>
      <c r="F721" s="12"/>
      <c r="G721" s="12"/>
    </row>
    <row r="722" spans="1:7" x14ac:dyDescent="0.2">
      <c r="A722" s="34">
        <v>645990</v>
      </c>
      <c r="B722" s="38" t="s">
        <v>557</v>
      </c>
      <c r="C722" s="45"/>
      <c r="D722" s="12"/>
      <c r="E722" s="12"/>
      <c r="F722" s="12"/>
      <c r="G722" s="12"/>
    </row>
    <row r="723" spans="1:7" x14ac:dyDescent="0.2">
      <c r="A723" s="53"/>
      <c r="B723" s="54"/>
      <c r="C723" s="45"/>
      <c r="D723" s="54"/>
      <c r="E723" s="54"/>
      <c r="F723" s="54"/>
      <c r="G723" s="55"/>
    </row>
    <row r="724" spans="1:7" x14ac:dyDescent="0.2">
      <c r="A724" s="34">
        <v>646000</v>
      </c>
      <c r="B724" s="38" t="s">
        <v>558</v>
      </c>
      <c r="C724" s="45"/>
      <c r="D724" s="12"/>
      <c r="E724" s="12"/>
      <c r="F724" s="12"/>
      <c r="G724" s="12"/>
    </row>
    <row r="725" spans="1:7" x14ac:dyDescent="0.2">
      <c r="A725" s="34">
        <v>646100</v>
      </c>
      <c r="B725" s="38" t="s">
        <v>559</v>
      </c>
      <c r="C725" s="45"/>
      <c r="D725" s="12"/>
      <c r="E725" s="12"/>
      <c r="F725" s="12"/>
      <c r="G725" s="12"/>
    </row>
    <row r="726" spans="1:7" x14ac:dyDescent="0.2">
      <c r="A726" s="34">
        <v>646200</v>
      </c>
      <c r="B726" s="38" t="s">
        <v>560</v>
      </c>
      <c r="C726" s="45"/>
      <c r="D726" s="12"/>
      <c r="E726" s="12"/>
      <c r="F726" s="12"/>
      <c r="G726" s="12"/>
    </row>
    <row r="727" spans="1:7" x14ac:dyDescent="0.2">
      <c r="A727" s="34">
        <v>646300</v>
      </c>
      <c r="B727" s="38" t="s">
        <v>561</v>
      </c>
      <c r="C727" s="45"/>
      <c r="D727" s="12"/>
      <c r="E727" s="12"/>
      <c r="F727" s="12"/>
      <c r="G727" s="12"/>
    </row>
    <row r="728" spans="1:7" x14ac:dyDescent="0.2">
      <c r="A728" s="53"/>
      <c r="B728" s="54"/>
      <c r="C728" s="45"/>
      <c r="D728" s="54"/>
      <c r="E728" s="54"/>
      <c r="F728" s="54"/>
      <c r="G728" s="55"/>
    </row>
    <row r="729" spans="1:7" x14ac:dyDescent="0.2">
      <c r="A729" s="34">
        <v>647000</v>
      </c>
      <c r="B729" s="38" t="s">
        <v>562</v>
      </c>
      <c r="C729" s="45"/>
      <c r="D729" s="12"/>
      <c r="E729" s="12"/>
      <c r="F729" s="12"/>
      <c r="G729" s="12"/>
    </row>
    <row r="730" spans="1:7" x14ac:dyDescent="0.2">
      <c r="A730" s="34">
        <v>647100</v>
      </c>
      <c r="B730" s="38" t="s">
        <v>563</v>
      </c>
      <c r="C730" s="45"/>
      <c r="D730" s="12"/>
      <c r="E730" s="12"/>
      <c r="F730" s="12"/>
      <c r="G730" s="12"/>
    </row>
    <row r="731" spans="1:7" x14ac:dyDescent="0.2">
      <c r="A731" s="34">
        <v>647200</v>
      </c>
      <c r="B731" s="38" t="s">
        <v>564</v>
      </c>
      <c r="C731" s="45"/>
      <c r="D731" s="12"/>
      <c r="E731" s="12"/>
      <c r="F731" s="12"/>
      <c r="G731" s="12"/>
    </row>
    <row r="732" spans="1:7" x14ac:dyDescent="0.2">
      <c r="A732" s="34">
        <v>647300</v>
      </c>
      <c r="B732" s="38" t="s">
        <v>565</v>
      </c>
      <c r="C732" s="45"/>
      <c r="D732" s="12"/>
      <c r="E732" s="12"/>
      <c r="F732" s="12"/>
      <c r="G732" s="12"/>
    </row>
    <row r="733" spans="1:7" x14ac:dyDescent="0.2">
      <c r="A733" s="34">
        <v>647400</v>
      </c>
      <c r="B733" s="38" t="s">
        <v>566</v>
      </c>
      <c r="C733" s="45"/>
      <c r="D733" s="12"/>
      <c r="E733" s="12"/>
      <c r="F733" s="12"/>
      <c r="G733" s="12"/>
    </row>
    <row r="734" spans="1:7" x14ac:dyDescent="0.2">
      <c r="A734" s="34">
        <v>647500</v>
      </c>
      <c r="B734" s="38" t="s">
        <v>567</v>
      </c>
      <c r="C734" s="45">
        <v>454.66</v>
      </c>
      <c r="D734" s="12"/>
      <c r="E734" s="12"/>
      <c r="F734" s="12"/>
      <c r="G734" s="12"/>
    </row>
    <row r="735" spans="1:7" x14ac:dyDescent="0.2">
      <c r="A735" s="53"/>
      <c r="B735" s="54"/>
      <c r="C735" s="45"/>
      <c r="D735" s="54"/>
      <c r="E735" s="54"/>
      <c r="F735" s="54"/>
      <c r="G735" s="55"/>
    </row>
    <row r="736" spans="1:7" x14ac:dyDescent="0.2">
      <c r="A736" s="34">
        <v>648000</v>
      </c>
      <c r="B736" s="38" t="s">
        <v>991</v>
      </c>
      <c r="C736" s="45"/>
      <c r="D736" s="12"/>
      <c r="E736" s="12"/>
      <c r="F736" s="12"/>
      <c r="G736" s="12"/>
    </row>
    <row r="737" spans="1:7" x14ac:dyDescent="0.2">
      <c r="A737" s="34">
        <v>648100</v>
      </c>
      <c r="B737" s="62" t="s">
        <v>937</v>
      </c>
      <c r="C737" s="45">
        <v>964</v>
      </c>
      <c r="D737" s="12"/>
      <c r="E737" s="12"/>
      <c r="F737" s="12"/>
      <c r="G737" s="12"/>
    </row>
    <row r="738" spans="1:7" x14ac:dyDescent="0.2">
      <c r="A738" s="34">
        <v>649100</v>
      </c>
      <c r="B738" s="62" t="s">
        <v>938</v>
      </c>
      <c r="C738" s="45">
        <v>-4587</v>
      </c>
      <c r="D738" s="12"/>
      <c r="E738" s="12"/>
      <c r="F738" s="12"/>
      <c r="G738" s="12"/>
    </row>
    <row r="739" spans="1:7" x14ac:dyDescent="0.2">
      <c r="A739" s="50"/>
      <c r="B739" s="54"/>
      <c r="C739" s="45"/>
      <c r="D739" s="54"/>
      <c r="E739" s="54"/>
      <c r="F739" s="54"/>
      <c r="G739" s="55"/>
    </row>
    <row r="740" spans="1:7" x14ac:dyDescent="0.2">
      <c r="A740" s="34"/>
      <c r="B740" s="35" t="s">
        <v>568</v>
      </c>
      <c r="C740" s="45"/>
      <c r="D740" s="12"/>
      <c r="E740" s="12"/>
      <c r="F740" s="12"/>
      <c r="G740" s="12"/>
    </row>
    <row r="741" spans="1:7" x14ac:dyDescent="0.2">
      <c r="A741" s="34">
        <v>651000</v>
      </c>
      <c r="B741" s="38" t="s">
        <v>569</v>
      </c>
      <c r="C741" s="45"/>
      <c r="D741" s="12"/>
      <c r="E741" s="12"/>
      <c r="F741" s="12"/>
      <c r="G741" s="12"/>
    </row>
    <row r="742" spans="1:7" x14ac:dyDescent="0.2">
      <c r="A742" s="34">
        <v>651600</v>
      </c>
      <c r="B742" s="38" t="s">
        <v>570</v>
      </c>
      <c r="C742" s="45"/>
      <c r="D742" s="12"/>
      <c r="E742" s="12"/>
      <c r="F742" s="12"/>
      <c r="G742" s="12"/>
    </row>
    <row r="743" spans="1:7" x14ac:dyDescent="0.2">
      <c r="A743" s="34">
        <v>651800</v>
      </c>
      <c r="B743" s="38" t="s">
        <v>571</v>
      </c>
      <c r="C743" s="45"/>
      <c r="D743" s="12"/>
      <c r="E743" s="12"/>
      <c r="F743" s="12"/>
      <c r="G743" s="12"/>
    </row>
    <row r="744" spans="1:7" x14ac:dyDescent="0.2">
      <c r="A744" s="53"/>
      <c r="B744" s="54"/>
      <c r="C744" s="45"/>
      <c r="D744" s="54"/>
      <c r="E744" s="54"/>
      <c r="F744" s="54"/>
      <c r="G744" s="55"/>
    </row>
    <row r="745" spans="1:7" x14ac:dyDescent="0.2">
      <c r="A745" s="34">
        <v>653000</v>
      </c>
      <c r="B745" s="38" t="s">
        <v>572</v>
      </c>
      <c r="C745" s="45"/>
      <c r="D745" s="12"/>
      <c r="E745" s="12"/>
      <c r="F745" s="12"/>
      <c r="G745" s="12"/>
    </row>
    <row r="746" spans="1:7" x14ac:dyDescent="0.2">
      <c r="A746" s="53"/>
      <c r="B746" s="54"/>
      <c r="C746" s="45"/>
      <c r="D746" s="54"/>
      <c r="E746" s="54"/>
      <c r="F746" s="54"/>
      <c r="G746" s="55"/>
    </row>
    <row r="747" spans="1:7" x14ac:dyDescent="0.2">
      <c r="A747" s="36">
        <v>654000</v>
      </c>
      <c r="B747" s="37" t="s">
        <v>573</v>
      </c>
      <c r="C747" s="45"/>
      <c r="D747" s="12"/>
      <c r="E747" s="12"/>
      <c r="F747" s="12"/>
      <c r="G747" s="12"/>
    </row>
    <row r="748" spans="1:7" x14ac:dyDescent="0.2">
      <c r="A748" s="34">
        <v>654100</v>
      </c>
      <c r="B748" s="38" t="s">
        <v>574</v>
      </c>
      <c r="C748" s="45"/>
      <c r="D748" s="12"/>
      <c r="E748" s="12"/>
      <c r="F748" s="12"/>
      <c r="G748" s="12"/>
    </row>
    <row r="749" spans="1:7" x14ac:dyDescent="0.2">
      <c r="A749" s="34">
        <v>654400</v>
      </c>
      <c r="B749" s="38" t="s">
        <v>575</v>
      </c>
      <c r="C749" s="45"/>
      <c r="D749" s="12"/>
      <c r="E749" s="12"/>
      <c r="F749" s="12"/>
      <c r="G749" s="12"/>
    </row>
    <row r="750" spans="1:7" x14ac:dyDescent="0.2">
      <c r="A750" s="53"/>
      <c r="B750" s="54"/>
      <c r="C750" s="45"/>
      <c r="D750" s="54"/>
      <c r="E750" s="54"/>
      <c r="F750" s="54"/>
      <c r="G750" s="55"/>
    </row>
    <row r="751" spans="1:7" x14ac:dyDescent="0.2">
      <c r="A751" s="36">
        <v>655000</v>
      </c>
      <c r="B751" s="37" t="s">
        <v>576</v>
      </c>
      <c r="C751" s="45"/>
      <c r="D751" s="12"/>
      <c r="E751" s="12"/>
      <c r="F751" s="12"/>
      <c r="G751" s="12"/>
    </row>
    <row r="752" spans="1:7" x14ac:dyDescent="0.2">
      <c r="A752" s="34">
        <v>655100</v>
      </c>
      <c r="B752" s="38" t="s">
        <v>577</v>
      </c>
      <c r="C752" s="45"/>
      <c r="D752" s="12"/>
      <c r="E752" s="12"/>
      <c r="F752" s="12"/>
      <c r="G752" s="12"/>
    </row>
    <row r="753" spans="1:7" x14ac:dyDescent="0.2">
      <c r="A753" s="34">
        <v>655500</v>
      </c>
      <c r="B753" s="38" t="s">
        <v>578</v>
      </c>
      <c r="C753" s="45"/>
      <c r="D753" s="12"/>
      <c r="E753" s="12"/>
      <c r="F753" s="12"/>
      <c r="G753" s="12"/>
    </row>
    <row r="754" spans="1:7" x14ac:dyDescent="0.2">
      <c r="A754" s="53"/>
      <c r="B754" s="54"/>
      <c r="C754" s="45"/>
      <c r="D754" s="54"/>
      <c r="E754" s="54"/>
      <c r="F754" s="54"/>
      <c r="G754" s="55"/>
    </row>
    <row r="755" spans="1:7" x14ac:dyDescent="0.2">
      <c r="A755" s="34">
        <v>658000</v>
      </c>
      <c r="B755" s="38" t="s">
        <v>579</v>
      </c>
      <c r="C755" s="45">
        <v>7.99</v>
      </c>
      <c r="D755" s="12"/>
      <c r="E755" s="12"/>
      <c r="F755" s="12"/>
      <c r="G755" s="12"/>
    </row>
    <row r="756" spans="1:7" x14ac:dyDescent="0.2">
      <c r="A756" s="53"/>
      <c r="B756" s="54"/>
      <c r="C756" s="45"/>
      <c r="D756" s="54"/>
      <c r="E756" s="54"/>
      <c r="F756" s="54"/>
      <c r="G756" s="55"/>
    </row>
    <row r="757" spans="1:7" x14ac:dyDescent="0.2">
      <c r="A757" s="34"/>
      <c r="B757" s="35" t="s">
        <v>580</v>
      </c>
      <c r="C757" s="45"/>
      <c r="D757" s="12"/>
      <c r="E757" s="12"/>
      <c r="F757" s="12"/>
      <c r="G757" s="12"/>
    </row>
    <row r="758" spans="1:7" x14ac:dyDescent="0.2">
      <c r="A758" s="34">
        <v>661100</v>
      </c>
      <c r="B758" s="38" t="s">
        <v>581</v>
      </c>
      <c r="C758" s="45">
        <v>3396.33</v>
      </c>
      <c r="D758" s="12"/>
      <c r="E758" s="12"/>
      <c r="F758" s="12"/>
      <c r="G758" s="12"/>
    </row>
    <row r="759" spans="1:7" x14ac:dyDescent="0.2">
      <c r="A759" s="34">
        <v>661500</v>
      </c>
      <c r="B759" s="38" t="s">
        <v>582</v>
      </c>
      <c r="C759" s="45"/>
      <c r="D759" s="12"/>
      <c r="E759" s="12"/>
      <c r="F759" s="12"/>
      <c r="G759" s="12"/>
    </row>
    <row r="760" spans="1:7" x14ac:dyDescent="0.2">
      <c r="A760" s="34">
        <v>661600</v>
      </c>
      <c r="B760" s="38" t="s">
        <v>583</v>
      </c>
      <c r="C760" s="45">
        <v>293.42</v>
      </c>
      <c r="D760" s="12"/>
      <c r="E760" s="12"/>
      <c r="F760" s="12"/>
      <c r="G760" s="12"/>
    </row>
    <row r="761" spans="1:7" x14ac:dyDescent="0.2">
      <c r="A761" s="34">
        <v>661700</v>
      </c>
      <c r="B761" s="38" t="s">
        <v>584</v>
      </c>
      <c r="C761" s="45"/>
      <c r="D761" s="12"/>
      <c r="E761" s="12"/>
      <c r="F761" s="12"/>
      <c r="G761" s="12"/>
    </row>
    <row r="762" spans="1:7" x14ac:dyDescent="0.2">
      <c r="A762" s="34">
        <v>661800</v>
      </c>
      <c r="B762" s="38" t="s">
        <v>585</v>
      </c>
      <c r="C762" s="45">
        <v>18.440000000000001</v>
      </c>
      <c r="D762" s="12"/>
      <c r="E762" s="12"/>
      <c r="F762" s="12"/>
      <c r="G762" s="12"/>
    </row>
    <row r="763" spans="1:7" x14ac:dyDescent="0.2">
      <c r="A763" s="34">
        <v>664000</v>
      </c>
      <c r="B763" s="38" t="s">
        <v>586</v>
      </c>
      <c r="C763" s="45"/>
      <c r="D763" s="12"/>
      <c r="E763" s="12"/>
      <c r="F763" s="12"/>
      <c r="G763" s="12"/>
    </row>
    <row r="764" spans="1:7" x14ac:dyDescent="0.2">
      <c r="A764" s="34">
        <v>665000</v>
      </c>
      <c r="B764" s="38" t="s">
        <v>587</v>
      </c>
      <c r="C764" s="45"/>
      <c r="D764" s="12"/>
      <c r="E764" s="12"/>
      <c r="F764" s="12"/>
      <c r="G764" s="12"/>
    </row>
    <row r="765" spans="1:7" x14ac:dyDescent="0.2">
      <c r="A765" s="34">
        <v>666000</v>
      </c>
      <c r="B765" s="38" t="s">
        <v>588</v>
      </c>
      <c r="C765" s="45"/>
      <c r="D765" s="12"/>
      <c r="E765" s="12"/>
      <c r="F765" s="12"/>
      <c r="G765" s="12"/>
    </row>
    <row r="766" spans="1:7" x14ac:dyDescent="0.2">
      <c r="A766" s="34">
        <v>667000</v>
      </c>
      <c r="B766" s="38" t="s">
        <v>589</v>
      </c>
      <c r="C766" s="45"/>
      <c r="D766" s="12"/>
      <c r="E766" s="12"/>
      <c r="F766" s="12"/>
      <c r="G766" s="12"/>
    </row>
    <row r="767" spans="1:7" x14ac:dyDescent="0.2">
      <c r="A767" s="34">
        <v>668800</v>
      </c>
      <c r="B767" s="38" t="s">
        <v>590</v>
      </c>
      <c r="C767" s="45"/>
      <c r="D767" s="12"/>
      <c r="E767" s="12"/>
      <c r="F767" s="12"/>
      <c r="G767" s="12"/>
    </row>
    <row r="768" spans="1:7" x14ac:dyDescent="0.2">
      <c r="A768" s="53"/>
      <c r="B768" s="54"/>
      <c r="C768" s="45"/>
      <c r="D768" s="54"/>
      <c r="E768" s="54"/>
      <c r="F768" s="54"/>
      <c r="G768" s="55"/>
    </row>
    <row r="769" spans="1:7" x14ac:dyDescent="0.2">
      <c r="A769" s="34"/>
      <c r="B769" s="35" t="s">
        <v>591</v>
      </c>
      <c r="C769" s="45"/>
      <c r="D769" s="12"/>
      <c r="E769" s="12"/>
      <c r="F769" s="12"/>
      <c r="G769" s="12"/>
    </row>
    <row r="770" spans="1:7" x14ac:dyDescent="0.2">
      <c r="A770" s="34">
        <v>671100</v>
      </c>
      <c r="B770" s="38" t="s">
        <v>592</v>
      </c>
      <c r="C770" s="45"/>
      <c r="D770" s="12"/>
      <c r="E770" s="12"/>
      <c r="F770" s="12"/>
      <c r="G770" s="12"/>
    </row>
    <row r="771" spans="1:7" x14ac:dyDescent="0.2">
      <c r="A771" s="34">
        <v>671200</v>
      </c>
      <c r="B771" s="38" t="s">
        <v>593</v>
      </c>
      <c r="C771" s="45">
        <v>90</v>
      </c>
      <c r="D771" s="12"/>
      <c r="E771" s="12"/>
      <c r="F771" s="12"/>
      <c r="G771" s="12"/>
    </row>
    <row r="772" spans="1:7" x14ac:dyDescent="0.2">
      <c r="A772" s="34">
        <v>671300</v>
      </c>
      <c r="B772" s="38" t="s">
        <v>594</v>
      </c>
      <c r="C772" s="45"/>
      <c r="D772" s="12"/>
      <c r="E772" s="12"/>
      <c r="F772" s="12"/>
      <c r="G772" s="12"/>
    </row>
    <row r="773" spans="1:7" x14ac:dyDescent="0.2">
      <c r="A773" s="34">
        <v>671400</v>
      </c>
      <c r="B773" s="38" t="s">
        <v>595</v>
      </c>
      <c r="C773" s="45"/>
      <c r="D773" s="12"/>
      <c r="E773" s="12"/>
      <c r="F773" s="12"/>
      <c r="G773" s="12"/>
    </row>
    <row r="774" spans="1:7" x14ac:dyDescent="0.2">
      <c r="A774" s="34">
        <v>671500</v>
      </c>
      <c r="B774" s="38" t="s">
        <v>596</v>
      </c>
      <c r="C774" s="45"/>
      <c r="D774" s="12"/>
      <c r="E774" s="12"/>
      <c r="F774" s="12"/>
      <c r="G774" s="12"/>
    </row>
    <row r="775" spans="1:7" x14ac:dyDescent="0.2">
      <c r="A775" s="34">
        <v>671700</v>
      </c>
      <c r="B775" s="38" t="s">
        <v>597</v>
      </c>
      <c r="C775" s="45"/>
      <c r="D775" s="12"/>
      <c r="E775" s="12"/>
      <c r="F775" s="12"/>
      <c r="G775" s="12"/>
    </row>
    <row r="776" spans="1:7" x14ac:dyDescent="0.2">
      <c r="A776" s="34">
        <v>671800</v>
      </c>
      <c r="B776" s="38" t="s">
        <v>598</v>
      </c>
      <c r="C776" s="45"/>
      <c r="D776" s="12"/>
      <c r="E776" s="12"/>
      <c r="F776" s="12"/>
      <c r="G776" s="12"/>
    </row>
    <row r="777" spans="1:7" x14ac:dyDescent="0.2">
      <c r="A777" s="34">
        <v>672000</v>
      </c>
      <c r="B777" s="38" t="s">
        <v>599</v>
      </c>
      <c r="C777" s="45"/>
      <c r="D777" s="12"/>
      <c r="E777" s="12"/>
      <c r="F777" s="12"/>
      <c r="G777" s="12"/>
    </row>
    <row r="778" spans="1:7" x14ac:dyDescent="0.2">
      <c r="A778" s="53"/>
      <c r="B778" s="54"/>
      <c r="C778" s="45"/>
      <c r="D778" s="54"/>
      <c r="E778" s="54"/>
      <c r="F778" s="54"/>
      <c r="G778" s="55"/>
    </row>
    <row r="779" spans="1:7" x14ac:dyDescent="0.2">
      <c r="A779" s="36">
        <v>675000</v>
      </c>
      <c r="B779" s="37" t="s">
        <v>600</v>
      </c>
      <c r="C779" s="45"/>
      <c r="D779" s="12"/>
      <c r="E779" s="12"/>
      <c r="F779" s="12"/>
      <c r="G779" s="12"/>
    </row>
    <row r="780" spans="1:7" x14ac:dyDescent="0.2">
      <c r="A780" s="34">
        <v>675100</v>
      </c>
      <c r="B780" s="38" t="s">
        <v>601</v>
      </c>
      <c r="C780" s="45"/>
      <c r="D780" s="12"/>
      <c r="E780" s="12"/>
      <c r="F780" s="12"/>
      <c r="G780" s="12"/>
    </row>
    <row r="781" spans="1:7" x14ac:dyDescent="0.2">
      <c r="A781" s="34">
        <v>675200</v>
      </c>
      <c r="B781" s="38" t="s">
        <v>602</v>
      </c>
      <c r="C781" s="45"/>
      <c r="D781" s="12"/>
      <c r="E781" s="12"/>
      <c r="F781" s="12"/>
      <c r="G781" s="12"/>
    </row>
    <row r="782" spans="1:7" x14ac:dyDescent="0.2">
      <c r="A782" s="34">
        <v>675600</v>
      </c>
      <c r="B782" s="38" t="s">
        <v>603</v>
      </c>
      <c r="C782" s="45"/>
      <c r="D782" s="12"/>
      <c r="E782" s="12"/>
      <c r="F782" s="12"/>
      <c r="G782" s="12"/>
    </row>
    <row r="783" spans="1:7" x14ac:dyDescent="0.2">
      <c r="A783" s="34">
        <v>675800</v>
      </c>
      <c r="B783" s="38" t="s">
        <v>604</v>
      </c>
      <c r="C783" s="45"/>
      <c r="D783" s="12"/>
      <c r="E783" s="12"/>
      <c r="F783" s="12"/>
      <c r="G783" s="12"/>
    </row>
    <row r="784" spans="1:7" x14ac:dyDescent="0.2">
      <c r="A784" s="53"/>
      <c r="B784" s="54"/>
      <c r="C784" s="45"/>
      <c r="D784" s="54"/>
      <c r="E784" s="54"/>
      <c r="F784" s="54"/>
      <c r="G784" s="55"/>
    </row>
    <row r="785" spans="1:7" x14ac:dyDescent="0.2">
      <c r="A785" s="34">
        <v>678100</v>
      </c>
      <c r="B785" s="38" t="s">
        <v>605</v>
      </c>
      <c r="C785" s="45"/>
      <c r="D785" s="12"/>
      <c r="E785" s="12"/>
      <c r="F785" s="12"/>
      <c r="G785" s="12"/>
    </row>
    <row r="786" spans="1:7" x14ac:dyDescent="0.2">
      <c r="A786" s="34">
        <v>678200</v>
      </c>
      <c r="B786" s="38" t="s">
        <v>606</v>
      </c>
      <c r="C786" s="45"/>
      <c r="D786" s="12"/>
      <c r="E786" s="12"/>
      <c r="F786" s="12"/>
      <c r="G786" s="12"/>
    </row>
    <row r="787" spans="1:7" x14ac:dyDescent="0.2">
      <c r="A787" s="34">
        <v>678800</v>
      </c>
      <c r="B787" s="38" t="s">
        <v>607</v>
      </c>
      <c r="C787" s="45"/>
      <c r="D787" s="12"/>
      <c r="E787" s="12"/>
      <c r="F787" s="12"/>
      <c r="G787" s="12"/>
    </row>
    <row r="788" spans="1:7" x14ac:dyDescent="0.2">
      <c r="A788" s="53"/>
      <c r="B788" s="54"/>
      <c r="C788" s="45"/>
      <c r="D788" s="54"/>
      <c r="E788" s="54"/>
      <c r="F788" s="54"/>
      <c r="G788" s="55"/>
    </row>
    <row r="789" spans="1:7" x14ac:dyDescent="0.2">
      <c r="A789" s="34"/>
      <c r="B789" s="35" t="s">
        <v>608</v>
      </c>
      <c r="C789" s="45"/>
      <c r="D789" s="12"/>
      <c r="E789" s="12"/>
      <c r="F789" s="12"/>
      <c r="G789" s="12"/>
    </row>
    <row r="790" spans="1:7" x14ac:dyDescent="0.2">
      <c r="A790" s="36">
        <v>681100</v>
      </c>
      <c r="B790" s="37" t="s">
        <v>609</v>
      </c>
      <c r="C790" s="45"/>
      <c r="D790" s="12"/>
      <c r="E790" s="12"/>
      <c r="F790" s="12"/>
      <c r="G790" s="12"/>
    </row>
    <row r="791" spans="1:7" x14ac:dyDescent="0.2">
      <c r="A791" s="34">
        <v>681110</v>
      </c>
      <c r="B791" s="38" t="s">
        <v>610</v>
      </c>
      <c r="C791" s="45"/>
      <c r="D791" s="12"/>
      <c r="E791" s="12"/>
      <c r="F791" s="12"/>
      <c r="G791" s="12"/>
    </row>
    <row r="792" spans="1:7" x14ac:dyDescent="0.2">
      <c r="A792" s="34">
        <v>681120</v>
      </c>
      <c r="B792" s="38" t="s">
        <v>611</v>
      </c>
      <c r="C792" s="45"/>
      <c r="D792" s="12"/>
      <c r="E792" s="12"/>
      <c r="F792" s="12"/>
      <c r="G792" s="12"/>
    </row>
    <row r="793" spans="1:7" x14ac:dyDescent="0.2">
      <c r="A793" s="34">
        <v>681200</v>
      </c>
      <c r="B793" s="38" t="s">
        <v>612</v>
      </c>
      <c r="C793" s="45">
        <v>12309.73</v>
      </c>
      <c r="D793" s="12"/>
      <c r="E793" s="12"/>
      <c r="F793" s="12"/>
      <c r="G793" s="12"/>
    </row>
    <row r="794" spans="1:7" x14ac:dyDescent="0.2">
      <c r="A794" s="34">
        <v>681500</v>
      </c>
      <c r="B794" s="38" t="s">
        <v>613</v>
      </c>
      <c r="C794" s="45"/>
      <c r="D794" s="12"/>
      <c r="E794" s="12"/>
      <c r="F794" s="12"/>
      <c r="G794" s="12"/>
    </row>
    <row r="795" spans="1:7" x14ac:dyDescent="0.2">
      <c r="A795" s="53"/>
      <c r="B795" s="54"/>
      <c r="C795" s="45"/>
      <c r="D795" s="54"/>
      <c r="E795" s="54"/>
      <c r="F795" s="54"/>
      <c r="G795" s="55"/>
    </row>
    <row r="796" spans="1:7" x14ac:dyDescent="0.2">
      <c r="A796" s="36">
        <v>681600</v>
      </c>
      <c r="B796" s="37" t="s">
        <v>614</v>
      </c>
      <c r="C796" s="45"/>
      <c r="D796" s="12"/>
      <c r="E796" s="12"/>
      <c r="F796" s="12"/>
      <c r="G796" s="12"/>
    </row>
    <row r="797" spans="1:7" x14ac:dyDescent="0.2">
      <c r="A797" s="34">
        <v>681610</v>
      </c>
      <c r="B797" s="38" t="s">
        <v>615</v>
      </c>
      <c r="C797" s="45"/>
      <c r="D797" s="12"/>
      <c r="E797" s="12"/>
      <c r="F797" s="12"/>
      <c r="G797" s="12"/>
    </row>
    <row r="798" spans="1:7" x14ac:dyDescent="0.2">
      <c r="A798" s="34">
        <v>681620</v>
      </c>
      <c r="B798" s="38" t="s">
        <v>616</v>
      </c>
      <c r="C798" s="45"/>
      <c r="D798" s="12"/>
      <c r="E798" s="12"/>
      <c r="F798" s="12"/>
      <c r="G798" s="12"/>
    </row>
    <row r="799" spans="1:7" x14ac:dyDescent="0.2">
      <c r="A799" s="53"/>
      <c r="B799" s="54"/>
      <c r="C799" s="45"/>
      <c r="D799" s="54"/>
      <c r="E799" s="54"/>
      <c r="F799" s="54"/>
      <c r="G799" s="55"/>
    </row>
    <row r="800" spans="1:7" x14ac:dyDescent="0.2">
      <c r="A800" s="36">
        <v>681700</v>
      </c>
      <c r="B800" s="37" t="s">
        <v>617</v>
      </c>
      <c r="C800" s="45"/>
      <c r="D800" s="12"/>
      <c r="E800" s="12"/>
      <c r="F800" s="12"/>
      <c r="G800" s="12"/>
    </row>
    <row r="801" spans="1:7" x14ac:dyDescent="0.2">
      <c r="A801" s="34">
        <v>681730</v>
      </c>
      <c r="B801" s="38" t="s">
        <v>618</v>
      </c>
      <c r="C801" s="45"/>
      <c r="D801" s="12"/>
      <c r="E801" s="12"/>
      <c r="F801" s="12"/>
      <c r="G801" s="12"/>
    </row>
    <row r="802" spans="1:7" x14ac:dyDescent="0.2">
      <c r="A802" s="34">
        <v>681740</v>
      </c>
      <c r="B802" s="38" t="s">
        <v>619</v>
      </c>
      <c r="C802" s="45"/>
      <c r="D802" s="12"/>
      <c r="E802" s="12"/>
      <c r="F802" s="12"/>
      <c r="G802" s="12"/>
    </row>
    <row r="803" spans="1:7" x14ac:dyDescent="0.2">
      <c r="A803" s="53"/>
      <c r="B803" s="54"/>
      <c r="C803" s="45"/>
      <c r="D803" s="54"/>
      <c r="E803" s="54"/>
      <c r="F803" s="54"/>
      <c r="G803" s="55"/>
    </row>
    <row r="804" spans="1:7" x14ac:dyDescent="0.2">
      <c r="A804" s="36">
        <v>686000</v>
      </c>
      <c r="B804" s="37" t="s">
        <v>620</v>
      </c>
      <c r="C804" s="45"/>
      <c r="D804" s="12"/>
      <c r="E804" s="12"/>
      <c r="F804" s="12"/>
      <c r="G804" s="12"/>
    </row>
    <row r="805" spans="1:7" x14ac:dyDescent="0.2">
      <c r="A805" s="34">
        <v>686100</v>
      </c>
      <c r="B805" s="38" t="s">
        <v>621</v>
      </c>
      <c r="C805" s="45"/>
      <c r="D805" s="12"/>
      <c r="E805" s="12"/>
      <c r="F805" s="12"/>
      <c r="G805" s="12"/>
    </row>
    <row r="806" spans="1:7" x14ac:dyDescent="0.2">
      <c r="A806" s="34">
        <v>686500</v>
      </c>
      <c r="B806" s="38" t="s">
        <v>622</v>
      </c>
      <c r="C806" s="45"/>
      <c r="D806" s="12"/>
      <c r="E806" s="12"/>
      <c r="F806" s="12"/>
      <c r="G806" s="12"/>
    </row>
    <row r="807" spans="1:7" x14ac:dyDescent="0.2">
      <c r="A807" s="34">
        <v>686600</v>
      </c>
      <c r="B807" s="38" t="s">
        <v>623</v>
      </c>
      <c r="C807" s="45"/>
      <c r="D807" s="12"/>
      <c r="E807" s="12"/>
      <c r="F807" s="12"/>
      <c r="G807" s="12"/>
    </row>
    <row r="808" spans="1:7" x14ac:dyDescent="0.2">
      <c r="A808" s="34">
        <v>686620</v>
      </c>
      <c r="B808" s="38" t="s">
        <v>624</v>
      </c>
      <c r="C808" s="45"/>
      <c r="D808" s="12"/>
      <c r="E808" s="12"/>
      <c r="F808" s="12"/>
      <c r="G808" s="12"/>
    </row>
    <row r="809" spans="1:7" x14ac:dyDescent="0.2">
      <c r="A809" s="34">
        <v>686650</v>
      </c>
      <c r="B809" s="38" t="s">
        <v>625</v>
      </c>
      <c r="C809" s="45"/>
      <c r="D809" s="12"/>
      <c r="E809" s="12"/>
      <c r="F809" s="12"/>
      <c r="G809" s="12"/>
    </row>
    <row r="810" spans="1:7" x14ac:dyDescent="0.2">
      <c r="A810" s="34">
        <v>686800</v>
      </c>
      <c r="B810" s="38" t="s">
        <v>626</v>
      </c>
      <c r="C810" s="45"/>
      <c r="D810" s="12"/>
      <c r="E810" s="12"/>
      <c r="F810" s="12"/>
      <c r="G810" s="12"/>
    </row>
    <row r="811" spans="1:7" x14ac:dyDescent="0.2">
      <c r="A811" s="53"/>
      <c r="B811" s="54"/>
      <c r="C811" s="45"/>
      <c r="D811" s="54"/>
      <c r="E811" s="54"/>
      <c r="F811" s="54"/>
      <c r="G811" s="55"/>
    </row>
    <row r="812" spans="1:7" x14ac:dyDescent="0.2">
      <c r="A812" s="34">
        <v>687100</v>
      </c>
      <c r="B812" s="38" t="s">
        <v>627</v>
      </c>
      <c r="C812" s="45"/>
      <c r="D812" s="12"/>
      <c r="E812" s="12"/>
      <c r="F812" s="12"/>
      <c r="G812" s="12"/>
    </row>
    <row r="813" spans="1:7" x14ac:dyDescent="0.2">
      <c r="A813" s="34">
        <v>687200</v>
      </c>
      <c r="B813" s="38" t="s">
        <v>628</v>
      </c>
      <c r="C813" s="45"/>
      <c r="D813" s="12"/>
      <c r="E813" s="12"/>
      <c r="F813" s="12"/>
      <c r="G813" s="12"/>
    </row>
    <row r="814" spans="1:7" x14ac:dyDescent="0.2">
      <c r="A814" s="34">
        <v>687250</v>
      </c>
      <c r="B814" s="38" t="s">
        <v>629</v>
      </c>
      <c r="C814" s="45"/>
      <c r="D814" s="12"/>
      <c r="E814" s="12"/>
      <c r="F814" s="12"/>
      <c r="G814" s="12"/>
    </row>
    <row r="815" spans="1:7" x14ac:dyDescent="0.2">
      <c r="A815" s="34">
        <v>687300</v>
      </c>
      <c r="B815" s="38" t="s">
        <v>630</v>
      </c>
      <c r="C815" s="45"/>
      <c r="D815" s="12"/>
      <c r="E815" s="12"/>
      <c r="F815" s="12"/>
      <c r="G815" s="12"/>
    </row>
    <row r="816" spans="1:7" x14ac:dyDescent="0.2">
      <c r="A816" s="34">
        <v>687400</v>
      </c>
      <c r="B816" s="38" t="s">
        <v>631</v>
      </c>
      <c r="C816" s="45"/>
      <c r="D816" s="12"/>
      <c r="E816" s="12"/>
      <c r="F816" s="12"/>
      <c r="G816" s="12"/>
    </row>
    <row r="817" spans="1:7" x14ac:dyDescent="0.2">
      <c r="A817" s="34">
        <v>687500</v>
      </c>
      <c r="B817" s="38" t="s">
        <v>632</v>
      </c>
      <c r="C817" s="45"/>
      <c r="D817" s="12"/>
      <c r="E817" s="12"/>
      <c r="F817" s="12"/>
      <c r="G817" s="12"/>
    </row>
    <row r="818" spans="1:7" x14ac:dyDescent="0.2">
      <c r="A818" s="34">
        <v>687600</v>
      </c>
      <c r="B818" s="38" t="s">
        <v>633</v>
      </c>
      <c r="C818" s="45"/>
      <c r="D818" s="12"/>
      <c r="E818" s="12"/>
      <c r="F818" s="12"/>
      <c r="G818" s="12"/>
    </row>
    <row r="819" spans="1:7" x14ac:dyDescent="0.2">
      <c r="A819" s="53"/>
      <c r="B819" s="54"/>
      <c r="C819" s="45"/>
      <c r="D819" s="54"/>
      <c r="E819" s="54"/>
      <c r="F819" s="54"/>
      <c r="G819" s="55"/>
    </row>
    <row r="820" spans="1:7" x14ac:dyDescent="0.2">
      <c r="A820" s="34"/>
      <c r="B820" s="35" t="s">
        <v>634</v>
      </c>
      <c r="C820" s="45"/>
      <c r="D820" s="12"/>
      <c r="E820" s="12"/>
      <c r="F820" s="12"/>
      <c r="G820" s="12"/>
    </row>
    <row r="821" spans="1:7" x14ac:dyDescent="0.2">
      <c r="A821" s="34">
        <v>691000</v>
      </c>
      <c r="B821" s="38" t="s">
        <v>635</v>
      </c>
      <c r="C821" s="45"/>
      <c r="D821" s="12"/>
      <c r="E821" s="12"/>
      <c r="F821" s="12"/>
      <c r="G821" s="12"/>
    </row>
    <row r="822" spans="1:7" x14ac:dyDescent="0.2">
      <c r="A822" s="53"/>
      <c r="B822" s="54"/>
      <c r="C822" s="45"/>
      <c r="D822" s="54"/>
      <c r="E822" s="54"/>
      <c r="F822" s="54"/>
      <c r="G822" s="55"/>
    </row>
    <row r="823" spans="1:7" x14ac:dyDescent="0.2">
      <c r="A823" s="34">
        <v>695000</v>
      </c>
      <c r="B823" s="38" t="s">
        <v>992</v>
      </c>
      <c r="C823" s="45">
        <v>4309</v>
      </c>
      <c r="D823" s="12"/>
      <c r="E823" s="12"/>
      <c r="F823" s="12"/>
      <c r="G823" s="12"/>
    </row>
    <row r="824" spans="1:7" x14ac:dyDescent="0.2">
      <c r="A824" s="34">
        <v>695100</v>
      </c>
      <c r="B824" s="38" t="s">
        <v>636</v>
      </c>
      <c r="C824" s="45"/>
      <c r="D824" s="12"/>
      <c r="E824" s="12"/>
      <c r="F824" s="12"/>
      <c r="G824" s="12"/>
    </row>
    <row r="825" spans="1:7" x14ac:dyDescent="0.2">
      <c r="A825" s="34">
        <v>695200</v>
      </c>
      <c r="B825" s="38" t="s">
        <v>637</v>
      </c>
      <c r="C825" s="45"/>
      <c r="D825" s="12"/>
      <c r="E825" s="12"/>
      <c r="F825" s="12"/>
      <c r="G825" s="12"/>
    </row>
    <row r="826" spans="1:7" x14ac:dyDescent="0.2">
      <c r="A826" s="34">
        <v>695400</v>
      </c>
      <c r="B826" s="38" t="s">
        <v>638</v>
      </c>
      <c r="C826" s="45"/>
      <c r="D826" s="12"/>
      <c r="E826" s="12"/>
      <c r="F826" s="12"/>
      <c r="G826" s="12"/>
    </row>
    <row r="827" spans="1:7" x14ac:dyDescent="0.2">
      <c r="A827" s="34">
        <v>696000</v>
      </c>
      <c r="B827" s="38" t="s">
        <v>639</v>
      </c>
      <c r="C827" s="45"/>
      <c r="D827" s="12"/>
      <c r="E827" s="12"/>
      <c r="F827" s="12"/>
      <c r="G827" s="12"/>
    </row>
    <row r="828" spans="1:7" x14ac:dyDescent="0.2">
      <c r="A828" s="34">
        <v>697000</v>
      </c>
      <c r="B828" s="38" t="s">
        <v>640</v>
      </c>
      <c r="C828" s="45"/>
      <c r="D828" s="12"/>
      <c r="E828" s="12"/>
      <c r="F828" s="12"/>
      <c r="G828" s="12"/>
    </row>
    <row r="829" spans="1:7" x14ac:dyDescent="0.2">
      <c r="A829" s="34">
        <v>698100</v>
      </c>
      <c r="B829" s="38" t="s">
        <v>641</v>
      </c>
      <c r="C829" s="45"/>
      <c r="D829" s="12"/>
      <c r="E829" s="12"/>
      <c r="F829" s="12"/>
      <c r="G829" s="12"/>
    </row>
    <row r="830" spans="1:7" x14ac:dyDescent="0.2">
      <c r="A830" s="34">
        <v>698900</v>
      </c>
      <c r="B830" s="38" t="s">
        <v>642</v>
      </c>
      <c r="C830" s="45"/>
      <c r="D830" s="12"/>
      <c r="E830" s="12"/>
      <c r="F830" s="12"/>
      <c r="G830" s="12"/>
    </row>
    <row r="831" spans="1:7" x14ac:dyDescent="0.2">
      <c r="A831" s="34">
        <v>699000</v>
      </c>
      <c r="B831" s="38" t="s">
        <v>993</v>
      </c>
      <c r="C831" s="45">
        <v>-800</v>
      </c>
      <c r="D831" s="12"/>
      <c r="E831" s="12"/>
      <c r="F831" s="12"/>
      <c r="G831" s="12"/>
    </row>
    <row r="832" spans="1:7" x14ac:dyDescent="0.2">
      <c r="A832" s="34">
        <v>699100</v>
      </c>
      <c r="B832" s="38" t="s">
        <v>643</v>
      </c>
      <c r="C832" s="45"/>
      <c r="D832" s="12"/>
      <c r="E832" s="12"/>
      <c r="F832" s="12"/>
      <c r="G832" s="12"/>
    </row>
    <row r="833" spans="1:7" x14ac:dyDescent="0.2">
      <c r="A833" s="34">
        <v>699200</v>
      </c>
      <c r="B833" s="38" t="s">
        <v>644</v>
      </c>
      <c r="C833" s="45"/>
      <c r="D833" s="12"/>
      <c r="E833" s="12"/>
      <c r="F833" s="12"/>
      <c r="G833" s="12"/>
    </row>
    <row r="834" spans="1:7" x14ac:dyDescent="0.2">
      <c r="A834" s="34">
        <v>699300</v>
      </c>
      <c r="B834" s="38" t="s">
        <v>645</v>
      </c>
      <c r="C834" s="45"/>
      <c r="D834" s="12"/>
      <c r="E834" s="12"/>
      <c r="F834" s="12"/>
      <c r="G834" s="12"/>
    </row>
    <row r="835" spans="1:7" x14ac:dyDescent="0.2">
      <c r="A835" s="34">
        <v>699400</v>
      </c>
      <c r="B835" s="38" t="s">
        <v>646</v>
      </c>
      <c r="C835" s="45"/>
      <c r="D835" s="12"/>
      <c r="E835" s="12"/>
      <c r="F835" s="12"/>
      <c r="G835" s="12"/>
    </row>
    <row r="836" spans="1:7" x14ac:dyDescent="0.2">
      <c r="A836" s="53"/>
      <c r="B836" s="54"/>
      <c r="C836" s="45"/>
      <c r="D836" s="54"/>
      <c r="E836" s="54"/>
      <c r="F836" s="54"/>
      <c r="G836" s="55"/>
    </row>
    <row r="837" spans="1:7" ht="15" x14ac:dyDescent="0.2">
      <c r="A837" s="34" t="s">
        <v>1106</v>
      </c>
      <c r="B837" s="40" t="s">
        <v>1107</v>
      </c>
      <c r="C837" s="45"/>
      <c r="D837" s="12"/>
      <c r="E837" s="12"/>
      <c r="F837" s="12"/>
      <c r="G837" s="12"/>
    </row>
    <row r="838" spans="1:7" x14ac:dyDescent="0.2">
      <c r="A838" s="53"/>
      <c r="B838" s="54"/>
      <c r="C838" s="45"/>
      <c r="D838" s="54"/>
      <c r="E838" s="54"/>
      <c r="F838" s="54"/>
      <c r="G838" s="55"/>
    </row>
    <row r="839" spans="1:7" x14ac:dyDescent="0.2">
      <c r="A839" s="34"/>
      <c r="B839" s="35" t="s">
        <v>647</v>
      </c>
      <c r="C839" s="45"/>
      <c r="D839" s="12"/>
      <c r="E839" s="12"/>
      <c r="F839" s="12"/>
      <c r="G839" s="12"/>
    </row>
    <row r="840" spans="1:7" x14ac:dyDescent="0.2">
      <c r="A840" s="34">
        <v>701000</v>
      </c>
      <c r="B840" s="38" t="s">
        <v>648</v>
      </c>
      <c r="C840" s="45"/>
      <c r="D840" s="12"/>
      <c r="E840" s="12"/>
      <c r="F840" s="12"/>
      <c r="G840" s="12"/>
    </row>
    <row r="841" spans="1:7" x14ac:dyDescent="0.2">
      <c r="A841" s="34">
        <v>701010</v>
      </c>
      <c r="B841" s="38" t="s">
        <v>994</v>
      </c>
      <c r="C841" s="45">
        <v>-206132.1</v>
      </c>
      <c r="D841" s="12"/>
      <c r="E841" s="12"/>
      <c r="F841" s="12"/>
      <c r="G841" s="12"/>
    </row>
    <row r="842" spans="1:7" x14ac:dyDescent="0.2">
      <c r="A842" s="34">
        <v>701020</v>
      </c>
      <c r="B842" s="38" t="s">
        <v>995</v>
      </c>
      <c r="C842" s="45">
        <v>-73588.42</v>
      </c>
      <c r="D842" s="12"/>
      <c r="E842" s="12"/>
      <c r="F842" s="12"/>
      <c r="G842" s="12"/>
    </row>
    <row r="843" spans="1:7" x14ac:dyDescent="0.2">
      <c r="A843" s="34">
        <v>701030</v>
      </c>
      <c r="B843" s="38" t="s">
        <v>996</v>
      </c>
      <c r="C843" s="45">
        <v>-48277.85</v>
      </c>
      <c r="D843" s="12"/>
      <c r="E843" s="12"/>
      <c r="F843" s="12"/>
      <c r="G843" s="12"/>
    </row>
    <row r="844" spans="1:7" x14ac:dyDescent="0.2">
      <c r="A844" s="34">
        <v>701040</v>
      </c>
      <c r="B844" s="38" t="s">
        <v>997</v>
      </c>
      <c r="C844" s="45">
        <v>-5836.37</v>
      </c>
      <c r="D844" s="12"/>
      <c r="E844" s="12"/>
      <c r="F844" s="12"/>
      <c r="G844" s="12"/>
    </row>
    <row r="845" spans="1:7" x14ac:dyDescent="0.2">
      <c r="A845" s="34">
        <v>701050</v>
      </c>
      <c r="B845" s="38" t="s">
        <v>998</v>
      </c>
      <c r="C845" s="45">
        <v>-27299.31</v>
      </c>
      <c r="D845" s="12"/>
      <c r="E845" s="12"/>
      <c r="F845" s="12"/>
      <c r="G845" s="12"/>
    </row>
    <row r="846" spans="1:7" x14ac:dyDescent="0.2">
      <c r="A846" s="34" t="s">
        <v>649</v>
      </c>
      <c r="B846" s="38" t="s">
        <v>650</v>
      </c>
      <c r="C846" s="45"/>
      <c r="D846" s="12"/>
      <c r="E846" s="12"/>
      <c r="F846" s="12"/>
      <c r="G846" s="12"/>
    </row>
    <row r="847" spans="1:7" x14ac:dyDescent="0.2">
      <c r="A847" s="34" t="s">
        <v>651</v>
      </c>
      <c r="B847" s="38" t="s">
        <v>652</v>
      </c>
      <c r="C847" s="45"/>
      <c r="D847" s="12"/>
      <c r="E847" s="12"/>
      <c r="F847" s="12"/>
      <c r="G847" s="12"/>
    </row>
    <row r="848" spans="1:7" x14ac:dyDescent="0.2">
      <c r="A848" s="34" t="s">
        <v>653</v>
      </c>
      <c r="B848" s="38" t="s">
        <v>654</v>
      </c>
      <c r="C848" s="45"/>
      <c r="D848" s="12"/>
      <c r="E848" s="12"/>
      <c r="F848" s="12"/>
      <c r="G848" s="12"/>
    </row>
    <row r="849" spans="1:7" x14ac:dyDescent="0.2">
      <c r="A849" s="53"/>
      <c r="B849" s="54"/>
      <c r="C849" s="45"/>
      <c r="D849" s="54"/>
      <c r="E849" s="54"/>
      <c r="F849" s="54"/>
      <c r="G849" s="55"/>
    </row>
    <row r="850" spans="1:7" x14ac:dyDescent="0.2">
      <c r="A850" s="34" t="s">
        <v>655</v>
      </c>
      <c r="B850" s="38" t="s">
        <v>656</v>
      </c>
      <c r="C850" s="45"/>
      <c r="D850" s="12"/>
      <c r="E850" s="12"/>
      <c r="F850" s="12"/>
      <c r="G850" s="12"/>
    </row>
    <row r="851" spans="1:7" x14ac:dyDescent="0.2">
      <c r="A851" s="34" t="s">
        <v>657</v>
      </c>
      <c r="B851" s="38" t="s">
        <v>658</v>
      </c>
      <c r="C851" s="45"/>
      <c r="D851" s="12"/>
      <c r="E851" s="12"/>
      <c r="F851" s="12"/>
      <c r="G851" s="12"/>
    </row>
    <row r="852" spans="1:7" x14ac:dyDescent="0.2">
      <c r="A852" s="34" t="s">
        <v>659</v>
      </c>
      <c r="B852" s="38" t="s">
        <v>660</v>
      </c>
      <c r="C852" s="45"/>
      <c r="D852" s="12"/>
      <c r="E852" s="12"/>
      <c r="F852" s="12"/>
      <c r="G852" s="12"/>
    </row>
    <row r="853" spans="1:7" x14ac:dyDescent="0.2">
      <c r="A853" s="34" t="s">
        <v>661</v>
      </c>
      <c r="B853" s="38" t="s">
        <v>662</v>
      </c>
      <c r="C853" s="45"/>
      <c r="D853" s="12"/>
      <c r="E853" s="12"/>
      <c r="F853" s="12"/>
      <c r="G853" s="12"/>
    </row>
    <row r="854" spans="1:7" x14ac:dyDescent="0.2">
      <c r="A854" s="53"/>
      <c r="B854" s="54"/>
      <c r="C854" s="45"/>
      <c r="D854" s="54"/>
      <c r="E854" s="54"/>
      <c r="F854" s="54"/>
      <c r="G854" s="55"/>
    </row>
    <row r="855" spans="1:7" x14ac:dyDescent="0.2">
      <c r="A855" s="34" t="s">
        <v>663</v>
      </c>
      <c r="B855" s="38" t="s">
        <v>664</v>
      </c>
      <c r="C855" s="45"/>
      <c r="D855" s="12"/>
      <c r="E855" s="12"/>
      <c r="F855" s="12"/>
      <c r="G855" s="12"/>
    </row>
    <row r="856" spans="1:7" x14ac:dyDescent="0.2">
      <c r="A856" s="34" t="s">
        <v>665</v>
      </c>
      <c r="B856" s="38" t="s">
        <v>666</v>
      </c>
      <c r="C856" s="45"/>
      <c r="D856" s="12"/>
      <c r="E856" s="12"/>
      <c r="F856" s="12"/>
      <c r="G856" s="12"/>
    </row>
    <row r="857" spans="1:7" x14ac:dyDescent="0.2">
      <c r="A857" s="34" t="s">
        <v>667</v>
      </c>
      <c r="B857" s="38" t="s">
        <v>668</v>
      </c>
      <c r="C857" s="45"/>
      <c r="D857" s="12"/>
      <c r="E857" s="12"/>
      <c r="F857" s="12"/>
      <c r="G857" s="12"/>
    </row>
    <row r="858" spans="1:7" x14ac:dyDescent="0.2">
      <c r="A858" s="34" t="s">
        <v>669</v>
      </c>
      <c r="B858" s="38" t="s">
        <v>670</v>
      </c>
      <c r="C858" s="45"/>
      <c r="D858" s="12"/>
      <c r="E858" s="12"/>
      <c r="F858" s="12"/>
      <c r="G858" s="12"/>
    </row>
    <row r="859" spans="1:7" x14ac:dyDescent="0.2">
      <c r="A859" s="53"/>
      <c r="B859" s="54"/>
      <c r="C859" s="45"/>
      <c r="D859" s="54"/>
      <c r="E859" s="54"/>
      <c r="F859" s="54"/>
      <c r="G859" s="55"/>
    </row>
    <row r="860" spans="1:7" x14ac:dyDescent="0.2">
      <c r="A860" s="34" t="s">
        <v>671</v>
      </c>
      <c r="B860" s="38" t="s">
        <v>672</v>
      </c>
      <c r="C860" s="45"/>
      <c r="D860" s="12"/>
      <c r="E860" s="12"/>
      <c r="F860" s="12"/>
      <c r="G860" s="12"/>
    </row>
    <row r="861" spans="1:7" x14ac:dyDescent="0.2">
      <c r="A861" s="34" t="s">
        <v>673</v>
      </c>
      <c r="B861" s="38" t="s">
        <v>674</v>
      </c>
      <c r="C861" s="45"/>
      <c r="D861" s="12"/>
      <c r="E861" s="12"/>
      <c r="F861" s="12"/>
      <c r="G861" s="12"/>
    </row>
    <row r="862" spans="1:7" x14ac:dyDescent="0.2">
      <c r="A862" s="34" t="s">
        <v>675</v>
      </c>
      <c r="B862" s="38" t="s">
        <v>676</v>
      </c>
      <c r="C862" s="45"/>
      <c r="D862" s="12"/>
      <c r="E862" s="12"/>
      <c r="F862" s="12"/>
      <c r="G862" s="12"/>
    </row>
    <row r="863" spans="1:7" x14ac:dyDescent="0.2">
      <c r="A863" s="34" t="s">
        <v>677</v>
      </c>
      <c r="B863" s="38" t="s">
        <v>678</v>
      </c>
      <c r="C863" s="45"/>
      <c r="D863" s="12"/>
      <c r="E863" s="12"/>
      <c r="F863" s="12"/>
      <c r="G863" s="12"/>
    </row>
    <row r="864" spans="1:7" x14ac:dyDescent="0.2">
      <c r="A864" s="53"/>
      <c r="B864" s="54"/>
      <c r="C864" s="45"/>
      <c r="D864" s="54"/>
      <c r="E864" s="54"/>
      <c r="F864" s="54"/>
      <c r="G864" s="55"/>
    </row>
    <row r="865" spans="1:7" x14ac:dyDescent="0.2">
      <c r="A865" s="34" t="s">
        <v>679</v>
      </c>
      <c r="B865" s="38" t="s">
        <v>680</v>
      </c>
      <c r="C865" s="45"/>
      <c r="D865" s="12"/>
      <c r="E865" s="12"/>
      <c r="F865" s="12"/>
      <c r="G865" s="12"/>
    </row>
    <row r="866" spans="1:7" x14ac:dyDescent="0.2">
      <c r="A866" s="34" t="s">
        <v>681</v>
      </c>
      <c r="B866" s="38" t="s">
        <v>682</v>
      </c>
      <c r="C866" s="45"/>
      <c r="D866" s="12"/>
      <c r="E866" s="12"/>
      <c r="F866" s="12"/>
      <c r="G866" s="12"/>
    </row>
    <row r="867" spans="1:7" x14ac:dyDescent="0.2">
      <c r="A867" s="34" t="s">
        <v>683</v>
      </c>
      <c r="B867" s="38" t="s">
        <v>684</v>
      </c>
      <c r="C867" s="45"/>
      <c r="D867" s="12"/>
      <c r="E867" s="12"/>
      <c r="F867" s="12"/>
      <c r="G867" s="12"/>
    </row>
    <row r="868" spans="1:7" x14ac:dyDescent="0.2">
      <c r="A868" s="34" t="s">
        <v>685</v>
      </c>
      <c r="B868" s="38" t="s">
        <v>686</v>
      </c>
      <c r="C868" s="45"/>
      <c r="D868" s="12"/>
      <c r="E868" s="12"/>
      <c r="F868" s="12"/>
      <c r="G868" s="12"/>
    </row>
    <row r="869" spans="1:7" x14ac:dyDescent="0.2">
      <c r="A869" s="53"/>
      <c r="B869" s="54"/>
      <c r="C869" s="45"/>
      <c r="D869" s="54"/>
      <c r="E869" s="54"/>
      <c r="F869" s="54"/>
      <c r="G869" s="55"/>
    </row>
    <row r="870" spans="1:7" x14ac:dyDescent="0.2">
      <c r="A870" s="34" t="s">
        <v>687</v>
      </c>
      <c r="B870" s="38" t="s">
        <v>688</v>
      </c>
      <c r="C870" s="45"/>
      <c r="D870" s="12"/>
      <c r="E870" s="12"/>
      <c r="F870" s="12"/>
      <c r="G870" s="12"/>
    </row>
    <row r="871" spans="1:7" x14ac:dyDescent="0.2">
      <c r="A871" s="34" t="s">
        <v>689</v>
      </c>
      <c r="B871" s="38" t="s">
        <v>690</v>
      </c>
      <c r="C871" s="45"/>
      <c r="D871" s="12"/>
      <c r="E871" s="12"/>
      <c r="F871" s="12"/>
      <c r="G871" s="12"/>
    </row>
    <row r="872" spans="1:7" x14ac:dyDescent="0.2">
      <c r="A872" s="34" t="s">
        <v>691</v>
      </c>
      <c r="B872" s="38" t="s">
        <v>692</v>
      </c>
      <c r="C872" s="45"/>
      <c r="D872" s="12"/>
      <c r="E872" s="12"/>
      <c r="F872" s="12"/>
      <c r="G872" s="12"/>
    </row>
    <row r="873" spans="1:7" x14ac:dyDescent="0.2">
      <c r="A873" s="34" t="s">
        <v>693</v>
      </c>
      <c r="B873" s="38" t="s">
        <v>694</v>
      </c>
      <c r="C873" s="45"/>
      <c r="D873" s="12"/>
      <c r="E873" s="12"/>
      <c r="F873" s="12"/>
      <c r="G873" s="12"/>
    </row>
    <row r="874" spans="1:7" x14ac:dyDescent="0.2">
      <c r="A874" s="53"/>
      <c r="B874" s="54"/>
      <c r="C874" s="45"/>
      <c r="D874" s="54"/>
      <c r="E874" s="54"/>
      <c r="F874" s="54"/>
      <c r="G874" s="55"/>
    </row>
    <row r="875" spans="1:7" x14ac:dyDescent="0.2">
      <c r="A875" s="34">
        <v>707000</v>
      </c>
      <c r="B875" s="38" t="s">
        <v>695</v>
      </c>
      <c r="C875" s="45"/>
      <c r="D875" s="12"/>
      <c r="E875" s="12"/>
      <c r="F875" s="12"/>
      <c r="G875" s="12"/>
    </row>
    <row r="876" spans="1:7" x14ac:dyDescent="0.2">
      <c r="A876" s="34">
        <v>707010</v>
      </c>
      <c r="B876" s="38" t="s">
        <v>999</v>
      </c>
      <c r="C876" s="45">
        <v>-6227.06</v>
      </c>
      <c r="D876" s="12"/>
      <c r="E876" s="12"/>
      <c r="F876" s="12"/>
      <c r="G876" s="12"/>
    </row>
    <row r="877" spans="1:7" x14ac:dyDescent="0.2">
      <c r="A877" s="34">
        <v>707011</v>
      </c>
      <c r="B877" s="38" t="s">
        <v>1000</v>
      </c>
      <c r="C877" s="45">
        <v>-4248.4399999999996</v>
      </c>
      <c r="D877" s="12"/>
      <c r="E877" s="12"/>
      <c r="F877" s="12"/>
      <c r="G877" s="12"/>
    </row>
    <row r="878" spans="1:7" x14ac:dyDescent="0.2">
      <c r="A878" s="34" t="s">
        <v>696</v>
      </c>
      <c r="B878" s="38" t="s">
        <v>697</v>
      </c>
      <c r="C878" s="45"/>
      <c r="D878" s="12"/>
      <c r="E878" s="12"/>
      <c r="F878" s="12"/>
      <c r="G878" s="12"/>
    </row>
    <row r="879" spans="1:7" x14ac:dyDescent="0.2">
      <c r="A879" s="34" t="s">
        <v>698</v>
      </c>
      <c r="B879" s="38" t="s">
        <v>699</v>
      </c>
      <c r="C879" s="45"/>
      <c r="D879" s="12"/>
      <c r="E879" s="12"/>
      <c r="F879" s="12"/>
      <c r="G879" s="12"/>
    </row>
    <row r="880" spans="1:7" x14ac:dyDescent="0.2">
      <c r="A880" s="34" t="s">
        <v>700</v>
      </c>
      <c r="B880" s="38" t="s">
        <v>701</v>
      </c>
      <c r="C880" s="45"/>
      <c r="D880" s="12"/>
      <c r="E880" s="12"/>
      <c r="F880" s="12"/>
      <c r="G880" s="12"/>
    </row>
    <row r="881" spans="1:7" x14ac:dyDescent="0.2">
      <c r="A881" s="53"/>
      <c r="B881" s="54"/>
      <c r="C881" s="45"/>
      <c r="D881" s="54"/>
      <c r="E881" s="54"/>
      <c r="F881" s="54"/>
      <c r="G881" s="55"/>
    </row>
    <row r="882" spans="1:7" x14ac:dyDescent="0.2">
      <c r="A882" s="34" t="s">
        <v>702</v>
      </c>
      <c r="B882" s="38" t="s">
        <v>703</v>
      </c>
      <c r="C882" s="45"/>
      <c r="D882" s="12"/>
      <c r="E882" s="12"/>
      <c r="F882" s="12"/>
      <c r="G882" s="12"/>
    </row>
    <row r="883" spans="1:7" x14ac:dyDescent="0.2">
      <c r="A883" s="34" t="s">
        <v>704</v>
      </c>
      <c r="B883" s="38" t="s">
        <v>705</v>
      </c>
      <c r="C883" s="45"/>
      <c r="D883" s="12"/>
      <c r="E883" s="12"/>
      <c r="F883" s="12"/>
      <c r="G883" s="12"/>
    </row>
    <row r="884" spans="1:7" x14ac:dyDescent="0.2">
      <c r="A884" s="34" t="s">
        <v>706</v>
      </c>
      <c r="B884" s="38" t="s">
        <v>707</v>
      </c>
      <c r="C884" s="45"/>
      <c r="D884" s="12"/>
      <c r="E884" s="12"/>
      <c r="F884" s="12"/>
      <c r="G884" s="12"/>
    </row>
    <row r="885" spans="1:7" x14ac:dyDescent="0.2">
      <c r="A885" s="34" t="s">
        <v>708</v>
      </c>
      <c r="B885" s="38" t="s">
        <v>709</v>
      </c>
      <c r="C885" s="45"/>
      <c r="D885" s="12"/>
      <c r="E885" s="12"/>
      <c r="F885" s="12"/>
      <c r="G885" s="12"/>
    </row>
    <row r="886" spans="1:7" x14ac:dyDescent="0.2">
      <c r="A886" s="53"/>
      <c r="B886" s="54"/>
      <c r="C886" s="45"/>
      <c r="D886" s="54"/>
      <c r="E886" s="54"/>
      <c r="F886" s="54"/>
      <c r="G886" s="55"/>
    </row>
    <row r="887" spans="1:7" x14ac:dyDescent="0.2">
      <c r="A887" s="34" t="s">
        <v>710</v>
      </c>
      <c r="B887" s="38" t="s">
        <v>711</v>
      </c>
      <c r="C887" s="45"/>
      <c r="D887" s="12"/>
      <c r="E887" s="12"/>
      <c r="F887" s="12"/>
      <c r="G887" s="12"/>
    </row>
    <row r="888" spans="1:7" x14ac:dyDescent="0.2">
      <c r="A888" s="34" t="s">
        <v>712</v>
      </c>
      <c r="B888" s="38" t="s">
        <v>713</v>
      </c>
      <c r="C888" s="45"/>
      <c r="D888" s="12"/>
      <c r="E888" s="12"/>
      <c r="F888" s="12"/>
      <c r="G888" s="12"/>
    </row>
    <row r="889" spans="1:7" x14ac:dyDescent="0.2">
      <c r="A889" s="34" t="s">
        <v>714</v>
      </c>
      <c r="B889" s="38" t="s">
        <v>715</v>
      </c>
      <c r="C889" s="45"/>
      <c r="D889" s="12"/>
      <c r="E889" s="12"/>
      <c r="F889" s="12"/>
      <c r="G889" s="12"/>
    </row>
    <row r="890" spans="1:7" x14ac:dyDescent="0.2">
      <c r="A890" s="34" t="s">
        <v>716</v>
      </c>
      <c r="B890" s="38" t="s">
        <v>717</v>
      </c>
      <c r="C890" s="45"/>
      <c r="D890" s="12"/>
      <c r="E890" s="12"/>
      <c r="F890" s="12"/>
      <c r="G890" s="12"/>
    </row>
    <row r="891" spans="1:7" x14ac:dyDescent="0.2">
      <c r="A891" s="53"/>
      <c r="B891" s="54"/>
      <c r="C891" s="45"/>
      <c r="D891" s="54"/>
      <c r="E891" s="54"/>
      <c r="F891" s="54"/>
      <c r="G891" s="55"/>
    </row>
    <row r="892" spans="1:7" x14ac:dyDescent="0.2">
      <c r="A892" s="34" t="s">
        <v>718</v>
      </c>
      <c r="B892" s="38" t="s">
        <v>719</v>
      </c>
      <c r="C892" s="45"/>
      <c r="D892" s="12"/>
      <c r="E892" s="12"/>
      <c r="F892" s="12"/>
      <c r="G892" s="12"/>
    </row>
    <row r="893" spans="1:7" x14ac:dyDescent="0.2">
      <c r="A893" s="34" t="s">
        <v>720</v>
      </c>
      <c r="B893" s="38" t="s">
        <v>721</v>
      </c>
      <c r="C893" s="45"/>
      <c r="D893" s="12"/>
      <c r="E893" s="12"/>
      <c r="F893" s="12"/>
      <c r="G893" s="12"/>
    </row>
    <row r="894" spans="1:7" x14ac:dyDescent="0.2">
      <c r="A894" s="34" t="s">
        <v>722</v>
      </c>
      <c r="B894" s="38" t="s">
        <v>723</v>
      </c>
      <c r="C894" s="45"/>
      <c r="D894" s="12"/>
      <c r="E894" s="12"/>
      <c r="F894" s="12"/>
      <c r="G894" s="12"/>
    </row>
    <row r="895" spans="1:7" x14ac:dyDescent="0.2">
      <c r="A895" s="34" t="s">
        <v>724</v>
      </c>
      <c r="B895" s="38" t="s">
        <v>725</v>
      </c>
      <c r="C895" s="45"/>
      <c r="D895" s="12"/>
      <c r="E895" s="12"/>
      <c r="F895" s="12"/>
      <c r="G895" s="12"/>
    </row>
    <row r="896" spans="1:7" x14ac:dyDescent="0.2">
      <c r="A896" s="53"/>
      <c r="B896" s="54"/>
      <c r="C896" s="45"/>
      <c r="D896" s="54"/>
      <c r="E896" s="54"/>
      <c r="F896" s="54"/>
      <c r="G896" s="55"/>
    </row>
    <row r="897" spans="1:7" x14ac:dyDescent="0.2">
      <c r="A897" s="34" t="s">
        <v>726</v>
      </c>
      <c r="B897" s="38" t="s">
        <v>727</v>
      </c>
      <c r="C897" s="45"/>
      <c r="D897" s="12"/>
      <c r="E897" s="12"/>
      <c r="F897" s="12"/>
      <c r="G897" s="12"/>
    </row>
    <row r="898" spans="1:7" x14ac:dyDescent="0.2">
      <c r="A898" s="34" t="s">
        <v>728</v>
      </c>
      <c r="B898" s="38" t="s">
        <v>729</v>
      </c>
      <c r="C898" s="45"/>
      <c r="D898" s="12"/>
      <c r="E898" s="12"/>
      <c r="F898" s="12"/>
      <c r="G898" s="12"/>
    </row>
    <row r="899" spans="1:7" x14ac:dyDescent="0.2">
      <c r="A899" s="34" t="s">
        <v>730</v>
      </c>
      <c r="B899" s="38" t="s">
        <v>731</v>
      </c>
      <c r="C899" s="45"/>
      <c r="D899" s="12"/>
      <c r="E899" s="12"/>
      <c r="F899" s="12"/>
      <c r="G899" s="12"/>
    </row>
    <row r="900" spans="1:7" x14ac:dyDescent="0.2">
      <c r="A900" s="34" t="s">
        <v>732</v>
      </c>
      <c r="B900" s="38" t="s">
        <v>733</v>
      </c>
      <c r="C900" s="45"/>
      <c r="D900" s="12"/>
      <c r="E900" s="12"/>
      <c r="F900" s="12"/>
      <c r="G900" s="12"/>
    </row>
    <row r="901" spans="1:7" x14ac:dyDescent="0.2">
      <c r="A901" s="53"/>
      <c r="B901" s="54"/>
      <c r="C901" s="45"/>
      <c r="D901" s="54"/>
      <c r="E901" s="54"/>
      <c r="F901" s="54"/>
      <c r="G901" s="55"/>
    </row>
    <row r="902" spans="1:7" x14ac:dyDescent="0.2">
      <c r="A902" s="34" t="s">
        <v>734</v>
      </c>
      <c r="B902" s="38" t="s">
        <v>735</v>
      </c>
      <c r="C902" s="45"/>
      <c r="D902" s="12"/>
      <c r="E902" s="12"/>
      <c r="F902" s="12"/>
      <c r="G902" s="12"/>
    </row>
    <row r="903" spans="1:7" x14ac:dyDescent="0.2">
      <c r="A903" s="34" t="s">
        <v>736</v>
      </c>
      <c r="B903" s="38" t="s">
        <v>737</v>
      </c>
      <c r="C903" s="45"/>
      <c r="D903" s="12"/>
      <c r="E903" s="12"/>
      <c r="F903" s="12"/>
      <c r="G903" s="12"/>
    </row>
    <row r="904" spans="1:7" x14ac:dyDescent="0.2">
      <c r="A904" s="34" t="s">
        <v>738</v>
      </c>
      <c r="B904" s="38" t="s">
        <v>739</v>
      </c>
      <c r="C904" s="45"/>
      <c r="D904" s="12"/>
      <c r="E904" s="12"/>
      <c r="F904" s="12"/>
      <c r="G904" s="12"/>
    </row>
    <row r="905" spans="1:7" x14ac:dyDescent="0.2">
      <c r="A905" s="34" t="s">
        <v>740</v>
      </c>
      <c r="B905" s="38" t="s">
        <v>741</v>
      </c>
      <c r="C905" s="45"/>
      <c r="D905" s="12"/>
      <c r="E905" s="12"/>
      <c r="F905" s="12"/>
      <c r="G905" s="12"/>
    </row>
    <row r="906" spans="1:7" x14ac:dyDescent="0.2">
      <c r="A906" s="53"/>
      <c r="B906" s="54"/>
      <c r="C906" s="45"/>
      <c r="D906" s="54"/>
      <c r="E906" s="54"/>
      <c r="F906" s="54"/>
      <c r="G906" s="55"/>
    </row>
    <row r="907" spans="1:7" x14ac:dyDescent="0.2">
      <c r="A907" s="34" t="s">
        <v>742</v>
      </c>
      <c r="B907" s="38" t="s">
        <v>743</v>
      </c>
      <c r="C907" s="45"/>
      <c r="D907" s="12"/>
      <c r="E907" s="12"/>
      <c r="F907" s="12"/>
      <c r="G907" s="12"/>
    </row>
    <row r="908" spans="1:7" x14ac:dyDescent="0.2">
      <c r="A908" s="34" t="s">
        <v>744</v>
      </c>
      <c r="B908" s="38" t="s">
        <v>745</v>
      </c>
      <c r="C908" s="45"/>
      <c r="D908" s="12"/>
      <c r="E908" s="12"/>
      <c r="F908" s="12"/>
      <c r="G908" s="12"/>
    </row>
    <row r="909" spans="1:7" x14ac:dyDescent="0.2">
      <c r="A909" s="34" t="s">
        <v>746</v>
      </c>
      <c r="B909" s="38" t="s">
        <v>747</v>
      </c>
      <c r="C909" s="45"/>
      <c r="D909" s="12"/>
      <c r="E909" s="12"/>
      <c r="F909" s="12"/>
      <c r="G909" s="12"/>
    </row>
    <row r="910" spans="1:7" x14ac:dyDescent="0.2">
      <c r="A910" s="34" t="s">
        <v>748</v>
      </c>
      <c r="B910" s="38" t="s">
        <v>749</v>
      </c>
      <c r="C910" s="45"/>
      <c r="D910" s="12"/>
      <c r="E910" s="12"/>
      <c r="F910" s="12"/>
      <c r="G910" s="12"/>
    </row>
    <row r="911" spans="1:7" x14ac:dyDescent="0.2">
      <c r="A911" s="53"/>
      <c r="B911" s="54"/>
      <c r="C911" s="45"/>
      <c r="D911" s="54"/>
      <c r="E911" s="54"/>
      <c r="F911" s="54"/>
      <c r="G911" s="55"/>
    </row>
    <row r="912" spans="1:7" x14ac:dyDescent="0.2">
      <c r="A912" s="34" t="s">
        <v>750</v>
      </c>
      <c r="B912" s="38" t="s">
        <v>751</v>
      </c>
      <c r="C912" s="45"/>
      <c r="D912" s="12"/>
      <c r="E912" s="12"/>
      <c r="F912" s="12"/>
      <c r="G912" s="12"/>
    </row>
    <row r="913" spans="1:7" x14ac:dyDescent="0.2">
      <c r="A913" s="34" t="s">
        <v>752</v>
      </c>
      <c r="B913" s="38" t="s">
        <v>753</v>
      </c>
      <c r="C913" s="45"/>
      <c r="D913" s="12"/>
      <c r="E913" s="12"/>
      <c r="F913" s="12"/>
      <c r="G913" s="12"/>
    </row>
    <row r="914" spans="1:7" x14ac:dyDescent="0.2">
      <c r="A914" s="34" t="s">
        <v>754</v>
      </c>
      <c r="B914" s="38" t="s">
        <v>755</v>
      </c>
      <c r="C914" s="45"/>
      <c r="D914" s="12"/>
      <c r="E914" s="12"/>
      <c r="F914" s="12"/>
      <c r="G914" s="12"/>
    </row>
    <row r="915" spans="1:7" x14ac:dyDescent="0.2">
      <c r="A915" s="34" t="s">
        <v>756</v>
      </c>
      <c r="B915" s="38" t="s">
        <v>757</v>
      </c>
      <c r="C915" s="45"/>
      <c r="D915" s="12"/>
      <c r="E915" s="12"/>
      <c r="F915" s="12"/>
      <c r="G915" s="12"/>
    </row>
    <row r="916" spans="1:7" x14ac:dyDescent="0.2">
      <c r="A916" s="53"/>
      <c r="B916" s="54"/>
      <c r="C916" s="45"/>
      <c r="D916" s="54"/>
      <c r="E916" s="54"/>
      <c r="F916" s="54"/>
      <c r="G916" s="55"/>
    </row>
    <row r="917" spans="1:7" x14ac:dyDescent="0.2">
      <c r="A917" s="34" t="s">
        <v>758</v>
      </c>
      <c r="B917" s="38" t="s">
        <v>759</v>
      </c>
      <c r="C917" s="45"/>
      <c r="D917" s="12"/>
      <c r="E917" s="12"/>
      <c r="F917" s="12"/>
      <c r="G917" s="12"/>
    </row>
    <row r="918" spans="1:7" x14ac:dyDescent="0.2">
      <c r="A918" s="34" t="s">
        <v>760</v>
      </c>
      <c r="B918" s="38" t="s">
        <v>761</v>
      </c>
      <c r="C918" s="45"/>
      <c r="D918" s="12"/>
      <c r="E918" s="12"/>
      <c r="F918" s="12"/>
      <c r="G918" s="12"/>
    </row>
    <row r="919" spans="1:7" x14ac:dyDescent="0.2">
      <c r="A919" s="34" t="s">
        <v>762</v>
      </c>
      <c r="B919" s="38" t="s">
        <v>763</v>
      </c>
      <c r="C919" s="45"/>
      <c r="D919" s="12"/>
      <c r="E919" s="12"/>
      <c r="F919" s="12"/>
      <c r="G919" s="12"/>
    </row>
    <row r="920" spans="1:7" x14ac:dyDescent="0.2">
      <c r="A920" s="34" t="s">
        <v>764</v>
      </c>
      <c r="B920" s="38" t="s">
        <v>765</v>
      </c>
      <c r="C920" s="45"/>
      <c r="D920" s="12"/>
      <c r="E920" s="12"/>
      <c r="F920" s="12"/>
      <c r="G920" s="12"/>
    </row>
    <row r="921" spans="1:7" x14ac:dyDescent="0.2">
      <c r="A921" s="53"/>
      <c r="B921" s="54"/>
      <c r="C921" s="45"/>
      <c r="D921" s="54"/>
      <c r="E921" s="54"/>
      <c r="F921" s="54"/>
      <c r="G921" s="55"/>
    </row>
    <row r="922" spans="1:7" x14ac:dyDescent="0.2">
      <c r="A922" s="34" t="s">
        <v>766</v>
      </c>
      <c r="B922" s="38" t="s">
        <v>767</v>
      </c>
      <c r="C922" s="45"/>
      <c r="D922" s="12"/>
      <c r="E922" s="12"/>
      <c r="F922" s="12"/>
      <c r="G922" s="12"/>
    </row>
    <row r="923" spans="1:7" x14ac:dyDescent="0.2">
      <c r="A923" s="34" t="s">
        <v>768</v>
      </c>
      <c r="B923" s="38" t="s">
        <v>769</v>
      </c>
      <c r="C923" s="45"/>
      <c r="D923" s="12"/>
      <c r="E923" s="12"/>
      <c r="F923" s="12"/>
      <c r="G923" s="12"/>
    </row>
    <row r="924" spans="1:7" x14ac:dyDescent="0.2">
      <c r="A924" s="34" t="s">
        <v>770</v>
      </c>
      <c r="B924" s="38" t="s">
        <v>771</v>
      </c>
      <c r="C924" s="45"/>
      <c r="D924" s="12"/>
      <c r="E924" s="12"/>
      <c r="F924" s="12"/>
      <c r="G924" s="12"/>
    </row>
    <row r="925" spans="1:7" x14ac:dyDescent="0.2">
      <c r="A925" s="34" t="s">
        <v>772</v>
      </c>
      <c r="B925" s="38" t="s">
        <v>773</v>
      </c>
      <c r="C925" s="45"/>
      <c r="D925" s="12"/>
      <c r="E925" s="12"/>
      <c r="F925" s="12"/>
      <c r="G925" s="12"/>
    </row>
    <row r="926" spans="1:7" x14ac:dyDescent="0.2">
      <c r="A926" s="53"/>
      <c r="B926" s="54"/>
      <c r="C926" s="45"/>
      <c r="D926" s="54"/>
      <c r="E926" s="54"/>
      <c r="F926" s="54"/>
      <c r="G926" s="55"/>
    </row>
    <row r="927" spans="1:7" x14ac:dyDescent="0.2">
      <c r="A927" s="34" t="s">
        <v>774</v>
      </c>
      <c r="B927" s="38" t="s">
        <v>775</v>
      </c>
      <c r="C927" s="45"/>
      <c r="D927" s="12"/>
      <c r="E927" s="12"/>
      <c r="F927" s="12"/>
      <c r="G927" s="12"/>
    </row>
    <row r="928" spans="1:7" x14ac:dyDescent="0.2">
      <c r="A928" s="34" t="s">
        <v>776</v>
      </c>
      <c r="B928" s="38" t="s">
        <v>777</v>
      </c>
      <c r="C928" s="45"/>
      <c r="D928" s="12"/>
      <c r="E928" s="12"/>
      <c r="F928" s="12"/>
      <c r="G928" s="12"/>
    </row>
    <row r="929" spans="1:7" x14ac:dyDescent="0.2">
      <c r="A929" s="34" t="s">
        <v>778</v>
      </c>
      <c r="B929" s="38" t="s">
        <v>779</v>
      </c>
      <c r="C929" s="45"/>
      <c r="D929" s="12"/>
      <c r="E929" s="12"/>
      <c r="F929" s="12"/>
      <c r="G929" s="12"/>
    </row>
    <row r="930" spans="1:7" x14ac:dyDescent="0.2">
      <c r="A930" s="34" t="s">
        <v>780</v>
      </c>
      <c r="B930" s="38" t="s">
        <v>781</v>
      </c>
      <c r="C930" s="45"/>
      <c r="D930" s="12"/>
      <c r="E930" s="12"/>
      <c r="F930" s="12"/>
      <c r="G930" s="12"/>
    </row>
    <row r="931" spans="1:7" x14ac:dyDescent="0.2">
      <c r="A931" s="53"/>
      <c r="B931" s="54"/>
      <c r="C931" s="45"/>
      <c r="D931" s="54"/>
      <c r="E931" s="54"/>
      <c r="F931" s="54"/>
      <c r="G931" s="55"/>
    </row>
    <row r="932" spans="1:7" x14ac:dyDescent="0.2">
      <c r="A932" s="34" t="s">
        <v>782</v>
      </c>
      <c r="B932" s="38" t="s">
        <v>783</v>
      </c>
      <c r="C932" s="45"/>
      <c r="D932" s="12"/>
      <c r="E932" s="12"/>
      <c r="F932" s="12"/>
      <c r="G932" s="12"/>
    </row>
    <row r="933" spans="1:7" x14ac:dyDescent="0.2">
      <c r="A933" s="34" t="s">
        <v>784</v>
      </c>
      <c r="B933" s="38" t="s">
        <v>785</v>
      </c>
      <c r="C933" s="45"/>
      <c r="D933" s="12"/>
      <c r="E933" s="12"/>
      <c r="F933" s="12"/>
      <c r="G933" s="12"/>
    </row>
    <row r="934" spans="1:7" x14ac:dyDescent="0.2">
      <c r="A934" s="34" t="s">
        <v>786</v>
      </c>
      <c r="B934" s="38" t="s">
        <v>787</v>
      </c>
      <c r="C934" s="45"/>
      <c r="D934" s="12"/>
      <c r="E934" s="12"/>
      <c r="F934" s="12"/>
      <c r="G934" s="12"/>
    </row>
    <row r="935" spans="1:7" x14ac:dyDescent="0.2">
      <c r="A935" s="34" t="s">
        <v>788</v>
      </c>
      <c r="B935" s="38" t="s">
        <v>789</v>
      </c>
      <c r="C935" s="45"/>
      <c r="D935" s="12"/>
      <c r="E935" s="12"/>
      <c r="F935" s="12"/>
      <c r="G935" s="12"/>
    </row>
    <row r="936" spans="1:7" x14ac:dyDescent="0.2">
      <c r="A936" s="53"/>
      <c r="B936" s="54"/>
      <c r="C936" s="45"/>
      <c r="D936" s="54"/>
      <c r="E936" s="54"/>
      <c r="F936" s="54"/>
      <c r="G936" s="55"/>
    </row>
    <row r="937" spans="1:7" x14ac:dyDescent="0.2">
      <c r="A937" s="34" t="s">
        <v>790</v>
      </c>
      <c r="B937" s="38" t="s">
        <v>791</v>
      </c>
      <c r="C937" s="45"/>
      <c r="D937" s="12"/>
      <c r="E937" s="12"/>
      <c r="F937" s="12"/>
      <c r="G937" s="12"/>
    </row>
    <row r="938" spans="1:7" x14ac:dyDescent="0.2">
      <c r="A938" s="34" t="s">
        <v>792</v>
      </c>
      <c r="B938" s="38" t="s">
        <v>793</v>
      </c>
      <c r="C938" s="45"/>
      <c r="D938" s="12"/>
      <c r="E938" s="12"/>
      <c r="F938" s="12"/>
      <c r="G938" s="12"/>
    </row>
    <row r="939" spans="1:7" x14ac:dyDescent="0.2">
      <c r="A939" s="34" t="s">
        <v>794</v>
      </c>
      <c r="B939" s="38" t="s">
        <v>795</v>
      </c>
      <c r="C939" s="45"/>
      <c r="D939" s="12"/>
      <c r="E939" s="12"/>
      <c r="F939" s="12"/>
      <c r="G939" s="12"/>
    </row>
    <row r="940" spans="1:7" x14ac:dyDescent="0.2">
      <c r="A940" s="34" t="s">
        <v>796</v>
      </c>
      <c r="B940" s="38" t="s">
        <v>797</v>
      </c>
      <c r="C940" s="45"/>
      <c r="D940" s="12"/>
      <c r="E940" s="12"/>
      <c r="F940" s="12"/>
      <c r="G940" s="12"/>
    </row>
    <row r="941" spans="1:7" x14ac:dyDescent="0.2">
      <c r="A941" s="53"/>
      <c r="B941" s="54"/>
      <c r="C941" s="45"/>
      <c r="D941" s="54"/>
      <c r="E941" s="54"/>
      <c r="F941" s="54"/>
      <c r="G941" s="55"/>
    </row>
    <row r="942" spans="1:7" x14ac:dyDescent="0.2">
      <c r="A942" s="34" t="s">
        <v>798</v>
      </c>
      <c r="B942" s="38" t="s">
        <v>799</v>
      </c>
      <c r="C942" s="45"/>
      <c r="D942" s="12"/>
      <c r="E942" s="12"/>
      <c r="F942" s="12"/>
      <c r="G942" s="12"/>
    </row>
    <row r="943" spans="1:7" x14ac:dyDescent="0.2">
      <c r="A943" s="34" t="s">
        <v>800</v>
      </c>
      <c r="B943" s="38" t="s">
        <v>801</v>
      </c>
      <c r="C943" s="45"/>
      <c r="D943" s="12"/>
      <c r="E943" s="12"/>
      <c r="F943" s="12"/>
      <c r="G943" s="12"/>
    </row>
    <row r="944" spans="1:7" x14ac:dyDescent="0.2">
      <c r="A944" s="34" t="s">
        <v>802</v>
      </c>
      <c r="B944" s="38" t="s">
        <v>803</v>
      </c>
      <c r="C944" s="45"/>
      <c r="D944" s="12"/>
      <c r="E944" s="12"/>
      <c r="F944" s="12"/>
      <c r="G944" s="12"/>
    </row>
    <row r="945" spans="1:7" x14ac:dyDescent="0.2">
      <c r="A945" s="34" t="s">
        <v>804</v>
      </c>
      <c r="B945" s="38" t="s">
        <v>805</v>
      </c>
      <c r="C945" s="45"/>
      <c r="D945" s="12"/>
      <c r="E945" s="12"/>
      <c r="F945" s="12"/>
      <c r="G945" s="12"/>
    </row>
    <row r="946" spans="1:7" x14ac:dyDescent="0.2">
      <c r="A946" s="53"/>
      <c r="B946" s="54"/>
      <c r="C946" s="45"/>
      <c r="D946" s="54"/>
      <c r="E946" s="54"/>
      <c r="F946" s="54"/>
      <c r="G946" s="55"/>
    </row>
    <row r="947" spans="1:7" x14ac:dyDescent="0.2">
      <c r="A947" s="34" t="s">
        <v>806</v>
      </c>
      <c r="B947" s="38" t="s">
        <v>807</v>
      </c>
      <c r="C947" s="45"/>
      <c r="D947" s="12"/>
      <c r="E947" s="12"/>
      <c r="F947" s="12"/>
      <c r="G947" s="12"/>
    </row>
    <row r="948" spans="1:7" x14ac:dyDescent="0.2">
      <c r="A948" s="34" t="s">
        <v>808</v>
      </c>
      <c r="B948" s="38" t="s">
        <v>809</v>
      </c>
      <c r="C948" s="45"/>
      <c r="D948" s="12"/>
      <c r="E948" s="12"/>
      <c r="F948" s="12"/>
      <c r="G948" s="12"/>
    </row>
    <row r="949" spans="1:7" x14ac:dyDescent="0.2">
      <c r="A949" s="34" t="s">
        <v>810</v>
      </c>
      <c r="B949" s="38" t="s">
        <v>811</v>
      </c>
      <c r="C949" s="45"/>
      <c r="D949" s="12"/>
      <c r="E949" s="12"/>
      <c r="F949" s="12"/>
      <c r="G949" s="12"/>
    </row>
    <row r="950" spans="1:7" x14ac:dyDescent="0.2">
      <c r="A950" s="34" t="s">
        <v>812</v>
      </c>
      <c r="B950" s="38" t="s">
        <v>813</v>
      </c>
      <c r="C950" s="45"/>
      <c r="D950" s="12"/>
      <c r="E950" s="12"/>
      <c r="F950" s="12"/>
      <c r="G950" s="12"/>
    </row>
    <row r="951" spans="1:7" x14ac:dyDescent="0.2">
      <c r="A951" s="53"/>
      <c r="B951" s="54"/>
      <c r="C951" s="45"/>
      <c r="D951" s="54"/>
      <c r="E951" s="54"/>
      <c r="F951" s="54"/>
      <c r="G951" s="55"/>
    </row>
    <row r="952" spans="1:7" x14ac:dyDescent="0.2">
      <c r="A952" s="34" t="s">
        <v>814</v>
      </c>
      <c r="B952" s="38" t="s">
        <v>815</v>
      </c>
      <c r="C952" s="45"/>
      <c r="D952" s="12"/>
      <c r="E952" s="12"/>
      <c r="F952" s="12"/>
      <c r="G952" s="12"/>
    </row>
    <row r="953" spans="1:7" x14ac:dyDescent="0.2">
      <c r="A953" s="34" t="s">
        <v>816</v>
      </c>
      <c r="B953" s="38" t="s">
        <v>817</v>
      </c>
      <c r="C953" s="45"/>
      <c r="D953" s="12"/>
      <c r="E953" s="12"/>
      <c r="F953" s="12"/>
      <c r="G953" s="12"/>
    </row>
    <row r="954" spans="1:7" x14ac:dyDescent="0.2">
      <c r="A954" s="34" t="s">
        <v>818</v>
      </c>
      <c r="B954" s="38" t="s">
        <v>819</v>
      </c>
      <c r="C954" s="45"/>
      <c r="D954" s="12"/>
      <c r="E954" s="12"/>
      <c r="F954" s="12"/>
      <c r="G954" s="12"/>
    </row>
    <row r="955" spans="1:7" x14ac:dyDescent="0.2">
      <c r="A955" s="34" t="s">
        <v>820</v>
      </c>
      <c r="B955" s="38" t="s">
        <v>821</v>
      </c>
      <c r="C955" s="45"/>
      <c r="D955" s="12"/>
      <c r="E955" s="12"/>
      <c r="F955" s="12"/>
      <c r="G955" s="12"/>
    </row>
    <row r="956" spans="1:7" x14ac:dyDescent="0.2">
      <c r="A956" s="53"/>
      <c r="B956" s="54"/>
      <c r="C956" s="45"/>
      <c r="D956" s="54"/>
      <c r="E956" s="54"/>
      <c r="F956" s="54"/>
      <c r="G956" s="55"/>
    </row>
    <row r="957" spans="1:7" x14ac:dyDescent="0.2">
      <c r="A957" s="34" t="s">
        <v>822</v>
      </c>
      <c r="B957" s="38" t="s">
        <v>823</v>
      </c>
      <c r="C957" s="45"/>
      <c r="D957" s="12"/>
      <c r="E957" s="12"/>
      <c r="F957" s="12"/>
      <c r="G957" s="12"/>
    </row>
    <row r="958" spans="1:7" x14ac:dyDescent="0.2">
      <c r="A958" s="34" t="s">
        <v>824</v>
      </c>
      <c r="B958" s="38" t="s">
        <v>825</v>
      </c>
      <c r="C958" s="45"/>
      <c r="D958" s="12"/>
      <c r="E958" s="12"/>
      <c r="F958" s="12"/>
      <c r="G958" s="12"/>
    </row>
    <row r="959" spans="1:7" x14ac:dyDescent="0.2">
      <c r="A959" s="34" t="s">
        <v>826</v>
      </c>
      <c r="B959" s="38" t="s">
        <v>827</v>
      </c>
      <c r="C959" s="45"/>
      <c r="D959" s="12"/>
      <c r="E959" s="12"/>
      <c r="F959" s="12"/>
      <c r="G959" s="12"/>
    </row>
    <row r="960" spans="1:7" x14ac:dyDescent="0.2">
      <c r="A960" s="34" t="s">
        <v>828</v>
      </c>
      <c r="B960" s="38" t="s">
        <v>829</v>
      </c>
      <c r="C960" s="45"/>
      <c r="D960" s="12"/>
      <c r="E960" s="12"/>
      <c r="F960" s="12"/>
      <c r="G960" s="12"/>
    </row>
    <row r="961" spans="1:7" x14ac:dyDescent="0.2">
      <c r="A961" s="53"/>
      <c r="B961" s="54"/>
      <c r="C961" s="45"/>
      <c r="D961" s="54"/>
      <c r="E961" s="54"/>
      <c r="F961" s="54"/>
      <c r="G961" s="55"/>
    </row>
    <row r="962" spans="1:7" x14ac:dyDescent="0.2">
      <c r="A962" s="34" t="s">
        <v>830</v>
      </c>
      <c r="B962" s="38" t="s">
        <v>831</v>
      </c>
      <c r="C962" s="45"/>
      <c r="D962" s="12"/>
      <c r="E962" s="12"/>
      <c r="F962" s="12"/>
      <c r="G962" s="12"/>
    </row>
    <row r="963" spans="1:7" x14ac:dyDescent="0.2">
      <c r="A963" s="34" t="s">
        <v>832</v>
      </c>
      <c r="B963" s="38" t="s">
        <v>833</v>
      </c>
      <c r="C963" s="45"/>
      <c r="D963" s="12"/>
      <c r="E963" s="12"/>
      <c r="F963" s="12"/>
      <c r="G963" s="12"/>
    </row>
    <row r="964" spans="1:7" x14ac:dyDescent="0.2">
      <c r="A964" s="34" t="s">
        <v>834</v>
      </c>
      <c r="B964" s="38" t="s">
        <v>835</v>
      </c>
      <c r="C964" s="45"/>
      <c r="D964" s="12"/>
      <c r="E964" s="12"/>
      <c r="F964" s="12"/>
      <c r="G964" s="12"/>
    </row>
    <row r="965" spans="1:7" x14ac:dyDescent="0.2">
      <c r="A965" s="34" t="s">
        <v>836</v>
      </c>
      <c r="B965" s="38" t="s">
        <v>837</v>
      </c>
      <c r="C965" s="45"/>
      <c r="D965" s="12"/>
      <c r="E965" s="12"/>
      <c r="F965" s="12"/>
      <c r="G965" s="12"/>
    </row>
    <row r="966" spans="1:7" x14ac:dyDescent="0.2">
      <c r="A966" s="53"/>
      <c r="B966" s="54"/>
      <c r="C966" s="45"/>
      <c r="D966" s="54"/>
      <c r="E966" s="54"/>
      <c r="F966" s="54"/>
      <c r="G966" s="55"/>
    </row>
    <row r="967" spans="1:7" x14ac:dyDescent="0.2">
      <c r="A967" s="34" t="s">
        <v>838</v>
      </c>
      <c r="B967" s="38" t="s">
        <v>839</v>
      </c>
      <c r="C967" s="45"/>
      <c r="D967" s="12"/>
      <c r="E967" s="12"/>
      <c r="F967" s="12"/>
      <c r="G967" s="12"/>
    </row>
    <row r="968" spans="1:7" x14ac:dyDescent="0.2">
      <c r="A968" s="34" t="s">
        <v>840</v>
      </c>
      <c r="B968" s="38" t="s">
        <v>841</v>
      </c>
      <c r="C968" s="45"/>
      <c r="D968" s="12"/>
      <c r="E968" s="12"/>
      <c r="F968" s="12"/>
      <c r="G968" s="12"/>
    </row>
    <row r="969" spans="1:7" x14ac:dyDescent="0.2">
      <c r="A969" s="34" t="s">
        <v>842</v>
      </c>
      <c r="B969" s="38" t="s">
        <v>843</v>
      </c>
      <c r="C969" s="45"/>
      <c r="D969" s="12"/>
      <c r="E969" s="12"/>
      <c r="F969" s="12"/>
      <c r="G969" s="12"/>
    </row>
    <row r="970" spans="1:7" x14ac:dyDescent="0.2">
      <c r="A970" s="34" t="s">
        <v>844</v>
      </c>
      <c r="B970" s="38" t="s">
        <v>845</v>
      </c>
      <c r="C970" s="45"/>
      <c r="D970" s="12"/>
      <c r="E970" s="12"/>
      <c r="F970" s="12"/>
      <c r="G970" s="12"/>
    </row>
    <row r="971" spans="1:7" x14ac:dyDescent="0.2">
      <c r="A971" s="53"/>
      <c r="B971" s="54"/>
      <c r="C971" s="45"/>
      <c r="D971" s="54"/>
      <c r="E971" s="54"/>
      <c r="F971" s="54"/>
      <c r="G971" s="55"/>
    </row>
    <row r="972" spans="1:7" x14ac:dyDescent="0.2">
      <c r="A972" s="34"/>
      <c r="B972" s="35" t="s">
        <v>846</v>
      </c>
      <c r="C972" s="45"/>
      <c r="D972" s="12"/>
      <c r="E972" s="12"/>
      <c r="F972" s="12"/>
      <c r="G972" s="12"/>
    </row>
    <row r="973" spans="1:7" x14ac:dyDescent="0.2">
      <c r="A973" s="34">
        <v>713000</v>
      </c>
      <c r="B973" s="38" t="s">
        <v>847</v>
      </c>
      <c r="C973" s="45"/>
      <c r="D973" s="12"/>
      <c r="E973" s="12"/>
      <c r="F973" s="12"/>
      <c r="G973" s="12"/>
    </row>
    <row r="974" spans="1:7" x14ac:dyDescent="0.2">
      <c r="A974" s="53"/>
      <c r="B974" s="54"/>
      <c r="C974" s="45"/>
      <c r="D974" s="54"/>
      <c r="E974" s="54"/>
      <c r="F974" s="54"/>
      <c r="G974" s="55"/>
    </row>
    <row r="975" spans="1:7" x14ac:dyDescent="0.2">
      <c r="A975" s="36">
        <v>713300</v>
      </c>
      <c r="B975" s="37" t="s">
        <v>848</v>
      </c>
      <c r="C975" s="45"/>
      <c r="D975" s="12"/>
      <c r="E975" s="12"/>
      <c r="F975" s="12"/>
      <c r="G975" s="12"/>
    </row>
    <row r="976" spans="1:7" x14ac:dyDescent="0.2">
      <c r="A976" s="34">
        <v>713310</v>
      </c>
      <c r="B976" s="38" t="s">
        <v>849</v>
      </c>
      <c r="C976" s="45"/>
      <c r="D976" s="12"/>
      <c r="E976" s="12"/>
      <c r="F976" s="12"/>
      <c r="G976" s="12"/>
    </row>
    <row r="977" spans="1:7" x14ac:dyDescent="0.2">
      <c r="A977" s="34">
        <v>713350</v>
      </c>
      <c r="B977" s="38" t="s">
        <v>850</v>
      </c>
      <c r="C977" s="45"/>
      <c r="D977" s="12"/>
      <c r="E977" s="12"/>
      <c r="F977" s="12"/>
      <c r="G977" s="12"/>
    </row>
    <row r="978" spans="1:7" x14ac:dyDescent="0.2">
      <c r="A978" s="53"/>
      <c r="B978" s="54"/>
      <c r="C978" s="45"/>
      <c r="D978" s="54"/>
      <c r="E978" s="54"/>
      <c r="F978" s="54"/>
      <c r="G978" s="55"/>
    </row>
    <row r="979" spans="1:7" x14ac:dyDescent="0.2">
      <c r="A979" s="36">
        <v>713400</v>
      </c>
      <c r="B979" s="37" t="s">
        <v>851</v>
      </c>
      <c r="C979" s="45"/>
      <c r="D979" s="12"/>
      <c r="E979" s="12"/>
      <c r="F979" s="12"/>
      <c r="G979" s="12"/>
    </row>
    <row r="980" spans="1:7" x14ac:dyDescent="0.2">
      <c r="A980" s="34">
        <v>713410</v>
      </c>
      <c r="B980" s="38" t="s">
        <v>852</v>
      </c>
      <c r="C980" s="45"/>
      <c r="D980" s="12"/>
      <c r="E980" s="12"/>
      <c r="F980" s="12"/>
      <c r="G980" s="12"/>
    </row>
    <row r="981" spans="1:7" x14ac:dyDescent="0.2">
      <c r="A981" s="34">
        <v>713450</v>
      </c>
      <c r="B981" s="38" t="s">
        <v>853</v>
      </c>
      <c r="C981" s="45"/>
      <c r="D981" s="12"/>
      <c r="E981" s="12"/>
      <c r="F981" s="12"/>
      <c r="G981" s="12"/>
    </row>
    <row r="982" spans="1:7" x14ac:dyDescent="0.2">
      <c r="A982" s="53"/>
      <c r="B982" s="54"/>
      <c r="C982" s="45"/>
      <c r="D982" s="54"/>
      <c r="E982" s="54"/>
      <c r="F982" s="54"/>
      <c r="G982" s="55"/>
    </row>
    <row r="983" spans="1:7" x14ac:dyDescent="0.2">
      <c r="A983" s="36">
        <v>713500</v>
      </c>
      <c r="B983" s="37" t="s">
        <v>854</v>
      </c>
      <c r="C983" s="45"/>
      <c r="D983" s="12"/>
      <c r="E983" s="12"/>
      <c r="F983" s="12"/>
      <c r="G983" s="12"/>
    </row>
    <row r="984" spans="1:7" x14ac:dyDescent="0.2">
      <c r="A984" s="34">
        <v>713510</v>
      </c>
      <c r="B984" s="38" t="s">
        <v>855</v>
      </c>
      <c r="C984" s="45"/>
      <c r="D984" s="12"/>
      <c r="E984" s="12"/>
      <c r="F984" s="12"/>
      <c r="G984" s="12"/>
    </row>
    <row r="985" spans="1:7" x14ac:dyDescent="0.2">
      <c r="A985" s="34">
        <v>713550</v>
      </c>
      <c r="B985" s="38" t="s">
        <v>856</v>
      </c>
      <c r="C985" s="45"/>
      <c r="D985" s="12"/>
      <c r="E985" s="12"/>
      <c r="F985" s="12"/>
      <c r="G985" s="12"/>
    </row>
    <row r="986" spans="1:7" x14ac:dyDescent="0.2">
      <c r="A986" s="53"/>
      <c r="B986" s="54"/>
      <c r="C986" s="45"/>
      <c r="D986" s="54"/>
      <c r="E986" s="54"/>
      <c r="F986" s="54"/>
      <c r="G986" s="55"/>
    </row>
    <row r="987" spans="1:7" x14ac:dyDescent="0.2">
      <c r="A987" s="34"/>
      <c r="B987" s="35" t="s">
        <v>857</v>
      </c>
      <c r="C987" s="45"/>
      <c r="D987" s="12"/>
      <c r="E987" s="12"/>
      <c r="F987" s="12"/>
      <c r="G987" s="12"/>
    </row>
    <row r="988" spans="1:7" x14ac:dyDescent="0.2">
      <c r="A988" s="34">
        <v>720000</v>
      </c>
      <c r="B988" s="38" t="s">
        <v>858</v>
      </c>
      <c r="C988" s="45"/>
      <c r="D988" s="12"/>
      <c r="E988" s="12"/>
      <c r="F988" s="12"/>
      <c r="G988" s="12"/>
    </row>
    <row r="989" spans="1:7" x14ac:dyDescent="0.2">
      <c r="A989" s="34">
        <v>721000</v>
      </c>
      <c r="B989" s="38" t="s">
        <v>859</v>
      </c>
      <c r="C989" s="45"/>
      <c r="D989" s="12"/>
      <c r="E989" s="12"/>
      <c r="F989" s="12"/>
      <c r="G989" s="12"/>
    </row>
    <row r="990" spans="1:7" x14ac:dyDescent="0.2">
      <c r="A990" s="34">
        <v>722000</v>
      </c>
      <c r="B990" s="38" t="s">
        <v>860</v>
      </c>
      <c r="C990" s="45"/>
      <c r="D990" s="12"/>
      <c r="E990" s="12"/>
      <c r="F990" s="12"/>
      <c r="G990" s="12"/>
    </row>
    <row r="991" spans="1:7" x14ac:dyDescent="0.2">
      <c r="A991" s="53"/>
      <c r="B991" s="54"/>
      <c r="C991" s="45"/>
      <c r="D991" s="54"/>
      <c r="E991" s="54"/>
      <c r="F991" s="54"/>
      <c r="G991" s="55"/>
    </row>
    <row r="992" spans="1:7" x14ac:dyDescent="0.2">
      <c r="A992" s="34">
        <v>731000</v>
      </c>
      <c r="B992" s="38" t="s">
        <v>861</v>
      </c>
      <c r="C992" s="45"/>
      <c r="D992" s="12"/>
      <c r="E992" s="12"/>
      <c r="F992" s="12"/>
      <c r="G992" s="12"/>
    </row>
    <row r="993" spans="1:7" x14ac:dyDescent="0.2">
      <c r="A993" s="34">
        <v>739000</v>
      </c>
      <c r="B993" s="38" t="s">
        <v>862</v>
      </c>
      <c r="C993" s="45"/>
      <c r="D993" s="12"/>
      <c r="E993" s="12"/>
      <c r="F993" s="12"/>
      <c r="G993" s="12"/>
    </row>
    <row r="994" spans="1:7" x14ac:dyDescent="0.2">
      <c r="A994" s="53"/>
      <c r="B994" s="54"/>
      <c r="C994" s="45"/>
      <c r="D994" s="54"/>
      <c r="E994" s="54"/>
      <c r="F994" s="54"/>
      <c r="G994" s="55"/>
    </row>
    <row r="995" spans="1:7" x14ac:dyDescent="0.2">
      <c r="A995" s="34">
        <v>740000</v>
      </c>
      <c r="B995" s="38" t="s">
        <v>863</v>
      </c>
      <c r="C995" s="45"/>
      <c r="D995" s="12"/>
      <c r="E995" s="12"/>
      <c r="F995" s="12"/>
      <c r="G995" s="12"/>
    </row>
    <row r="996" spans="1:7" x14ac:dyDescent="0.2">
      <c r="A996" s="53"/>
      <c r="B996" s="54"/>
      <c r="C996" s="45"/>
      <c r="D996" s="54"/>
      <c r="E996" s="54"/>
      <c r="F996" s="54"/>
      <c r="G996" s="55"/>
    </row>
    <row r="997" spans="1:7" x14ac:dyDescent="0.2">
      <c r="A997" s="36">
        <v>750000</v>
      </c>
      <c r="B997" s="37" t="s">
        <v>864</v>
      </c>
      <c r="C997" s="45"/>
      <c r="D997" s="12"/>
      <c r="E997" s="12"/>
      <c r="F997" s="12"/>
      <c r="G997" s="12"/>
    </row>
    <row r="998" spans="1:7" x14ac:dyDescent="0.2">
      <c r="A998" s="34">
        <v>751000</v>
      </c>
      <c r="B998" s="38" t="s">
        <v>569</v>
      </c>
      <c r="C998" s="45"/>
      <c r="D998" s="12"/>
      <c r="E998" s="12"/>
      <c r="F998" s="12"/>
      <c r="G998" s="12"/>
    </row>
    <row r="999" spans="1:7" x14ac:dyDescent="0.2">
      <c r="A999" s="34">
        <v>751600</v>
      </c>
      <c r="B999" s="38" t="s">
        <v>865</v>
      </c>
      <c r="C999" s="45"/>
      <c r="D999" s="12"/>
      <c r="E999" s="12"/>
      <c r="F999" s="12"/>
      <c r="G999" s="12"/>
    </row>
    <row r="1000" spans="1:7" x14ac:dyDescent="0.2">
      <c r="A1000" s="34">
        <v>751800</v>
      </c>
      <c r="B1000" s="38" t="s">
        <v>571</v>
      </c>
      <c r="C1000" s="45"/>
      <c r="D1000" s="12"/>
      <c r="E1000" s="12"/>
      <c r="F1000" s="12"/>
      <c r="G1000" s="12"/>
    </row>
    <row r="1001" spans="1:7" x14ac:dyDescent="0.2">
      <c r="A1001" s="34">
        <v>752000</v>
      </c>
      <c r="B1001" s="38" t="s">
        <v>866</v>
      </c>
      <c r="C1001" s="45"/>
      <c r="D1001" s="12"/>
      <c r="E1001" s="12"/>
      <c r="F1001" s="12"/>
      <c r="G1001" s="12"/>
    </row>
    <row r="1002" spans="1:7" x14ac:dyDescent="0.2">
      <c r="A1002" s="34">
        <v>753000</v>
      </c>
      <c r="B1002" s="38" t="s">
        <v>867</v>
      </c>
      <c r="C1002" s="45"/>
      <c r="D1002" s="12"/>
      <c r="E1002" s="12"/>
      <c r="F1002" s="12"/>
      <c r="G1002" s="12"/>
    </row>
    <row r="1003" spans="1:7" x14ac:dyDescent="0.2">
      <c r="A1003" s="34">
        <v>755000</v>
      </c>
      <c r="B1003" s="38" t="s">
        <v>868</v>
      </c>
      <c r="C1003" s="45"/>
      <c r="D1003" s="12"/>
      <c r="E1003" s="12"/>
      <c r="F1003" s="12"/>
      <c r="G1003" s="12"/>
    </row>
    <row r="1004" spans="1:7" x14ac:dyDescent="0.2">
      <c r="A1004" s="34">
        <v>758000</v>
      </c>
      <c r="B1004" s="38" t="s">
        <v>869</v>
      </c>
      <c r="C1004" s="45">
        <v>-9.6300000000000008</v>
      </c>
      <c r="D1004" s="12"/>
      <c r="E1004" s="12"/>
      <c r="F1004" s="12"/>
      <c r="G1004" s="12"/>
    </row>
    <row r="1005" spans="1:7" x14ac:dyDescent="0.2">
      <c r="A1005" s="53"/>
      <c r="B1005" s="54"/>
      <c r="C1005" s="45"/>
      <c r="D1005" s="54"/>
      <c r="E1005" s="54"/>
      <c r="F1005" s="54"/>
      <c r="G1005" s="55"/>
    </row>
    <row r="1006" spans="1:7" x14ac:dyDescent="0.2">
      <c r="A1006" s="34"/>
      <c r="B1006" s="35" t="s">
        <v>870</v>
      </c>
      <c r="C1006" s="45"/>
      <c r="D1006" s="12"/>
      <c r="E1006" s="12"/>
      <c r="F1006" s="12"/>
      <c r="G1006" s="12"/>
    </row>
    <row r="1007" spans="1:7" x14ac:dyDescent="0.2">
      <c r="A1007" s="36">
        <v>761000</v>
      </c>
      <c r="B1007" s="37" t="s">
        <v>871</v>
      </c>
      <c r="C1007" s="45"/>
      <c r="D1007" s="12"/>
      <c r="E1007" s="12"/>
      <c r="F1007" s="12"/>
      <c r="G1007" s="12"/>
    </row>
    <row r="1008" spans="1:7" x14ac:dyDescent="0.2">
      <c r="A1008" s="34">
        <v>761100</v>
      </c>
      <c r="B1008" s="38" t="s">
        <v>872</v>
      </c>
      <c r="C1008" s="45"/>
      <c r="D1008" s="12"/>
      <c r="E1008" s="12"/>
      <c r="F1008" s="12"/>
      <c r="G1008" s="12"/>
    </row>
    <row r="1009" spans="1:7" x14ac:dyDescent="0.2">
      <c r="A1009" s="34">
        <v>761600</v>
      </c>
      <c r="B1009" s="38" t="s">
        <v>873</v>
      </c>
      <c r="C1009" s="45"/>
      <c r="D1009" s="12"/>
      <c r="E1009" s="12"/>
      <c r="F1009" s="12"/>
      <c r="G1009" s="12"/>
    </row>
    <row r="1010" spans="1:7" x14ac:dyDescent="0.2">
      <c r="A1010" s="34">
        <v>761700</v>
      </c>
      <c r="B1010" s="38" t="s">
        <v>874</v>
      </c>
      <c r="C1010" s="45"/>
      <c r="D1010" s="12"/>
      <c r="E1010" s="12"/>
      <c r="F1010" s="12"/>
      <c r="G1010" s="12"/>
    </row>
    <row r="1011" spans="1:7" x14ac:dyDescent="0.2">
      <c r="A1011" s="53"/>
      <c r="B1011" s="54"/>
      <c r="C1011" s="45"/>
      <c r="D1011" s="54"/>
      <c r="E1011" s="54"/>
      <c r="F1011" s="54"/>
      <c r="G1011" s="55"/>
    </row>
    <row r="1012" spans="1:7" x14ac:dyDescent="0.2">
      <c r="A1012" s="36">
        <v>762000</v>
      </c>
      <c r="B1012" s="37" t="s">
        <v>875</v>
      </c>
      <c r="C1012" s="45">
        <v>-10.07</v>
      </c>
      <c r="D1012" s="12"/>
      <c r="E1012" s="12"/>
      <c r="F1012" s="12"/>
      <c r="G1012" s="12"/>
    </row>
    <row r="1013" spans="1:7" x14ac:dyDescent="0.2">
      <c r="A1013" s="34">
        <v>762100</v>
      </c>
      <c r="B1013" s="38" t="s">
        <v>876</v>
      </c>
      <c r="C1013" s="45"/>
      <c r="D1013" s="12"/>
      <c r="E1013" s="12"/>
      <c r="F1013" s="12"/>
      <c r="G1013" s="12"/>
    </row>
    <row r="1014" spans="1:7" x14ac:dyDescent="0.2">
      <c r="A1014" s="34">
        <v>762400</v>
      </c>
      <c r="B1014" s="38" t="s">
        <v>877</v>
      </c>
      <c r="C1014" s="45"/>
      <c r="D1014" s="12"/>
      <c r="E1014" s="12"/>
      <c r="F1014" s="12"/>
      <c r="G1014" s="12"/>
    </row>
    <row r="1015" spans="1:7" x14ac:dyDescent="0.2">
      <c r="A1015" s="34">
        <v>762700</v>
      </c>
      <c r="B1015" s="38" t="s">
        <v>878</v>
      </c>
      <c r="C1015" s="45"/>
      <c r="D1015" s="12"/>
      <c r="E1015" s="12"/>
      <c r="F1015" s="12"/>
      <c r="G1015" s="12"/>
    </row>
    <row r="1016" spans="1:7" x14ac:dyDescent="0.2">
      <c r="A1016" s="53"/>
      <c r="B1016" s="54"/>
      <c r="C1016" s="45"/>
      <c r="D1016" s="54"/>
      <c r="E1016" s="54"/>
      <c r="F1016" s="54"/>
      <c r="G1016" s="55"/>
    </row>
    <row r="1017" spans="1:7" x14ac:dyDescent="0.2">
      <c r="A1017" s="36">
        <v>763000</v>
      </c>
      <c r="B1017" s="37" t="s">
        <v>879</v>
      </c>
      <c r="C1017" s="45"/>
      <c r="D1017" s="12"/>
      <c r="E1017" s="12"/>
      <c r="F1017" s="12"/>
      <c r="G1017" s="12"/>
    </row>
    <row r="1018" spans="1:7" x14ac:dyDescent="0.2">
      <c r="A1018" s="34">
        <v>763100</v>
      </c>
      <c r="B1018" s="38" t="s">
        <v>880</v>
      </c>
      <c r="C1018" s="45"/>
      <c r="D1018" s="12"/>
      <c r="E1018" s="12"/>
      <c r="F1018" s="12"/>
      <c r="G1018" s="12"/>
    </row>
    <row r="1019" spans="1:7" x14ac:dyDescent="0.2">
      <c r="A1019" s="34">
        <v>763800</v>
      </c>
      <c r="B1019" s="38" t="s">
        <v>881</v>
      </c>
      <c r="C1019" s="45"/>
      <c r="D1019" s="12"/>
      <c r="E1019" s="12"/>
      <c r="F1019" s="12"/>
      <c r="G1019" s="12"/>
    </row>
    <row r="1020" spans="1:7" x14ac:dyDescent="0.2">
      <c r="A1020" s="53"/>
      <c r="B1020" s="54"/>
      <c r="C1020" s="45"/>
      <c r="D1020" s="54"/>
      <c r="E1020" s="54"/>
      <c r="F1020" s="54"/>
      <c r="G1020" s="55"/>
    </row>
    <row r="1021" spans="1:7" x14ac:dyDescent="0.2">
      <c r="A1021" s="34">
        <v>764000</v>
      </c>
      <c r="B1021" s="38" t="s">
        <v>882</v>
      </c>
      <c r="C1021" s="45"/>
      <c r="D1021" s="12"/>
      <c r="E1021" s="12"/>
      <c r="F1021" s="12"/>
      <c r="G1021" s="12"/>
    </row>
    <row r="1022" spans="1:7" x14ac:dyDescent="0.2">
      <c r="A1022" s="34">
        <v>765000</v>
      </c>
      <c r="B1022" s="38" t="s">
        <v>883</v>
      </c>
      <c r="C1022" s="45"/>
      <c r="D1022" s="12"/>
      <c r="E1022" s="12"/>
      <c r="F1022" s="12"/>
      <c r="G1022" s="12"/>
    </row>
    <row r="1023" spans="1:7" x14ac:dyDescent="0.2">
      <c r="A1023" s="34">
        <v>766000</v>
      </c>
      <c r="B1023" s="38" t="s">
        <v>884</v>
      </c>
      <c r="C1023" s="45"/>
      <c r="D1023" s="12"/>
      <c r="E1023" s="12"/>
      <c r="F1023" s="12"/>
      <c r="G1023" s="12"/>
    </row>
    <row r="1024" spans="1:7" x14ac:dyDescent="0.2">
      <c r="A1024" s="34">
        <v>767000</v>
      </c>
      <c r="B1024" s="38" t="s">
        <v>885</v>
      </c>
      <c r="C1024" s="45"/>
      <c r="D1024" s="12"/>
      <c r="E1024" s="12"/>
      <c r="F1024" s="12"/>
      <c r="G1024" s="12"/>
    </row>
    <row r="1025" spans="1:7" x14ac:dyDescent="0.2">
      <c r="A1025" s="34">
        <v>768800</v>
      </c>
      <c r="B1025" s="38" t="s">
        <v>590</v>
      </c>
      <c r="C1025" s="45"/>
      <c r="D1025" s="12"/>
      <c r="E1025" s="12"/>
      <c r="F1025" s="12"/>
      <c r="G1025" s="12"/>
    </row>
    <row r="1026" spans="1:7" x14ac:dyDescent="0.2">
      <c r="A1026" s="53"/>
      <c r="B1026" s="54"/>
      <c r="C1026" s="45"/>
      <c r="D1026" s="54"/>
      <c r="E1026" s="54"/>
      <c r="F1026" s="54"/>
      <c r="G1026" s="55"/>
    </row>
    <row r="1027" spans="1:7" x14ac:dyDescent="0.2">
      <c r="A1027" s="34"/>
      <c r="B1027" s="35" t="s">
        <v>886</v>
      </c>
      <c r="C1027" s="45"/>
      <c r="D1027" s="12"/>
      <c r="E1027" s="12"/>
      <c r="F1027" s="12"/>
      <c r="G1027" s="12"/>
    </row>
    <row r="1028" spans="1:7" x14ac:dyDescent="0.2">
      <c r="A1028" s="34">
        <v>771100</v>
      </c>
      <c r="B1028" s="38" t="s">
        <v>887</v>
      </c>
      <c r="C1028" s="45"/>
      <c r="D1028" s="12"/>
      <c r="E1028" s="12"/>
      <c r="F1028" s="12"/>
      <c r="G1028" s="12"/>
    </row>
    <row r="1029" spans="1:7" x14ac:dyDescent="0.2">
      <c r="A1029" s="34">
        <v>771300</v>
      </c>
      <c r="B1029" s="38" t="s">
        <v>888</v>
      </c>
      <c r="C1029" s="45"/>
      <c r="D1029" s="12"/>
      <c r="E1029" s="12"/>
      <c r="F1029" s="12"/>
      <c r="G1029" s="12"/>
    </row>
    <row r="1030" spans="1:7" x14ac:dyDescent="0.2">
      <c r="A1030" s="34">
        <v>771400</v>
      </c>
      <c r="B1030" s="38" t="s">
        <v>889</v>
      </c>
      <c r="C1030" s="45"/>
      <c r="D1030" s="12"/>
      <c r="E1030" s="12"/>
      <c r="F1030" s="12"/>
      <c r="G1030" s="12"/>
    </row>
    <row r="1031" spans="1:7" x14ac:dyDescent="0.2">
      <c r="A1031" s="34">
        <v>771500</v>
      </c>
      <c r="B1031" s="38" t="s">
        <v>890</v>
      </c>
      <c r="C1031" s="45"/>
      <c r="D1031" s="12"/>
      <c r="E1031" s="12"/>
      <c r="F1031" s="12"/>
      <c r="G1031" s="12"/>
    </row>
    <row r="1032" spans="1:7" x14ac:dyDescent="0.2">
      <c r="A1032" s="34">
        <v>771700</v>
      </c>
      <c r="B1032" s="38" t="s">
        <v>891</v>
      </c>
      <c r="C1032" s="45"/>
      <c r="D1032" s="12"/>
      <c r="E1032" s="12"/>
      <c r="F1032" s="12"/>
      <c r="G1032" s="12"/>
    </row>
    <row r="1033" spans="1:7" x14ac:dyDescent="0.2">
      <c r="A1033" s="34">
        <v>771800</v>
      </c>
      <c r="B1033" s="38" t="s">
        <v>892</v>
      </c>
      <c r="C1033" s="45"/>
      <c r="D1033" s="12"/>
      <c r="E1033" s="12"/>
      <c r="F1033" s="12"/>
      <c r="G1033" s="12"/>
    </row>
    <row r="1034" spans="1:7" x14ac:dyDescent="0.2">
      <c r="A1034" s="34">
        <v>772000</v>
      </c>
      <c r="B1034" s="38" t="s">
        <v>893</v>
      </c>
      <c r="C1034" s="45"/>
      <c r="D1034" s="12"/>
      <c r="E1034" s="12"/>
      <c r="F1034" s="12"/>
      <c r="G1034" s="12"/>
    </row>
    <row r="1035" spans="1:7" x14ac:dyDescent="0.2">
      <c r="A1035" s="53"/>
      <c r="B1035" s="54"/>
      <c r="C1035" s="45"/>
      <c r="D1035" s="54"/>
      <c r="E1035" s="54"/>
      <c r="F1035" s="54"/>
      <c r="G1035" s="55"/>
    </row>
    <row r="1036" spans="1:7" x14ac:dyDescent="0.2">
      <c r="A1036" s="36">
        <v>775000</v>
      </c>
      <c r="B1036" s="37" t="s">
        <v>894</v>
      </c>
      <c r="C1036" s="45"/>
      <c r="D1036" s="12"/>
      <c r="E1036" s="12"/>
      <c r="F1036" s="12"/>
      <c r="G1036" s="12"/>
    </row>
    <row r="1037" spans="1:7" x14ac:dyDescent="0.2">
      <c r="A1037" s="34">
        <v>775100</v>
      </c>
      <c r="B1037" s="38" t="s">
        <v>895</v>
      </c>
      <c r="C1037" s="45"/>
      <c r="D1037" s="12"/>
      <c r="E1037" s="12"/>
      <c r="F1037" s="12"/>
      <c r="G1037" s="12"/>
    </row>
    <row r="1038" spans="1:7" x14ac:dyDescent="0.2">
      <c r="A1038" s="34">
        <v>775200</v>
      </c>
      <c r="B1038" s="38" t="s">
        <v>896</v>
      </c>
      <c r="C1038" s="45"/>
      <c r="D1038" s="12"/>
      <c r="E1038" s="12"/>
      <c r="F1038" s="12"/>
      <c r="G1038" s="12"/>
    </row>
    <row r="1039" spans="1:7" x14ac:dyDescent="0.2">
      <c r="A1039" s="34">
        <v>775600</v>
      </c>
      <c r="B1039" s="38" t="s">
        <v>897</v>
      </c>
      <c r="C1039" s="45"/>
      <c r="D1039" s="12"/>
      <c r="E1039" s="12"/>
      <c r="F1039" s="12"/>
      <c r="G1039" s="12"/>
    </row>
    <row r="1040" spans="1:7" x14ac:dyDescent="0.2">
      <c r="A1040" s="34">
        <v>775800</v>
      </c>
      <c r="B1040" s="38" t="s">
        <v>898</v>
      </c>
      <c r="C1040" s="45"/>
      <c r="D1040" s="12"/>
      <c r="E1040" s="12"/>
      <c r="F1040" s="12"/>
      <c r="G1040" s="12"/>
    </row>
    <row r="1041" spans="1:7" x14ac:dyDescent="0.2">
      <c r="A1041" s="53"/>
      <c r="B1041" s="54"/>
      <c r="C1041" s="45"/>
      <c r="D1041" s="54"/>
      <c r="E1041" s="54"/>
      <c r="F1041" s="54"/>
      <c r="G1041" s="55"/>
    </row>
    <row r="1042" spans="1:7" x14ac:dyDescent="0.2">
      <c r="A1042" s="34">
        <v>777000</v>
      </c>
      <c r="B1042" s="38" t="s">
        <v>899</v>
      </c>
      <c r="C1042" s="45"/>
      <c r="D1042" s="12"/>
      <c r="E1042" s="12"/>
      <c r="F1042" s="12"/>
      <c r="G1042" s="12"/>
    </row>
    <row r="1043" spans="1:7" x14ac:dyDescent="0.2">
      <c r="A1043" s="53"/>
      <c r="B1043" s="54"/>
      <c r="C1043" s="45"/>
      <c r="D1043" s="54"/>
      <c r="E1043" s="54"/>
      <c r="F1043" s="54"/>
      <c r="G1043" s="55"/>
    </row>
    <row r="1044" spans="1:7" x14ac:dyDescent="0.2">
      <c r="A1044" s="36">
        <v>778000</v>
      </c>
      <c r="B1044" s="37" t="s">
        <v>900</v>
      </c>
      <c r="C1044" s="45"/>
      <c r="D1044" s="12"/>
      <c r="E1044" s="12"/>
      <c r="F1044" s="12"/>
      <c r="G1044" s="12"/>
    </row>
    <row r="1045" spans="1:7" x14ac:dyDescent="0.2">
      <c r="A1045" s="34">
        <v>778100</v>
      </c>
      <c r="B1045" s="38" t="s">
        <v>901</v>
      </c>
      <c r="C1045" s="45"/>
      <c r="D1045" s="12"/>
      <c r="E1045" s="12"/>
      <c r="F1045" s="12"/>
      <c r="G1045" s="12"/>
    </row>
    <row r="1046" spans="1:7" x14ac:dyDescent="0.2">
      <c r="A1046" s="34">
        <v>778200</v>
      </c>
      <c r="B1046" s="38" t="s">
        <v>606</v>
      </c>
      <c r="C1046" s="45"/>
      <c r="D1046" s="12"/>
      <c r="E1046" s="12"/>
      <c r="F1046" s="12"/>
      <c r="G1046" s="12"/>
    </row>
    <row r="1047" spans="1:7" x14ac:dyDescent="0.2">
      <c r="A1047" s="34">
        <v>778800</v>
      </c>
      <c r="B1047" s="38" t="s">
        <v>902</v>
      </c>
      <c r="C1047" s="45"/>
      <c r="D1047" s="12"/>
      <c r="E1047" s="12"/>
      <c r="F1047" s="12"/>
      <c r="G1047" s="12"/>
    </row>
    <row r="1048" spans="1:7" x14ac:dyDescent="0.2">
      <c r="A1048" s="53"/>
      <c r="B1048" s="54"/>
      <c r="C1048" s="45"/>
      <c r="D1048" s="54"/>
      <c r="E1048" s="54"/>
      <c r="F1048" s="54"/>
      <c r="G1048" s="55"/>
    </row>
    <row r="1049" spans="1:7" x14ac:dyDescent="0.2">
      <c r="A1049" s="34"/>
      <c r="B1049" s="35" t="s">
        <v>903</v>
      </c>
      <c r="C1049" s="45"/>
      <c r="D1049" s="12"/>
      <c r="E1049" s="12"/>
      <c r="F1049" s="12"/>
      <c r="G1049" s="12"/>
    </row>
    <row r="1050" spans="1:7" x14ac:dyDescent="0.2">
      <c r="A1050" s="34">
        <v>781100</v>
      </c>
      <c r="B1050" s="38" t="s">
        <v>904</v>
      </c>
      <c r="C1050" s="45"/>
      <c r="D1050" s="12"/>
      <c r="E1050" s="12"/>
      <c r="F1050" s="12"/>
      <c r="G1050" s="12"/>
    </row>
    <row r="1051" spans="1:7" x14ac:dyDescent="0.2">
      <c r="A1051" s="34">
        <v>781500</v>
      </c>
      <c r="B1051" s="38" t="s">
        <v>905</v>
      </c>
      <c r="C1051" s="45"/>
      <c r="D1051" s="12"/>
      <c r="E1051" s="12"/>
      <c r="F1051" s="12"/>
      <c r="G1051" s="12"/>
    </row>
    <row r="1052" spans="1:7" x14ac:dyDescent="0.2">
      <c r="A1052" s="34">
        <v>781600</v>
      </c>
      <c r="B1052" s="38" t="s">
        <v>906</v>
      </c>
      <c r="C1052" s="45"/>
      <c r="D1052" s="12"/>
      <c r="E1052" s="12"/>
      <c r="F1052" s="12"/>
      <c r="G1052" s="12"/>
    </row>
    <row r="1053" spans="1:7" x14ac:dyDescent="0.2">
      <c r="A1053" s="53"/>
      <c r="B1053" s="54"/>
      <c r="C1053" s="45"/>
      <c r="D1053" s="54"/>
      <c r="E1053" s="54"/>
      <c r="F1053" s="54"/>
      <c r="G1053" s="55"/>
    </row>
    <row r="1054" spans="1:7" x14ac:dyDescent="0.2">
      <c r="A1054" s="36">
        <v>781700</v>
      </c>
      <c r="B1054" s="37" t="s">
        <v>907</v>
      </c>
      <c r="C1054" s="45"/>
      <c r="D1054" s="12"/>
      <c r="E1054" s="12"/>
      <c r="F1054" s="12"/>
      <c r="G1054" s="12"/>
    </row>
    <row r="1055" spans="1:7" x14ac:dyDescent="0.2">
      <c r="A1055" s="34">
        <v>781730</v>
      </c>
      <c r="B1055" s="38" t="s">
        <v>908</v>
      </c>
      <c r="C1055" s="45"/>
      <c r="D1055" s="12"/>
      <c r="E1055" s="12"/>
      <c r="F1055" s="12"/>
      <c r="G1055" s="12"/>
    </row>
    <row r="1056" spans="1:7" x14ac:dyDescent="0.2">
      <c r="A1056" s="34">
        <v>781740</v>
      </c>
      <c r="B1056" s="38" t="s">
        <v>909</v>
      </c>
      <c r="C1056" s="45"/>
      <c r="D1056" s="12"/>
      <c r="E1056" s="12"/>
      <c r="F1056" s="12"/>
      <c r="G1056" s="12"/>
    </row>
    <row r="1057" spans="1:7" x14ac:dyDescent="0.2">
      <c r="A1057" s="53"/>
      <c r="B1057" s="54"/>
      <c r="C1057" s="45"/>
      <c r="D1057" s="54"/>
      <c r="E1057" s="54"/>
      <c r="F1057" s="54"/>
      <c r="G1057" s="55"/>
    </row>
    <row r="1058" spans="1:7" x14ac:dyDescent="0.2">
      <c r="A1058" s="34">
        <v>786000</v>
      </c>
      <c r="B1058" s="38" t="s">
        <v>910</v>
      </c>
      <c r="C1058" s="45"/>
      <c r="D1058" s="12"/>
      <c r="E1058" s="12"/>
      <c r="F1058" s="12"/>
      <c r="G1058" s="12"/>
    </row>
    <row r="1059" spans="1:7" x14ac:dyDescent="0.2">
      <c r="A1059" s="34">
        <v>786500</v>
      </c>
      <c r="B1059" s="38" t="s">
        <v>911</v>
      </c>
      <c r="C1059" s="45"/>
      <c r="D1059" s="12"/>
      <c r="E1059" s="12"/>
      <c r="F1059" s="12"/>
      <c r="G1059" s="12"/>
    </row>
    <row r="1060" spans="1:7" x14ac:dyDescent="0.2">
      <c r="A1060" s="53"/>
      <c r="B1060" s="54"/>
      <c r="C1060" s="45"/>
      <c r="D1060" s="54"/>
      <c r="E1060" s="54"/>
      <c r="F1060" s="54"/>
      <c r="G1060" s="55"/>
    </row>
    <row r="1061" spans="1:7" x14ac:dyDescent="0.2">
      <c r="A1061" s="36">
        <v>786600</v>
      </c>
      <c r="B1061" s="37" t="s">
        <v>912</v>
      </c>
      <c r="C1061" s="45"/>
      <c r="D1061" s="12"/>
      <c r="E1061" s="12"/>
      <c r="F1061" s="12"/>
      <c r="G1061" s="12"/>
    </row>
    <row r="1062" spans="1:7" x14ac:dyDescent="0.2">
      <c r="A1062" s="34">
        <v>786620</v>
      </c>
      <c r="B1062" s="38" t="s">
        <v>913</v>
      </c>
      <c r="C1062" s="45"/>
      <c r="D1062" s="12"/>
      <c r="E1062" s="12"/>
      <c r="F1062" s="12"/>
      <c r="G1062" s="12"/>
    </row>
    <row r="1063" spans="1:7" x14ac:dyDescent="0.2">
      <c r="A1063" s="34">
        <v>786650</v>
      </c>
      <c r="B1063" s="38" t="s">
        <v>914</v>
      </c>
      <c r="C1063" s="45"/>
      <c r="D1063" s="12"/>
      <c r="E1063" s="12"/>
      <c r="F1063" s="12"/>
      <c r="G1063" s="12"/>
    </row>
    <row r="1064" spans="1:7" x14ac:dyDescent="0.2">
      <c r="A1064" s="34">
        <v>786800</v>
      </c>
      <c r="B1064" s="38" t="s">
        <v>915</v>
      </c>
      <c r="C1064" s="45"/>
      <c r="D1064" s="12"/>
      <c r="E1064" s="12"/>
      <c r="F1064" s="12"/>
      <c r="G1064" s="12"/>
    </row>
    <row r="1065" spans="1:7" x14ac:dyDescent="0.2">
      <c r="A1065" s="53"/>
      <c r="B1065" s="54"/>
      <c r="C1065" s="45"/>
      <c r="D1065" s="54"/>
      <c r="E1065" s="54"/>
      <c r="F1065" s="54"/>
      <c r="G1065" s="55"/>
    </row>
    <row r="1066" spans="1:7" x14ac:dyDescent="0.2">
      <c r="A1066" s="36">
        <v>787000</v>
      </c>
      <c r="B1066" s="37" t="s">
        <v>916</v>
      </c>
      <c r="C1066" s="45"/>
      <c r="D1066" s="12"/>
      <c r="E1066" s="12"/>
      <c r="F1066" s="12"/>
      <c r="G1066" s="12"/>
    </row>
    <row r="1067" spans="1:7" x14ac:dyDescent="0.2">
      <c r="A1067" s="34">
        <v>787200</v>
      </c>
      <c r="B1067" s="38" t="s">
        <v>917</v>
      </c>
      <c r="C1067" s="45"/>
      <c r="D1067" s="12"/>
      <c r="E1067" s="12"/>
      <c r="F1067" s="12"/>
      <c r="G1067" s="12"/>
    </row>
    <row r="1068" spans="1:7" x14ac:dyDescent="0.2">
      <c r="A1068" s="34">
        <v>787250</v>
      </c>
      <c r="B1068" s="38" t="s">
        <v>918</v>
      </c>
      <c r="C1068" s="45"/>
      <c r="D1068" s="12"/>
      <c r="E1068" s="12"/>
      <c r="F1068" s="12"/>
      <c r="G1068" s="12"/>
    </row>
    <row r="1069" spans="1:7" x14ac:dyDescent="0.2">
      <c r="A1069" s="34">
        <v>787300</v>
      </c>
      <c r="B1069" s="38" t="s">
        <v>919</v>
      </c>
      <c r="C1069" s="45"/>
      <c r="D1069" s="12"/>
      <c r="E1069" s="12"/>
      <c r="F1069" s="12"/>
      <c r="G1069" s="12"/>
    </row>
    <row r="1070" spans="1:7" x14ac:dyDescent="0.2">
      <c r="A1070" s="34">
        <v>787400</v>
      </c>
      <c r="B1070" s="38" t="s">
        <v>920</v>
      </c>
      <c r="C1070" s="45"/>
      <c r="D1070" s="12"/>
      <c r="E1070" s="12"/>
      <c r="F1070" s="12"/>
      <c r="G1070" s="12"/>
    </row>
    <row r="1071" spans="1:7" x14ac:dyDescent="0.2">
      <c r="A1071" s="34">
        <v>787500</v>
      </c>
      <c r="B1071" s="38" t="s">
        <v>921</v>
      </c>
      <c r="C1071" s="45"/>
      <c r="D1071" s="12"/>
      <c r="E1071" s="12"/>
      <c r="F1071" s="12"/>
      <c r="G1071" s="12"/>
    </row>
    <row r="1072" spans="1:7" x14ac:dyDescent="0.2">
      <c r="A1072" s="34">
        <v>787600</v>
      </c>
      <c r="B1072" s="38" t="s">
        <v>922</v>
      </c>
      <c r="C1072" s="45"/>
      <c r="D1072" s="12"/>
      <c r="E1072" s="12"/>
      <c r="F1072" s="12"/>
      <c r="G1072" s="12"/>
    </row>
    <row r="1073" spans="1:10" x14ac:dyDescent="0.2">
      <c r="A1073" s="53"/>
      <c r="B1073" s="54"/>
      <c r="C1073" s="45"/>
      <c r="D1073" s="54"/>
      <c r="E1073" s="54"/>
      <c r="F1073" s="54"/>
      <c r="G1073" s="55"/>
    </row>
    <row r="1074" spans="1:10" x14ac:dyDescent="0.2">
      <c r="A1074" s="34"/>
      <c r="B1074" s="35" t="s">
        <v>923</v>
      </c>
      <c r="C1074" s="45"/>
      <c r="D1074" s="12"/>
      <c r="E1074" s="12"/>
      <c r="F1074" s="12"/>
      <c r="G1074" s="12"/>
    </row>
    <row r="1075" spans="1:10" x14ac:dyDescent="0.2">
      <c r="A1075" s="34">
        <v>791100</v>
      </c>
      <c r="B1075" s="38" t="s">
        <v>924</v>
      </c>
      <c r="C1075" s="45">
        <v>1050.8</v>
      </c>
      <c r="D1075" s="12"/>
      <c r="E1075" s="12"/>
      <c r="F1075" s="12"/>
      <c r="G1075" s="12"/>
    </row>
    <row r="1076" spans="1:10" x14ac:dyDescent="0.2">
      <c r="A1076" s="34">
        <v>791110</v>
      </c>
      <c r="B1076" s="38" t="s">
        <v>925</v>
      </c>
      <c r="C1076" s="45"/>
      <c r="D1076" s="12"/>
      <c r="E1076" s="12"/>
      <c r="F1076" s="12"/>
      <c r="G1076" s="12"/>
    </row>
    <row r="1077" spans="1:10" x14ac:dyDescent="0.2">
      <c r="A1077" s="34">
        <v>791120</v>
      </c>
      <c r="B1077" s="38" t="s">
        <v>926</v>
      </c>
      <c r="C1077" s="45"/>
      <c r="D1077" s="12"/>
      <c r="E1077" s="12"/>
      <c r="F1077" s="12"/>
      <c r="G1077" s="12"/>
    </row>
    <row r="1078" spans="1:10" x14ac:dyDescent="0.2">
      <c r="A1078" s="34">
        <v>791130</v>
      </c>
      <c r="B1078" s="38" t="s">
        <v>927</v>
      </c>
      <c r="C1078" s="45"/>
      <c r="D1078" s="12"/>
      <c r="E1078" s="12"/>
      <c r="F1078" s="12"/>
      <c r="G1078" s="12"/>
    </row>
    <row r="1079" spans="1:10" x14ac:dyDescent="0.2">
      <c r="A1079" s="34">
        <v>791140</v>
      </c>
      <c r="B1079" s="38" t="s">
        <v>928</v>
      </c>
      <c r="C1079" s="45"/>
      <c r="D1079" s="12"/>
      <c r="E1079" s="12"/>
      <c r="F1079" s="12"/>
      <c r="G1079" s="12"/>
    </row>
    <row r="1080" spans="1:10" x14ac:dyDescent="0.2">
      <c r="A1080" s="34">
        <v>791150</v>
      </c>
      <c r="B1080" s="38" t="s">
        <v>929</v>
      </c>
      <c r="C1080" s="45"/>
      <c r="D1080" s="12"/>
      <c r="E1080" s="12"/>
      <c r="F1080" s="12"/>
      <c r="G1080" s="12"/>
    </row>
    <row r="1081" spans="1:10" x14ac:dyDescent="0.2">
      <c r="A1081" s="34">
        <v>796000</v>
      </c>
      <c r="B1081" s="38" t="s">
        <v>930</v>
      </c>
      <c r="C1081" s="45"/>
      <c r="D1081" s="12"/>
      <c r="E1081" s="12"/>
      <c r="F1081" s="12"/>
      <c r="G1081" s="12"/>
    </row>
    <row r="1082" spans="1:10" x14ac:dyDescent="0.2">
      <c r="A1082" s="34">
        <v>797000</v>
      </c>
      <c r="B1082" s="38" t="s">
        <v>931</v>
      </c>
      <c r="C1082" s="45"/>
      <c r="D1082" s="12"/>
      <c r="E1082" s="12"/>
      <c r="F1082" s="12"/>
      <c r="G1082" s="12"/>
    </row>
    <row r="1086" spans="1:10" ht="31.5" x14ac:dyDescent="0.5">
      <c r="B1086" s="88" t="s">
        <v>1042</v>
      </c>
      <c r="H1086" t="s">
        <v>1058</v>
      </c>
      <c r="I1086" t="s">
        <v>1059</v>
      </c>
    </row>
    <row r="1088" spans="1:10" ht="38.25" x14ac:dyDescent="0.2">
      <c r="A1088" s="133" t="s">
        <v>1050</v>
      </c>
      <c r="B1088" s="133" t="s">
        <v>1048</v>
      </c>
      <c r="C1088" s="133" t="s">
        <v>1049</v>
      </c>
      <c r="D1088" s="133" t="s">
        <v>1051</v>
      </c>
      <c r="E1088" s="133" t="s">
        <v>1052</v>
      </c>
      <c r="F1088" s="133" t="s">
        <v>1043</v>
      </c>
      <c r="G1088" s="133" t="s">
        <v>1053</v>
      </c>
      <c r="H1088" s="133" t="s">
        <v>1057</v>
      </c>
      <c r="I1088" s="133" t="s">
        <v>1056</v>
      </c>
      <c r="J1088" s="134"/>
    </row>
    <row r="1089" spans="1:13" x14ac:dyDescent="0.2">
      <c r="A1089" s="111"/>
      <c r="B1089" s="12" t="s">
        <v>1054</v>
      </c>
      <c r="C1089" s="91">
        <v>20000</v>
      </c>
      <c r="D1089" s="89">
        <v>43218</v>
      </c>
      <c r="E1089" s="97">
        <v>5</v>
      </c>
      <c r="F1089" s="12">
        <v>3</v>
      </c>
      <c r="G1089" s="12" t="str">
        <f>IF(ISBLANK(D1089),"",CHOOSE(MONTH(D1089),"Janvier","Février","Mars","Avril","Mai","Juin","Juillet","Août"))</f>
        <v>Avril</v>
      </c>
      <c r="H1089" s="33">
        <f>IF(D1089="","",(DATE(YEAR(D1089),1,1)))</f>
        <v>43101</v>
      </c>
      <c r="I1089" s="33">
        <f>IF(D1089="","",(DATE(YEAR(D1089)+1,1,0)))</f>
        <v>43465</v>
      </c>
      <c r="J1089">
        <f>IF(D1089="","",I1089-H1089)</f>
        <v>364</v>
      </c>
      <c r="K1089" s="33"/>
    </row>
    <row r="1090" spans="1:13" x14ac:dyDescent="0.2">
      <c r="A1090" s="111"/>
      <c r="B1090" s="12"/>
      <c r="C1090" s="91"/>
      <c r="D1090" s="89"/>
      <c r="E1090" s="12"/>
      <c r="F1090" s="12">
        <v>4</v>
      </c>
      <c r="G1090" s="12" t="str">
        <f t="shared" ref="G1090:G1124" si="0">IF(ISBLANK(D1090),"",CHOOSE(MONTH(D1090),"Janvier","Février","Mars","Avril","Mai","Juin","Juillet","Août"))</f>
        <v/>
      </c>
      <c r="H1090" s="33" t="str">
        <f t="shared" ref="H1090:H1124" si="1">IF(D1090="","",(DATE(YEAR(D1090),1,1)))</f>
        <v/>
      </c>
      <c r="I1090" s="33" t="str">
        <f t="shared" ref="I1090:I1124" si="2">IF(D1090="","",(DATE(YEAR(D1090)+1,1,0)))</f>
        <v/>
      </c>
    </row>
    <row r="1091" spans="1:13" x14ac:dyDescent="0.2">
      <c r="A1091" s="111"/>
      <c r="B1091" s="12"/>
      <c r="C1091" s="91"/>
      <c r="D1091" s="89"/>
      <c r="E1091" s="12"/>
      <c r="F1091" s="12">
        <v>5</v>
      </c>
      <c r="G1091" s="12" t="str">
        <f t="shared" si="0"/>
        <v/>
      </c>
      <c r="H1091" s="33" t="str">
        <f t="shared" si="1"/>
        <v/>
      </c>
      <c r="I1091" s="33" t="str">
        <f t="shared" si="2"/>
        <v/>
      </c>
    </row>
    <row r="1092" spans="1:13" x14ac:dyDescent="0.2">
      <c r="A1092" s="111"/>
      <c r="B1092" s="12"/>
      <c r="C1092" s="91"/>
      <c r="D1092" s="89"/>
      <c r="E1092" s="12"/>
      <c r="F1092" s="12">
        <v>5</v>
      </c>
      <c r="G1092" s="12" t="str">
        <f t="shared" si="0"/>
        <v/>
      </c>
      <c r="H1092" s="33" t="str">
        <f t="shared" si="1"/>
        <v/>
      </c>
      <c r="I1092" s="33" t="str">
        <f t="shared" si="2"/>
        <v/>
      </c>
    </row>
    <row r="1093" spans="1:13" x14ac:dyDescent="0.2">
      <c r="A1093" s="111"/>
      <c r="B1093" s="12"/>
      <c r="C1093" s="91"/>
      <c r="D1093" s="89"/>
      <c r="E1093" s="12"/>
      <c r="F1093" s="12">
        <v>5</v>
      </c>
      <c r="G1093" s="12" t="str">
        <f t="shared" si="0"/>
        <v/>
      </c>
      <c r="H1093" s="33" t="str">
        <f t="shared" si="1"/>
        <v/>
      </c>
      <c r="I1093" s="33" t="str">
        <f t="shared" si="2"/>
        <v/>
      </c>
    </row>
    <row r="1094" spans="1:13" x14ac:dyDescent="0.2">
      <c r="A1094" s="111"/>
      <c r="B1094" s="12"/>
      <c r="C1094" s="91"/>
      <c r="D1094" s="89"/>
      <c r="E1094" s="12"/>
      <c r="F1094" s="12">
        <v>5</v>
      </c>
      <c r="G1094" s="12" t="str">
        <f t="shared" si="0"/>
        <v/>
      </c>
      <c r="H1094" s="33" t="str">
        <f t="shared" si="1"/>
        <v/>
      </c>
      <c r="I1094" s="33" t="str">
        <f t="shared" si="2"/>
        <v/>
      </c>
      <c r="L1094" t="s">
        <v>1044</v>
      </c>
    </row>
    <row r="1095" spans="1:13" x14ac:dyDescent="0.2">
      <c r="A1095" s="111"/>
      <c r="B1095" s="12"/>
      <c r="C1095" s="91"/>
      <c r="D1095" s="89"/>
      <c r="E1095" s="12"/>
      <c r="F1095" s="12">
        <v>5</v>
      </c>
      <c r="G1095" s="12" t="str">
        <f t="shared" si="0"/>
        <v/>
      </c>
      <c r="H1095" s="33" t="str">
        <f t="shared" si="1"/>
        <v/>
      </c>
      <c r="I1095" s="33" t="str">
        <f t="shared" si="2"/>
        <v/>
      </c>
      <c r="L1095" t="s">
        <v>1045</v>
      </c>
    </row>
    <row r="1096" spans="1:13" x14ac:dyDescent="0.2">
      <c r="A1096" s="111"/>
      <c r="B1096" s="12"/>
      <c r="C1096" s="91"/>
      <c r="D1096" s="89"/>
      <c r="E1096" s="12"/>
      <c r="F1096" s="12">
        <v>5</v>
      </c>
      <c r="G1096" s="12" t="str">
        <f t="shared" si="0"/>
        <v/>
      </c>
      <c r="H1096" s="33" t="str">
        <f t="shared" si="1"/>
        <v/>
      </c>
      <c r="I1096" s="33" t="str">
        <f t="shared" si="2"/>
        <v/>
      </c>
      <c r="L1096" t="s">
        <v>1046</v>
      </c>
    </row>
    <row r="1097" spans="1:13" x14ac:dyDescent="0.2">
      <c r="A1097" s="111"/>
      <c r="B1097" s="12"/>
      <c r="C1097" s="91"/>
      <c r="D1097" s="89"/>
      <c r="E1097" s="12"/>
      <c r="F1097" s="12">
        <v>5</v>
      </c>
      <c r="G1097" s="12" t="str">
        <f t="shared" si="0"/>
        <v/>
      </c>
      <c r="H1097" s="33" t="str">
        <f t="shared" si="1"/>
        <v/>
      </c>
      <c r="I1097" s="33" t="str">
        <f t="shared" si="2"/>
        <v/>
      </c>
      <c r="L1097" t="s">
        <v>1047</v>
      </c>
    </row>
    <row r="1098" spans="1:13" x14ac:dyDescent="0.2">
      <c r="A1098" s="111"/>
      <c r="B1098" s="12"/>
      <c r="C1098" s="91"/>
      <c r="D1098" s="89"/>
      <c r="E1098" s="12"/>
      <c r="F1098" s="12">
        <v>5</v>
      </c>
      <c r="G1098" s="12" t="str">
        <f t="shared" si="0"/>
        <v/>
      </c>
      <c r="H1098" s="33" t="str">
        <f t="shared" si="1"/>
        <v/>
      </c>
      <c r="I1098" s="33" t="str">
        <f t="shared" si="2"/>
        <v/>
      </c>
    </row>
    <row r="1099" spans="1:13" x14ac:dyDescent="0.2">
      <c r="A1099" s="111"/>
      <c r="B1099" s="12"/>
      <c r="C1099" s="91"/>
      <c r="D1099" s="89"/>
      <c r="E1099" s="12"/>
      <c r="F1099" s="12">
        <v>5</v>
      </c>
      <c r="G1099" s="12" t="str">
        <f t="shared" si="0"/>
        <v/>
      </c>
      <c r="H1099" s="33" t="str">
        <f t="shared" si="1"/>
        <v/>
      </c>
      <c r="I1099" s="33" t="str">
        <f t="shared" si="2"/>
        <v/>
      </c>
    </row>
    <row r="1100" spans="1:13" x14ac:dyDescent="0.2">
      <c r="A1100" s="111"/>
      <c r="B1100" s="12"/>
      <c r="C1100" s="91"/>
      <c r="D1100" s="89"/>
      <c r="E1100" s="12"/>
      <c r="F1100" s="12">
        <v>5</v>
      </c>
      <c r="G1100" s="12" t="str">
        <f t="shared" si="0"/>
        <v/>
      </c>
      <c r="H1100" s="33" t="str">
        <f t="shared" si="1"/>
        <v/>
      </c>
      <c r="I1100" s="33" t="str">
        <f t="shared" si="2"/>
        <v/>
      </c>
    </row>
    <row r="1101" spans="1:13" ht="13.5" thickBot="1" x14ac:dyDescent="0.25">
      <c r="A1101" s="111"/>
      <c r="B1101" s="12"/>
      <c r="C1101" s="91"/>
      <c r="D1101" s="89"/>
      <c r="E1101" s="12"/>
      <c r="F1101" s="12">
        <v>5</v>
      </c>
      <c r="G1101" s="12" t="str">
        <f t="shared" si="0"/>
        <v/>
      </c>
      <c r="H1101" s="33" t="str">
        <f t="shared" si="1"/>
        <v/>
      </c>
      <c r="I1101" s="33" t="str">
        <f t="shared" si="2"/>
        <v/>
      </c>
      <c r="L1101" s="113" t="s">
        <v>1064</v>
      </c>
      <c r="M1101" s="77"/>
    </row>
    <row r="1102" spans="1:13" ht="30" x14ac:dyDescent="0.2">
      <c r="A1102" s="111"/>
      <c r="B1102" s="12"/>
      <c r="C1102" s="91"/>
      <c r="D1102" s="89"/>
      <c r="E1102" s="12"/>
      <c r="F1102" s="12">
        <v>5</v>
      </c>
      <c r="G1102" s="12" t="str">
        <f t="shared" si="0"/>
        <v/>
      </c>
      <c r="H1102" s="33" t="str">
        <f t="shared" si="1"/>
        <v/>
      </c>
      <c r="I1102" s="33" t="str">
        <f t="shared" si="2"/>
        <v/>
      </c>
      <c r="L1102" s="114" t="s">
        <v>1060</v>
      </c>
      <c r="M1102" s="114" t="s">
        <v>1105</v>
      </c>
    </row>
    <row r="1103" spans="1:13" x14ac:dyDescent="0.2">
      <c r="A1103" s="111"/>
      <c r="B1103" s="12"/>
      <c r="C1103" s="91"/>
      <c r="D1103" s="89"/>
      <c r="E1103" s="12"/>
      <c r="F1103" s="12">
        <v>5</v>
      </c>
      <c r="G1103" s="12" t="str">
        <f t="shared" si="0"/>
        <v/>
      </c>
      <c r="H1103" s="33" t="str">
        <f t="shared" si="1"/>
        <v/>
      </c>
      <c r="I1103" s="33" t="str">
        <f t="shared" si="2"/>
        <v/>
      </c>
      <c r="L1103" s="99" t="s">
        <v>1061</v>
      </c>
      <c r="M1103" s="100">
        <v>1.25</v>
      </c>
    </row>
    <row r="1104" spans="1:13" x14ac:dyDescent="0.2">
      <c r="A1104" s="111"/>
      <c r="B1104" s="12"/>
      <c r="C1104" s="91"/>
      <c r="D1104" s="89"/>
      <c r="E1104" s="12"/>
      <c r="F1104" s="12">
        <v>5</v>
      </c>
      <c r="G1104" s="12" t="str">
        <f t="shared" si="0"/>
        <v/>
      </c>
      <c r="H1104" s="33" t="str">
        <f t="shared" si="1"/>
        <v/>
      </c>
      <c r="I1104" s="33" t="str">
        <f t="shared" si="2"/>
        <v/>
      </c>
      <c r="L1104" s="99" t="s">
        <v>1062</v>
      </c>
      <c r="M1104" s="100">
        <v>1.75</v>
      </c>
    </row>
    <row r="1105" spans="1:15" ht="13.5" thickBot="1" x14ac:dyDescent="0.25">
      <c r="A1105" s="111"/>
      <c r="B1105" s="12"/>
      <c r="C1105" s="91"/>
      <c r="D1105" s="89"/>
      <c r="E1105" s="12"/>
      <c r="F1105" s="12">
        <v>5</v>
      </c>
      <c r="G1105" s="12" t="str">
        <f t="shared" si="0"/>
        <v/>
      </c>
      <c r="H1105" s="33" t="str">
        <f t="shared" si="1"/>
        <v/>
      </c>
      <c r="I1105" s="33" t="str">
        <f t="shared" si="2"/>
        <v/>
      </c>
      <c r="L1105" s="101" t="s">
        <v>1063</v>
      </c>
      <c r="M1105" s="102">
        <v>2.25</v>
      </c>
    </row>
    <row r="1106" spans="1:15" x14ac:dyDescent="0.2">
      <c r="A1106" s="111"/>
      <c r="B1106" s="12"/>
      <c r="C1106" s="91"/>
      <c r="D1106" s="89"/>
      <c r="E1106" s="12"/>
      <c r="F1106" s="12">
        <v>5</v>
      </c>
      <c r="G1106" s="12" t="str">
        <f t="shared" si="0"/>
        <v/>
      </c>
      <c r="H1106" s="33" t="str">
        <f t="shared" si="1"/>
        <v/>
      </c>
      <c r="I1106" s="33" t="str">
        <f t="shared" si="2"/>
        <v/>
      </c>
    </row>
    <row r="1107" spans="1:15" x14ac:dyDescent="0.2">
      <c r="A1107" s="111"/>
      <c r="B1107" s="12"/>
      <c r="C1107" s="91"/>
      <c r="D1107" s="89"/>
      <c r="E1107" s="12"/>
      <c r="F1107" s="12">
        <v>5</v>
      </c>
      <c r="G1107" s="12" t="str">
        <f t="shared" si="0"/>
        <v/>
      </c>
      <c r="H1107" s="33" t="str">
        <f t="shared" si="1"/>
        <v/>
      </c>
      <c r="I1107" s="33" t="str">
        <f t="shared" si="2"/>
        <v/>
      </c>
    </row>
    <row r="1108" spans="1:15" x14ac:dyDescent="0.2">
      <c r="A1108" s="111"/>
      <c r="B1108" s="12"/>
      <c r="C1108" s="91"/>
      <c r="D1108" s="89"/>
      <c r="E1108" s="12"/>
      <c r="F1108" s="12">
        <v>5</v>
      </c>
      <c r="G1108" s="12" t="str">
        <f t="shared" si="0"/>
        <v/>
      </c>
      <c r="H1108" s="33" t="str">
        <f t="shared" si="1"/>
        <v/>
      </c>
      <c r="I1108" s="33" t="str">
        <f t="shared" si="2"/>
        <v/>
      </c>
    </row>
    <row r="1109" spans="1:15" x14ac:dyDescent="0.2">
      <c r="A1109" s="111"/>
      <c r="B1109" s="12"/>
      <c r="C1109" s="91"/>
      <c r="D1109" s="89"/>
      <c r="E1109" s="12"/>
      <c r="F1109" s="12">
        <v>5</v>
      </c>
      <c r="G1109" s="12" t="str">
        <f t="shared" si="0"/>
        <v/>
      </c>
      <c r="H1109" s="33" t="str">
        <f t="shared" si="1"/>
        <v/>
      </c>
      <c r="I1109" s="33" t="str">
        <f t="shared" si="2"/>
        <v/>
      </c>
      <c r="K1109" t="s">
        <v>42</v>
      </c>
      <c r="L1109" t="s">
        <v>1114</v>
      </c>
      <c r="M1109" t="s">
        <v>1115</v>
      </c>
      <c r="N1109" t="s">
        <v>1116</v>
      </c>
      <c r="O1109" t="s">
        <v>1117</v>
      </c>
    </row>
    <row r="1110" spans="1:15" x14ac:dyDescent="0.2">
      <c r="A1110" s="111"/>
      <c r="B1110" s="12"/>
      <c r="C1110" s="91"/>
      <c r="D1110" s="89"/>
      <c r="E1110" s="12"/>
      <c r="F1110" s="12">
        <v>5</v>
      </c>
      <c r="G1110" s="12" t="str">
        <f t="shared" si="0"/>
        <v/>
      </c>
      <c r="H1110" s="33" t="str">
        <f t="shared" si="1"/>
        <v/>
      </c>
      <c r="I1110" s="33" t="str">
        <f t="shared" si="2"/>
        <v/>
      </c>
    </row>
    <row r="1111" spans="1:15" x14ac:dyDescent="0.2">
      <c r="A1111" s="111"/>
      <c r="B1111" s="12"/>
      <c r="C1111" s="91"/>
      <c r="D1111" s="89"/>
      <c r="E1111" s="12"/>
      <c r="F1111" s="12">
        <v>5</v>
      </c>
      <c r="G1111" s="12" t="str">
        <f t="shared" si="0"/>
        <v/>
      </c>
      <c r="H1111" s="33" t="str">
        <f t="shared" si="1"/>
        <v/>
      </c>
      <c r="I1111" s="33" t="str">
        <f t="shared" si="2"/>
        <v/>
      </c>
    </row>
    <row r="1112" spans="1:15" x14ac:dyDescent="0.2">
      <c r="A1112" s="111"/>
      <c r="B1112" s="12"/>
      <c r="C1112" s="91"/>
      <c r="D1112" s="89"/>
      <c r="E1112" s="12"/>
      <c r="F1112" s="12">
        <v>5</v>
      </c>
      <c r="G1112" s="12" t="str">
        <f t="shared" si="0"/>
        <v/>
      </c>
      <c r="H1112" s="33" t="str">
        <f t="shared" si="1"/>
        <v/>
      </c>
      <c r="I1112" s="33" t="str">
        <f t="shared" si="2"/>
        <v/>
      </c>
    </row>
    <row r="1113" spans="1:15" x14ac:dyDescent="0.2">
      <c r="A1113" s="111"/>
      <c r="B1113" s="12"/>
      <c r="C1113" s="91"/>
      <c r="D1113" s="89"/>
      <c r="E1113" s="12"/>
      <c r="F1113" s="12">
        <v>5</v>
      </c>
      <c r="G1113" s="12" t="str">
        <f t="shared" si="0"/>
        <v/>
      </c>
      <c r="H1113" s="33" t="str">
        <f t="shared" si="1"/>
        <v/>
      </c>
      <c r="I1113" s="33" t="str">
        <f t="shared" si="2"/>
        <v/>
      </c>
    </row>
    <row r="1114" spans="1:15" x14ac:dyDescent="0.2">
      <c r="A1114" s="111"/>
      <c r="B1114" s="12"/>
      <c r="C1114" s="91"/>
      <c r="D1114" s="89"/>
      <c r="E1114" s="12"/>
      <c r="F1114" s="12">
        <v>5</v>
      </c>
      <c r="G1114" s="12" t="str">
        <f t="shared" si="0"/>
        <v/>
      </c>
      <c r="H1114" s="33" t="str">
        <f t="shared" si="1"/>
        <v/>
      </c>
      <c r="I1114" s="33" t="str">
        <f t="shared" si="2"/>
        <v/>
      </c>
    </row>
    <row r="1115" spans="1:15" x14ac:dyDescent="0.2">
      <c r="A1115" s="111"/>
      <c r="B1115" s="12"/>
      <c r="C1115" s="91"/>
      <c r="D1115" s="89"/>
      <c r="E1115" s="12"/>
      <c r="F1115" s="12">
        <v>5</v>
      </c>
      <c r="G1115" s="12" t="str">
        <f t="shared" si="0"/>
        <v/>
      </c>
      <c r="H1115" s="33" t="str">
        <f t="shared" si="1"/>
        <v/>
      </c>
      <c r="I1115" s="33" t="str">
        <f t="shared" si="2"/>
        <v/>
      </c>
    </row>
    <row r="1116" spans="1:15" x14ac:dyDescent="0.2">
      <c r="A1116" s="111"/>
      <c r="B1116" s="12"/>
      <c r="C1116" s="91"/>
      <c r="D1116" s="89"/>
      <c r="E1116" s="12"/>
      <c r="F1116" s="12">
        <v>5</v>
      </c>
      <c r="G1116" s="12" t="str">
        <f t="shared" si="0"/>
        <v/>
      </c>
      <c r="H1116" s="33" t="str">
        <f t="shared" si="1"/>
        <v/>
      </c>
      <c r="I1116" s="33" t="str">
        <f t="shared" si="2"/>
        <v/>
      </c>
    </row>
    <row r="1117" spans="1:15" x14ac:dyDescent="0.2">
      <c r="A1117" s="111"/>
      <c r="B1117" s="12"/>
      <c r="C1117" s="91"/>
      <c r="D1117" s="89"/>
      <c r="E1117" s="12"/>
      <c r="F1117" s="12">
        <v>5</v>
      </c>
      <c r="G1117" s="12" t="str">
        <f t="shared" si="0"/>
        <v/>
      </c>
      <c r="H1117" s="33" t="str">
        <f t="shared" si="1"/>
        <v/>
      </c>
      <c r="I1117" s="33" t="str">
        <f t="shared" si="2"/>
        <v/>
      </c>
    </row>
    <row r="1118" spans="1:15" x14ac:dyDescent="0.2">
      <c r="A1118" s="111"/>
      <c r="B1118" s="12"/>
      <c r="C1118" s="91"/>
      <c r="D1118" s="89"/>
      <c r="E1118" s="12"/>
      <c r="F1118" s="12">
        <v>5</v>
      </c>
      <c r="G1118" s="12" t="str">
        <f t="shared" si="0"/>
        <v/>
      </c>
      <c r="H1118" s="33" t="str">
        <f t="shared" si="1"/>
        <v/>
      </c>
      <c r="I1118" s="33" t="str">
        <f t="shared" si="2"/>
        <v/>
      </c>
    </row>
    <row r="1119" spans="1:15" x14ac:dyDescent="0.2">
      <c r="A1119" s="111"/>
      <c r="B1119" s="12"/>
      <c r="C1119" s="91"/>
      <c r="D1119" s="89"/>
      <c r="E1119" s="12"/>
      <c r="F1119" s="12">
        <v>5</v>
      </c>
      <c r="G1119" s="12" t="str">
        <f t="shared" si="0"/>
        <v/>
      </c>
      <c r="H1119" s="33" t="str">
        <f t="shared" si="1"/>
        <v/>
      </c>
      <c r="I1119" s="33" t="str">
        <f t="shared" si="2"/>
        <v/>
      </c>
    </row>
    <row r="1120" spans="1:15" x14ac:dyDescent="0.2">
      <c r="A1120" s="111"/>
      <c r="B1120" s="12"/>
      <c r="C1120" s="91"/>
      <c r="D1120" s="89"/>
      <c r="E1120" s="12"/>
      <c r="F1120" s="12">
        <v>5</v>
      </c>
      <c r="G1120" s="12" t="str">
        <f t="shared" si="0"/>
        <v/>
      </c>
      <c r="H1120" s="33" t="str">
        <f t="shared" si="1"/>
        <v/>
      </c>
      <c r="I1120" s="33" t="str">
        <f t="shared" si="2"/>
        <v/>
      </c>
    </row>
    <row r="1121" spans="1:9" x14ac:dyDescent="0.2">
      <c r="A1121" s="111"/>
      <c r="B1121" s="12"/>
      <c r="C1121" s="91"/>
      <c r="D1121" s="89"/>
      <c r="E1121" s="12"/>
      <c r="F1121" s="12">
        <v>5</v>
      </c>
      <c r="G1121" s="12" t="str">
        <f t="shared" si="0"/>
        <v/>
      </c>
      <c r="H1121" s="33" t="str">
        <f t="shared" si="1"/>
        <v/>
      </c>
      <c r="I1121" s="33" t="str">
        <f t="shared" si="2"/>
        <v/>
      </c>
    </row>
    <row r="1122" spans="1:9" x14ac:dyDescent="0.2">
      <c r="A1122" s="111"/>
      <c r="B1122" s="12"/>
      <c r="C1122" s="91"/>
      <c r="D1122" s="89"/>
      <c r="E1122" s="12"/>
      <c r="F1122" s="12">
        <v>5</v>
      </c>
      <c r="G1122" s="12" t="str">
        <f t="shared" si="0"/>
        <v/>
      </c>
      <c r="H1122" s="33" t="str">
        <f t="shared" si="1"/>
        <v/>
      </c>
      <c r="I1122" s="33" t="str">
        <f t="shared" si="2"/>
        <v/>
      </c>
    </row>
    <row r="1123" spans="1:9" x14ac:dyDescent="0.2">
      <c r="A1123" s="111"/>
      <c r="B1123" s="12"/>
      <c r="C1123" s="91"/>
      <c r="D1123" s="89"/>
      <c r="E1123" s="12"/>
      <c r="F1123" s="12">
        <v>5</v>
      </c>
      <c r="G1123" s="12" t="str">
        <f t="shared" si="0"/>
        <v/>
      </c>
      <c r="H1123" s="33" t="str">
        <f t="shared" si="1"/>
        <v/>
      </c>
      <c r="I1123" s="33" t="str">
        <f t="shared" si="2"/>
        <v/>
      </c>
    </row>
    <row r="1124" spans="1:9" x14ac:dyDescent="0.2">
      <c r="A1124" s="111"/>
      <c r="B1124" s="12"/>
      <c r="C1124" s="91"/>
      <c r="D1124" s="89"/>
      <c r="E1124" s="12"/>
      <c r="F1124" s="12">
        <v>5</v>
      </c>
      <c r="G1124" s="12" t="str">
        <f t="shared" si="0"/>
        <v/>
      </c>
      <c r="H1124" s="33" t="str">
        <f t="shared" si="1"/>
        <v/>
      </c>
      <c r="I1124" s="33" t="str">
        <f t="shared" si="2"/>
        <v/>
      </c>
    </row>
    <row r="1125" spans="1:9" x14ac:dyDescent="0.2">
      <c r="A1125" s="111"/>
      <c r="B1125" s="12"/>
      <c r="C1125" s="91"/>
      <c r="D1125" s="89"/>
      <c r="E1125" s="12"/>
      <c r="F1125" s="12"/>
      <c r="G1125" s="12"/>
    </row>
    <row r="1126" spans="1:9" x14ac:dyDescent="0.2">
      <c r="A1126" s="111"/>
      <c r="B1126" s="12"/>
      <c r="C1126" s="91"/>
      <c r="D1126" s="89"/>
      <c r="E1126" s="12"/>
      <c r="F1126" s="12"/>
      <c r="G1126" s="12"/>
    </row>
    <row r="1127" spans="1:9" x14ac:dyDescent="0.2">
      <c r="A1127" s="111"/>
      <c r="B1127" s="12"/>
      <c r="C1127" s="91"/>
      <c r="D1127" s="89"/>
      <c r="E1127" s="12"/>
      <c r="F1127" s="12"/>
      <c r="G1127" s="12"/>
    </row>
    <row r="1128" spans="1:9" x14ac:dyDescent="0.2">
      <c r="A1128" s="111"/>
      <c r="B1128" s="12"/>
      <c r="C1128" s="91"/>
      <c r="D1128" s="89"/>
      <c r="E1128" s="12"/>
      <c r="F1128" s="12"/>
      <c r="G1128" s="12"/>
    </row>
    <row r="1129" spans="1:9" x14ac:dyDescent="0.2">
      <c r="A1129" s="111"/>
      <c r="B1129" s="12"/>
      <c r="C1129" s="91"/>
      <c r="D1129" s="89"/>
      <c r="E1129" s="12"/>
      <c r="F1129" s="12"/>
      <c r="G1129" s="12"/>
    </row>
    <row r="1130" spans="1:9" x14ac:dyDescent="0.2">
      <c r="A1130" s="111"/>
      <c r="B1130" s="12"/>
      <c r="C1130" s="91"/>
      <c r="D1130" s="89"/>
      <c r="E1130" s="12"/>
      <c r="F1130" s="12"/>
      <c r="G1130" s="12"/>
    </row>
    <row r="1131" spans="1:9" x14ac:dyDescent="0.2">
      <c r="A1131" s="111"/>
      <c r="B1131" s="12"/>
      <c r="C1131" s="91"/>
      <c r="D1131" s="89"/>
      <c r="E1131" s="12"/>
      <c r="F1131" s="12"/>
      <c r="G1131" s="12"/>
    </row>
    <row r="1132" spans="1:9" x14ac:dyDescent="0.2">
      <c r="A1132" s="111"/>
      <c r="B1132" s="12"/>
      <c r="C1132" s="91"/>
      <c r="D1132" s="89"/>
      <c r="E1132" s="12"/>
      <c r="F1132" s="12"/>
      <c r="G1132" s="12"/>
    </row>
    <row r="1133" spans="1:9" x14ac:dyDescent="0.2">
      <c r="A1133" s="111"/>
      <c r="B1133" s="12"/>
      <c r="C1133" s="91"/>
      <c r="D1133" s="89"/>
      <c r="E1133" s="12"/>
      <c r="F1133" s="12"/>
      <c r="G1133" s="12"/>
    </row>
    <row r="1134" spans="1:9" x14ac:dyDescent="0.2">
      <c r="A1134" s="111"/>
      <c r="B1134" s="12"/>
      <c r="C1134" s="91"/>
      <c r="D1134" s="89"/>
      <c r="E1134" s="12"/>
      <c r="F1134" s="12"/>
      <c r="G1134" s="12"/>
    </row>
    <row r="1135" spans="1:9" x14ac:dyDescent="0.2">
      <c r="A1135" s="111"/>
      <c r="B1135" s="12"/>
      <c r="C1135" s="91"/>
      <c r="D1135" s="89"/>
      <c r="E1135" s="12"/>
      <c r="F1135" s="12"/>
      <c r="G1135" s="12"/>
    </row>
    <row r="1136" spans="1:9" x14ac:dyDescent="0.2">
      <c r="A1136" s="111"/>
      <c r="B1136" s="12"/>
      <c r="C1136" s="91"/>
      <c r="D1136" s="89"/>
      <c r="E1136" s="12"/>
      <c r="F1136" s="12"/>
      <c r="G1136" s="12"/>
    </row>
    <row r="1137" spans="1:7" x14ac:dyDescent="0.2">
      <c r="A1137" s="111"/>
      <c r="B1137" s="12"/>
      <c r="C1137" s="91"/>
      <c r="D1137" s="89"/>
      <c r="E1137" s="12"/>
      <c r="F1137" s="12"/>
      <c r="G1137" s="12"/>
    </row>
    <row r="1138" spans="1:7" x14ac:dyDescent="0.2">
      <c r="A1138" s="111"/>
      <c r="B1138" s="12"/>
      <c r="C1138" s="91"/>
      <c r="D1138" s="89"/>
      <c r="E1138" s="12"/>
      <c r="F1138" s="12"/>
      <c r="G1138" s="12"/>
    </row>
    <row r="1139" spans="1:7" x14ac:dyDescent="0.2">
      <c r="A1139" s="111"/>
      <c r="B1139" s="12"/>
      <c r="C1139" s="91"/>
      <c r="D1139" s="89"/>
      <c r="E1139" s="12"/>
      <c r="F1139" s="12"/>
      <c r="G1139" s="12"/>
    </row>
    <row r="1140" spans="1:7" x14ac:dyDescent="0.2">
      <c r="A1140" s="111"/>
      <c r="B1140" s="12"/>
      <c r="C1140" s="91"/>
      <c r="D1140" s="89"/>
      <c r="E1140" s="12"/>
      <c r="F1140" s="12"/>
      <c r="G1140" s="12"/>
    </row>
    <row r="1141" spans="1:7" x14ac:dyDescent="0.2">
      <c r="A1141" s="111"/>
      <c r="B1141" s="12"/>
      <c r="C1141" s="91"/>
      <c r="D1141" s="89"/>
      <c r="E1141" s="12"/>
      <c r="F1141" s="12"/>
      <c r="G1141" s="12"/>
    </row>
    <row r="1142" spans="1:7" x14ac:dyDescent="0.2">
      <c r="A1142" s="111"/>
      <c r="B1142" s="12"/>
      <c r="C1142" s="91"/>
      <c r="D1142" s="89"/>
      <c r="E1142" s="12"/>
      <c r="F1142" s="12"/>
      <c r="G1142" s="12"/>
    </row>
    <row r="1143" spans="1:7" x14ac:dyDescent="0.2">
      <c r="A1143" s="111"/>
      <c r="B1143" s="12"/>
      <c r="C1143" s="91"/>
      <c r="D1143" s="89"/>
      <c r="E1143" s="12"/>
      <c r="F1143" s="12"/>
      <c r="G1143" s="12"/>
    </row>
    <row r="1144" spans="1:7" x14ac:dyDescent="0.2">
      <c r="A1144" s="111"/>
      <c r="B1144" s="12"/>
      <c r="C1144" s="91"/>
      <c r="D1144" s="89"/>
      <c r="E1144" s="12"/>
      <c r="F1144" s="12"/>
      <c r="G1144" s="12"/>
    </row>
    <row r="1145" spans="1:7" x14ac:dyDescent="0.2">
      <c r="A1145" s="111"/>
      <c r="B1145" s="12"/>
      <c r="C1145" s="91"/>
      <c r="D1145" s="89"/>
      <c r="E1145" s="12"/>
      <c r="F1145" s="12"/>
      <c r="G1145" s="12"/>
    </row>
    <row r="1146" spans="1:7" x14ac:dyDescent="0.2">
      <c r="A1146" s="111"/>
      <c r="B1146" s="12"/>
      <c r="C1146" s="91"/>
      <c r="D1146" s="89"/>
      <c r="E1146" s="12"/>
      <c r="F1146" s="12"/>
      <c r="G1146" s="12"/>
    </row>
    <row r="1147" spans="1:7" x14ac:dyDescent="0.2">
      <c r="A1147" s="111"/>
      <c r="B1147" s="12"/>
      <c r="C1147" s="91"/>
      <c r="D1147" s="89"/>
      <c r="E1147" s="12"/>
      <c r="F1147" s="12"/>
      <c r="G1147" s="12"/>
    </row>
    <row r="1148" spans="1:7" x14ac:dyDescent="0.2">
      <c r="A1148" s="111"/>
      <c r="B1148" s="12"/>
      <c r="C1148" s="91"/>
      <c r="D1148" s="89"/>
      <c r="E1148" s="12"/>
      <c r="F1148" s="12"/>
      <c r="G1148" s="12"/>
    </row>
    <row r="1149" spans="1:7" x14ac:dyDescent="0.2">
      <c r="A1149" s="111"/>
      <c r="B1149" s="12"/>
      <c r="C1149" s="91"/>
      <c r="D1149" s="89"/>
      <c r="E1149" s="12"/>
      <c r="F1149" s="12"/>
      <c r="G1149" s="12"/>
    </row>
    <row r="1150" spans="1:7" x14ac:dyDescent="0.2">
      <c r="A1150" s="111"/>
      <c r="B1150" s="12"/>
      <c r="C1150" s="91"/>
      <c r="D1150" s="89"/>
      <c r="E1150" s="12"/>
      <c r="F1150" s="12"/>
      <c r="G1150" s="12"/>
    </row>
    <row r="1151" spans="1:7" x14ac:dyDescent="0.2">
      <c r="A1151" s="111"/>
      <c r="B1151" s="12"/>
      <c r="C1151" s="91"/>
      <c r="D1151" s="89"/>
      <c r="E1151" s="12"/>
      <c r="F1151" s="12"/>
      <c r="G1151" s="12"/>
    </row>
    <row r="1152" spans="1:7" x14ac:dyDescent="0.2">
      <c r="A1152" s="111"/>
      <c r="B1152" s="12"/>
      <c r="C1152" s="91"/>
      <c r="D1152" s="89"/>
      <c r="E1152" s="12"/>
      <c r="F1152" s="12"/>
      <c r="G1152" s="12"/>
    </row>
    <row r="1153" spans="1:7" x14ac:dyDescent="0.2">
      <c r="A1153" s="111"/>
      <c r="B1153" s="12"/>
      <c r="C1153" s="91"/>
      <c r="D1153" s="89"/>
      <c r="E1153" s="12"/>
      <c r="F1153" s="12"/>
      <c r="G1153" s="12"/>
    </row>
    <row r="1154" spans="1:7" x14ac:dyDescent="0.2">
      <c r="A1154" s="111"/>
      <c r="B1154" s="12"/>
      <c r="C1154" s="91"/>
      <c r="D1154" s="89"/>
      <c r="E1154" s="12"/>
      <c r="F1154" s="12"/>
      <c r="G1154" s="12"/>
    </row>
    <row r="1170" spans="1:24" ht="31.5" x14ac:dyDescent="0.5">
      <c r="B1170" s="148" t="s">
        <v>1070</v>
      </c>
      <c r="C1170" s="149"/>
    </row>
    <row r="1172" spans="1:24" ht="75" x14ac:dyDescent="0.2">
      <c r="A1172" s="134" t="s">
        <v>1050</v>
      </c>
      <c r="B1172" s="134" t="s">
        <v>401</v>
      </c>
      <c r="C1172" s="133" t="s">
        <v>1071</v>
      </c>
      <c r="D1172" s="134" t="s">
        <v>1072</v>
      </c>
      <c r="E1172" s="133" t="s">
        <v>1073</v>
      </c>
      <c r="F1172" s="133" t="s">
        <v>1074</v>
      </c>
      <c r="G1172" s="133" t="s">
        <v>1075</v>
      </c>
      <c r="H1172" s="134" t="s">
        <v>1076</v>
      </c>
      <c r="I1172" s="134" t="s">
        <v>1077</v>
      </c>
      <c r="J1172" s="134" t="s">
        <v>1078</v>
      </c>
      <c r="K1172" s="134" t="s">
        <v>1079</v>
      </c>
      <c r="L1172" s="134" t="s">
        <v>1080</v>
      </c>
      <c r="M1172" s="133" t="s">
        <v>1081</v>
      </c>
      <c r="N1172" s="134" t="s">
        <v>1082</v>
      </c>
      <c r="O1172" s="133" t="s">
        <v>1083</v>
      </c>
      <c r="P1172" s="133" t="s">
        <v>1084</v>
      </c>
      <c r="Q1172" s="133" t="s">
        <v>1085</v>
      </c>
      <c r="R1172" s="134" t="s">
        <v>1086</v>
      </c>
      <c r="S1172" s="134" t="s">
        <v>1087</v>
      </c>
      <c r="T1172" s="134" t="s">
        <v>1088</v>
      </c>
      <c r="U1172" s="135" t="s">
        <v>1089</v>
      </c>
      <c r="V1172" s="135" t="s">
        <v>1043</v>
      </c>
      <c r="W1172" s="135" t="s">
        <v>1090</v>
      </c>
      <c r="X1172" s="135" t="s">
        <v>1091</v>
      </c>
    </row>
    <row r="1173" spans="1:24" x14ac:dyDescent="0.2">
      <c r="A1173" s="12">
        <v>1641</v>
      </c>
      <c r="B1173" s="12" t="s">
        <v>1092</v>
      </c>
      <c r="C1173" s="12"/>
      <c r="D1173" s="12">
        <v>3</v>
      </c>
      <c r="E1173" s="12"/>
      <c r="F1173" s="12"/>
      <c r="G1173" s="12">
        <v>3</v>
      </c>
      <c r="H1173" s="12"/>
      <c r="I1173" s="12"/>
      <c r="J1173" s="12"/>
      <c r="K1173" s="12"/>
      <c r="L1173" s="12"/>
      <c r="M1173" s="12"/>
      <c r="N1173" s="12">
        <f>K1173+L1173-M1173</f>
        <v>0</v>
      </c>
      <c r="O1173" s="12">
        <f>N1173-P1173-Q1173</f>
        <v>0</v>
      </c>
      <c r="P1173" s="12"/>
      <c r="Q1173" s="12"/>
      <c r="R1173" s="12">
        <f>(J1173*E1173)-M1173</f>
        <v>0</v>
      </c>
      <c r="S1173" s="12">
        <f>(F1173*J1173)-N1173</f>
        <v>0</v>
      </c>
      <c r="T1173" s="12"/>
      <c r="U1173" s="12">
        <v>5</v>
      </c>
      <c r="V1173" s="12"/>
      <c r="W1173" s="12"/>
      <c r="X1173" s="12"/>
    </row>
    <row r="1174" spans="1:24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</row>
    <row r="1175" spans="1:24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</row>
    <row r="1176" spans="1:24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</row>
    <row r="1177" spans="1:24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</row>
    <row r="1178" spans="1:24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</row>
    <row r="1179" spans="1:24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</row>
    <row r="1180" spans="1:24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</row>
    <row r="1181" spans="1:24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</row>
    <row r="1182" spans="1:24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</row>
    <row r="1183" spans="1:24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</row>
    <row r="1184" spans="1:24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</row>
    <row r="1185" spans="1:36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AJ1185" s="112" t="s">
        <v>1093</v>
      </c>
    </row>
    <row r="1186" spans="1:36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AJ1186" s="112" t="s">
        <v>1094</v>
      </c>
    </row>
    <row r="1187" spans="1:36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AJ1187" s="112" t="s">
        <v>1095</v>
      </c>
    </row>
    <row r="1188" spans="1:36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</row>
    <row r="1189" spans="1:36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</row>
    <row r="1190" spans="1:36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</row>
    <row r="1191" spans="1:36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</row>
    <row r="1192" spans="1:36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AJ1192" s="112" t="s">
        <v>1096</v>
      </c>
    </row>
    <row r="1193" spans="1:36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AJ1193" s="112" t="s">
        <v>1097</v>
      </c>
    </row>
    <row r="1194" spans="1:36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</row>
    <row r="1195" spans="1:36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36" ht="25.5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AJ1196" s="112" t="s">
        <v>1098</v>
      </c>
    </row>
    <row r="1197" spans="1:36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AJ1197" s="112" t="s">
        <v>1099</v>
      </c>
    </row>
    <row r="1198" spans="1:36" ht="25.5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AJ1198" s="112" t="s">
        <v>1100</v>
      </c>
    </row>
    <row r="1199" spans="1:36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</row>
    <row r="1200" spans="1:36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</row>
    <row r="1201" spans="1:36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</row>
    <row r="1202" spans="1:36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AJ1202" t="s">
        <v>1101</v>
      </c>
    </row>
    <row r="1203" spans="1:36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AJ1203" t="s">
        <v>1102</v>
      </c>
    </row>
    <row r="1204" spans="1:36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AJ1204" t="s">
        <v>1103</v>
      </c>
    </row>
    <row r="1205" spans="1:36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AJ1205" t="s">
        <v>1104</v>
      </c>
    </row>
  </sheetData>
  <autoFilter ref="C38:C1082"/>
  <mergeCells count="1">
    <mergeCell ref="B1170:C117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effectif">
              <controlPr defaultSize="0" autoLine="0" autoPict="0">
                <anchor>
                  <from>
                    <xdr:col>2</xdr:col>
                    <xdr:colOff>523875</xdr:colOff>
                    <xdr:row>20</xdr:row>
                    <xdr:rowOff>152400</xdr:rowOff>
                  </from>
                  <to>
                    <xdr:col>3</xdr:col>
                    <xdr:colOff>142875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Drop Down 7">
              <controlPr defaultSize="0" autoLine="0" autoPict="0">
                <anchor>
                  <from>
                    <xdr:col>2</xdr:col>
                    <xdr:colOff>504825</xdr:colOff>
                    <xdr:row>14</xdr:row>
                    <xdr:rowOff>152400</xdr:rowOff>
                  </from>
                  <to>
                    <xdr:col>3</xdr:col>
                    <xdr:colOff>885825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" name="Drop Down 9">
              <controlPr defaultSize="0" autoLine="0" autoPict="0">
                <anchor>
                  <from>
                    <xdr:col>2</xdr:col>
                    <xdr:colOff>523875</xdr:colOff>
                    <xdr:row>13</xdr:row>
                    <xdr:rowOff>523875</xdr:rowOff>
                  </from>
                  <to>
                    <xdr:col>3</xdr:col>
                    <xdr:colOff>885825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7" name="Drop Down 15">
              <controlPr defaultSize="0" autoLine="0" autoPict="0">
                <anchor>
                  <from>
                    <xdr:col>1</xdr:col>
                    <xdr:colOff>3467100</xdr:colOff>
                    <xdr:row>8</xdr:row>
                    <xdr:rowOff>0</xdr:rowOff>
                  </from>
                  <to>
                    <xdr:col>3</xdr:col>
                    <xdr:colOff>152400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8" name="Drop Down 16">
              <controlPr defaultSize="0" autoLine="0" autoPict="0">
                <anchor moveWithCells="1">
                  <from>
                    <xdr:col>5</xdr:col>
                    <xdr:colOff>28575</xdr:colOff>
                    <xdr:row>1088</xdr:row>
                    <xdr:rowOff>0</xdr:rowOff>
                  </from>
                  <to>
                    <xdr:col>6</xdr:col>
                    <xdr:colOff>0</xdr:colOff>
                    <xdr:row>1089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9" name="Drop Down 17">
              <controlPr defaultSize="0" autoLine="0" autoPict="0">
                <anchor moveWithCells="1">
                  <from>
                    <xdr:col>5</xdr:col>
                    <xdr:colOff>28575</xdr:colOff>
                    <xdr:row>1089</xdr:row>
                    <xdr:rowOff>0</xdr:rowOff>
                  </from>
                  <to>
                    <xdr:col>6</xdr:col>
                    <xdr:colOff>0</xdr:colOff>
                    <xdr:row>1090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0" name="Drop Down 18">
              <controlPr defaultSize="0" autoLine="0" autoPict="0">
                <anchor moveWithCells="1">
                  <from>
                    <xdr:col>5</xdr:col>
                    <xdr:colOff>28575</xdr:colOff>
                    <xdr:row>1090</xdr:row>
                    <xdr:rowOff>0</xdr:rowOff>
                  </from>
                  <to>
                    <xdr:col>6</xdr:col>
                    <xdr:colOff>0</xdr:colOff>
                    <xdr:row>1091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1" name="Drop Down 19">
              <controlPr defaultSize="0" autoLine="0" autoPict="0">
                <anchor moveWithCells="1">
                  <from>
                    <xdr:col>5</xdr:col>
                    <xdr:colOff>28575</xdr:colOff>
                    <xdr:row>1091</xdr:row>
                    <xdr:rowOff>0</xdr:rowOff>
                  </from>
                  <to>
                    <xdr:col>6</xdr:col>
                    <xdr:colOff>0</xdr:colOff>
                    <xdr:row>1092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2" name="Drop Down 20">
              <controlPr defaultSize="0" autoLine="0" autoPict="0">
                <anchor moveWithCells="1">
                  <from>
                    <xdr:col>5</xdr:col>
                    <xdr:colOff>28575</xdr:colOff>
                    <xdr:row>1092</xdr:row>
                    <xdr:rowOff>0</xdr:rowOff>
                  </from>
                  <to>
                    <xdr:col>6</xdr:col>
                    <xdr:colOff>0</xdr:colOff>
                    <xdr:row>1093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3" name="Drop Down 21">
              <controlPr defaultSize="0" autoLine="0" autoPict="0">
                <anchor moveWithCells="1">
                  <from>
                    <xdr:col>5</xdr:col>
                    <xdr:colOff>28575</xdr:colOff>
                    <xdr:row>1093</xdr:row>
                    <xdr:rowOff>0</xdr:rowOff>
                  </from>
                  <to>
                    <xdr:col>6</xdr:col>
                    <xdr:colOff>0</xdr:colOff>
                    <xdr:row>1094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4" name="Drop Down 22">
              <controlPr defaultSize="0" autoLine="0" autoPict="0">
                <anchor moveWithCells="1">
                  <from>
                    <xdr:col>5</xdr:col>
                    <xdr:colOff>28575</xdr:colOff>
                    <xdr:row>1094</xdr:row>
                    <xdr:rowOff>0</xdr:rowOff>
                  </from>
                  <to>
                    <xdr:col>6</xdr:col>
                    <xdr:colOff>0</xdr:colOff>
                    <xdr:row>1095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5" name="Drop Down 23">
              <controlPr defaultSize="0" autoLine="0" autoPict="0">
                <anchor moveWithCells="1">
                  <from>
                    <xdr:col>5</xdr:col>
                    <xdr:colOff>28575</xdr:colOff>
                    <xdr:row>1095</xdr:row>
                    <xdr:rowOff>0</xdr:rowOff>
                  </from>
                  <to>
                    <xdr:col>6</xdr:col>
                    <xdr:colOff>0</xdr:colOff>
                    <xdr:row>1096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6" name="Drop Down 24">
              <controlPr defaultSize="0" autoLine="0" autoPict="0">
                <anchor moveWithCells="1">
                  <from>
                    <xdr:col>5</xdr:col>
                    <xdr:colOff>28575</xdr:colOff>
                    <xdr:row>1096</xdr:row>
                    <xdr:rowOff>0</xdr:rowOff>
                  </from>
                  <to>
                    <xdr:col>6</xdr:col>
                    <xdr:colOff>0</xdr:colOff>
                    <xdr:row>1097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7" name="Drop Down 25">
              <controlPr defaultSize="0" autoLine="0" autoPict="0">
                <anchor moveWithCells="1">
                  <from>
                    <xdr:col>5</xdr:col>
                    <xdr:colOff>28575</xdr:colOff>
                    <xdr:row>1097</xdr:row>
                    <xdr:rowOff>0</xdr:rowOff>
                  </from>
                  <to>
                    <xdr:col>6</xdr:col>
                    <xdr:colOff>0</xdr:colOff>
                    <xdr:row>1098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8" name="Drop Down 26">
              <controlPr defaultSize="0" autoLine="0" autoPict="0">
                <anchor moveWithCells="1">
                  <from>
                    <xdr:col>5</xdr:col>
                    <xdr:colOff>28575</xdr:colOff>
                    <xdr:row>1098</xdr:row>
                    <xdr:rowOff>0</xdr:rowOff>
                  </from>
                  <to>
                    <xdr:col>6</xdr:col>
                    <xdr:colOff>0</xdr:colOff>
                    <xdr:row>1099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9" name="Drop Down 27">
              <controlPr defaultSize="0" autoLine="0" autoPict="0">
                <anchor moveWithCells="1">
                  <from>
                    <xdr:col>5</xdr:col>
                    <xdr:colOff>28575</xdr:colOff>
                    <xdr:row>1099</xdr:row>
                    <xdr:rowOff>0</xdr:rowOff>
                  </from>
                  <to>
                    <xdr:col>6</xdr:col>
                    <xdr:colOff>0</xdr:colOff>
                    <xdr:row>1100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0" name="Drop Down 28">
              <controlPr defaultSize="0" autoLine="0" autoPict="0">
                <anchor moveWithCells="1">
                  <from>
                    <xdr:col>5</xdr:col>
                    <xdr:colOff>28575</xdr:colOff>
                    <xdr:row>1100</xdr:row>
                    <xdr:rowOff>0</xdr:rowOff>
                  </from>
                  <to>
                    <xdr:col>6</xdr:col>
                    <xdr:colOff>0</xdr:colOff>
                    <xdr:row>1100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1" name="Drop Down 29">
              <controlPr defaultSize="0" autoLine="0" autoPict="0">
                <anchor moveWithCells="1">
                  <from>
                    <xdr:col>5</xdr:col>
                    <xdr:colOff>28575</xdr:colOff>
                    <xdr:row>1101</xdr:row>
                    <xdr:rowOff>0</xdr:rowOff>
                  </from>
                  <to>
                    <xdr:col>6</xdr:col>
                    <xdr:colOff>0</xdr:colOff>
                    <xdr:row>1101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2" name="Drop Down 30">
              <controlPr defaultSize="0" autoLine="0" autoPict="0">
                <anchor moveWithCells="1">
                  <from>
                    <xdr:col>5</xdr:col>
                    <xdr:colOff>28575</xdr:colOff>
                    <xdr:row>1102</xdr:row>
                    <xdr:rowOff>0</xdr:rowOff>
                  </from>
                  <to>
                    <xdr:col>6</xdr:col>
                    <xdr:colOff>0</xdr:colOff>
                    <xdr:row>1102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23" name="Drop Down 31">
              <controlPr defaultSize="0" autoLine="0" autoPict="0">
                <anchor moveWithCells="1">
                  <from>
                    <xdr:col>5</xdr:col>
                    <xdr:colOff>28575</xdr:colOff>
                    <xdr:row>1103</xdr:row>
                    <xdr:rowOff>0</xdr:rowOff>
                  </from>
                  <to>
                    <xdr:col>6</xdr:col>
                    <xdr:colOff>0</xdr:colOff>
                    <xdr:row>1104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24" name="Drop Down 32">
              <controlPr defaultSize="0" autoLine="0" autoPict="0">
                <anchor moveWithCells="1">
                  <from>
                    <xdr:col>5</xdr:col>
                    <xdr:colOff>28575</xdr:colOff>
                    <xdr:row>1104</xdr:row>
                    <xdr:rowOff>0</xdr:rowOff>
                  </from>
                  <to>
                    <xdr:col>6</xdr:col>
                    <xdr:colOff>0</xdr:colOff>
                    <xdr:row>1104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25" name="Drop Down 33">
              <controlPr defaultSize="0" autoLine="0" autoPict="0">
                <anchor moveWithCells="1">
                  <from>
                    <xdr:col>5</xdr:col>
                    <xdr:colOff>28575</xdr:colOff>
                    <xdr:row>1105</xdr:row>
                    <xdr:rowOff>0</xdr:rowOff>
                  </from>
                  <to>
                    <xdr:col>6</xdr:col>
                    <xdr:colOff>0</xdr:colOff>
                    <xdr:row>1106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26" name="Drop Down 34">
              <controlPr defaultSize="0" autoLine="0" autoPict="0">
                <anchor moveWithCells="1">
                  <from>
                    <xdr:col>5</xdr:col>
                    <xdr:colOff>28575</xdr:colOff>
                    <xdr:row>1106</xdr:row>
                    <xdr:rowOff>0</xdr:rowOff>
                  </from>
                  <to>
                    <xdr:col>6</xdr:col>
                    <xdr:colOff>0</xdr:colOff>
                    <xdr:row>1107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27" name="Drop Down 35">
              <controlPr defaultSize="0" autoLine="0" autoPict="0">
                <anchor moveWithCells="1">
                  <from>
                    <xdr:col>5</xdr:col>
                    <xdr:colOff>28575</xdr:colOff>
                    <xdr:row>1107</xdr:row>
                    <xdr:rowOff>0</xdr:rowOff>
                  </from>
                  <to>
                    <xdr:col>6</xdr:col>
                    <xdr:colOff>0</xdr:colOff>
                    <xdr:row>1108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28" name="Drop Down 36">
              <controlPr defaultSize="0" autoLine="0" autoPict="0">
                <anchor moveWithCells="1">
                  <from>
                    <xdr:col>5</xdr:col>
                    <xdr:colOff>28575</xdr:colOff>
                    <xdr:row>1108</xdr:row>
                    <xdr:rowOff>0</xdr:rowOff>
                  </from>
                  <to>
                    <xdr:col>6</xdr:col>
                    <xdr:colOff>0</xdr:colOff>
                    <xdr:row>1109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29" name="Drop Down 37">
              <controlPr defaultSize="0" autoLine="0" autoPict="0">
                <anchor moveWithCells="1">
                  <from>
                    <xdr:col>5</xdr:col>
                    <xdr:colOff>28575</xdr:colOff>
                    <xdr:row>1109</xdr:row>
                    <xdr:rowOff>0</xdr:rowOff>
                  </from>
                  <to>
                    <xdr:col>6</xdr:col>
                    <xdr:colOff>0</xdr:colOff>
                    <xdr:row>1110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30" name="Drop Down 38">
              <controlPr defaultSize="0" autoLine="0" autoPict="0">
                <anchor moveWithCells="1">
                  <from>
                    <xdr:col>5</xdr:col>
                    <xdr:colOff>28575</xdr:colOff>
                    <xdr:row>1110</xdr:row>
                    <xdr:rowOff>0</xdr:rowOff>
                  </from>
                  <to>
                    <xdr:col>6</xdr:col>
                    <xdr:colOff>0</xdr:colOff>
                    <xdr:row>1111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31" name="Drop Down 39">
              <controlPr defaultSize="0" autoLine="0" autoPict="0">
                <anchor moveWithCells="1">
                  <from>
                    <xdr:col>5</xdr:col>
                    <xdr:colOff>28575</xdr:colOff>
                    <xdr:row>1111</xdr:row>
                    <xdr:rowOff>0</xdr:rowOff>
                  </from>
                  <to>
                    <xdr:col>6</xdr:col>
                    <xdr:colOff>0</xdr:colOff>
                    <xdr:row>1111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32" name="Drop Down 40">
              <controlPr defaultSize="0" autoLine="0" autoPict="0">
                <anchor moveWithCells="1">
                  <from>
                    <xdr:col>5</xdr:col>
                    <xdr:colOff>28575</xdr:colOff>
                    <xdr:row>1112</xdr:row>
                    <xdr:rowOff>0</xdr:rowOff>
                  </from>
                  <to>
                    <xdr:col>6</xdr:col>
                    <xdr:colOff>0</xdr:colOff>
                    <xdr:row>1113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33" name="Drop Down 41">
              <controlPr defaultSize="0" autoLine="0" autoPict="0">
                <anchor moveWithCells="1">
                  <from>
                    <xdr:col>5</xdr:col>
                    <xdr:colOff>28575</xdr:colOff>
                    <xdr:row>1113</xdr:row>
                    <xdr:rowOff>0</xdr:rowOff>
                  </from>
                  <to>
                    <xdr:col>6</xdr:col>
                    <xdr:colOff>0</xdr:colOff>
                    <xdr:row>1114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34" name="Drop Down 42">
              <controlPr defaultSize="0" autoLine="0" autoPict="0">
                <anchor moveWithCells="1">
                  <from>
                    <xdr:col>5</xdr:col>
                    <xdr:colOff>28575</xdr:colOff>
                    <xdr:row>1114</xdr:row>
                    <xdr:rowOff>0</xdr:rowOff>
                  </from>
                  <to>
                    <xdr:col>6</xdr:col>
                    <xdr:colOff>0</xdr:colOff>
                    <xdr:row>1114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35" name="Drop Down 43">
              <controlPr defaultSize="0" autoLine="0" autoPict="0">
                <anchor moveWithCells="1">
                  <from>
                    <xdr:col>5</xdr:col>
                    <xdr:colOff>28575</xdr:colOff>
                    <xdr:row>1115</xdr:row>
                    <xdr:rowOff>0</xdr:rowOff>
                  </from>
                  <to>
                    <xdr:col>6</xdr:col>
                    <xdr:colOff>0</xdr:colOff>
                    <xdr:row>1116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36" name="Drop Down 44">
              <controlPr defaultSize="0" autoLine="0" autoPict="0">
                <anchor moveWithCells="1">
                  <from>
                    <xdr:col>5</xdr:col>
                    <xdr:colOff>28575</xdr:colOff>
                    <xdr:row>1116</xdr:row>
                    <xdr:rowOff>0</xdr:rowOff>
                  </from>
                  <to>
                    <xdr:col>6</xdr:col>
                    <xdr:colOff>0</xdr:colOff>
                    <xdr:row>1117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37" name="Drop Down 45">
              <controlPr defaultSize="0" autoLine="0" autoPict="0">
                <anchor moveWithCells="1">
                  <from>
                    <xdr:col>5</xdr:col>
                    <xdr:colOff>28575</xdr:colOff>
                    <xdr:row>1117</xdr:row>
                    <xdr:rowOff>0</xdr:rowOff>
                  </from>
                  <to>
                    <xdr:col>6</xdr:col>
                    <xdr:colOff>0</xdr:colOff>
                    <xdr:row>1117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38" name="Drop Down 46">
              <controlPr defaultSize="0" autoLine="0" autoPict="0">
                <anchor moveWithCells="1">
                  <from>
                    <xdr:col>5</xdr:col>
                    <xdr:colOff>28575</xdr:colOff>
                    <xdr:row>1118</xdr:row>
                    <xdr:rowOff>0</xdr:rowOff>
                  </from>
                  <to>
                    <xdr:col>6</xdr:col>
                    <xdr:colOff>0</xdr:colOff>
                    <xdr:row>1119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39" name="Drop Down 47">
              <controlPr defaultSize="0" autoLine="0" autoPict="0">
                <anchor moveWithCells="1">
                  <from>
                    <xdr:col>5</xdr:col>
                    <xdr:colOff>28575</xdr:colOff>
                    <xdr:row>1119</xdr:row>
                    <xdr:rowOff>0</xdr:rowOff>
                  </from>
                  <to>
                    <xdr:col>6</xdr:col>
                    <xdr:colOff>0</xdr:colOff>
                    <xdr:row>1120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40" name="Drop Down 48">
              <controlPr defaultSize="0" autoLine="0" autoPict="0">
                <anchor moveWithCells="1">
                  <from>
                    <xdr:col>5</xdr:col>
                    <xdr:colOff>28575</xdr:colOff>
                    <xdr:row>1120</xdr:row>
                    <xdr:rowOff>0</xdr:rowOff>
                  </from>
                  <to>
                    <xdr:col>6</xdr:col>
                    <xdr:colOff>0</xdr:colOff>
                    <xdr:row>1121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41" name="Drop Down 49">
              <controlPr defaultSize="0" autoLine="0" autoPict="0">
                <anchor moveWithCells="1">
                  <from>
                    <xdr:col>5</xdr:col>
                    <xdr:colOff>28575</xdr:colOff>
                    <xdr:row>1121</xdr:row>
                    <xdr:rowOff>0</xdr:rowOff>
                  </from>
                  <to>
                    <xdr:col>6</xdr:col>
                    <xdr:colOff>0</xdr:colOff>
                    <xdr:row>1122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42" name="Drop Down 50">
              <controlPr defaultSize="0" autoLine="0" autoPict="0">
                <anchor moveWithCells="1">
                  <from>
                    <xdr:col>5</xdr:col>
                    <xdr:colOff>28575</xdr:colOff>
                    <xdr:row>1122</xdr:row>
                    <xdr:rowOff>0</xdr:rowOff>
                  </from>
                  <to>
                    <xdr:col>6</xdr:col>
                    <xdr:colOff>0</xdr:colOff>
                    <xdr:row>1123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43" name="Drop Down 51">
              <controlPr defaultSize="0" autoLine="0" autoPict="0">
                <anchor moveWithCells="1">
                  <from>
                    <xdr:col>5</xdr:col>
                    <xdr:colOff>28575</xdr:colOff>
                    <xdr:row>1123</xdr:row>
                    <xdr:rowOff>0</xdr:rowOff>
                  </from>
                  <to>
                    <xdr:col>6</xdr:col>
                    <xdr:colOff>0</xdr:colOff>
                    <xdr:row>1124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44" name="Drop Down 52">
              <controlPr defaultSize="0" autoLine="0" autoPict="0">
                <anchor moveWithCells="1">
                  <from>
                    <xdr:col>3</xdr:col>
                    <xdr:colOff>0</xdr:colOff>
                    <xdr:row>1172</xdr:row>
                    <xdr:rowOff>0</xdr:rowOff>
                  </from>
                  <to>
                    <xdr:col>3</xdr:col>
                    <xdr:colOff>1419225</xdr:colOff>
                    <xdr:row>1172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45" name="Drop Down 53">
              <controlPr defaultSize="0" autoLine="0" autoPict="0">
                <anchor moveWithCells="1">
                  <from>
                    <xdr:col>6</xdr:col>
                    <xdr:colOff>9525</xdr:colOff>
                    <xdr:row>1172</xdr:row>
                    <xdr:rowOff>0</xdr:rowOff>
                  </from>
                  <to>
                    <xdr:col>7</xdr:col>
                    <xdr:colOff>9525</xdr:colOff>
                    <xdr:row>1173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46" name="Drop Down 54">
              <controlPr defaultSize="0" autoLine="0" autoPict="0">
                <anchor moveWithCells="1">
                  <from>
                    <xdr:col>21</xdr:col>
                    <xdr:colOff>0</xdr:colOff>
                    <xdr:row>1172</xdr:row>
                    <xdr:rowOff>0</xdr:rowOff>
                  </from>
                  <to>
                    <xdr:col>22</xdr:col>
                    <xdr:colOff>9525</xdr:colOff>
                    <xdr:row>1173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L153"/>
  <sheetViews>
    <sheetView tabSelected="1" topLeftCell="B1" zoomScale="80" zoomScaleNormal="80" workbookViewId="0">
      <selection activeCell="C6" sqref="C6"/>
    </sheetView>
  </sheetViews>
  <sheetFormatPr baseColWidth="10" defaultRowHeight="12.75" x14ac:dyDescent="0.2"/>
  <cols>
    <col min="2" max="2" width="49.28515625" customWidth="1"/>
    <col min="3" max="3" width="20.5703125" bestFit="1" customWidth="1"/>
  </cols>
  <sheetData>
    <row r="3" spans="1:12" x14ac:dyDescent="0.2">
      <c r="D3" s="71" t="s">
        <v>36</v>
      </c>
    </row>
    <row r="7" spans="1:12" x14ac:dyDescent="0.2">
      <c r="A7" s="12" t="str">
        <f>IF(Données!A520="","",Données!A520)</f>
        <v>Classe 6</v>
      </c>
      <c r="B7" s="12" t="str">
        <f>IF(Données!B520="","",Données!B520)</f>
        <v>ACHATS</v>
      </c>
      <c r="C7" s="12" t="str">
        <f>+Données!C37</f>
        <v xml:space="preserve">Montants Hors Taxes </v>
      </c>
      <c r="D7" s="12" t="str">
        <f>Données!B28</f>
        <v>Taux TVA</v>
      </c>
      <c r="E7" s="73">
        <f>Données!B29</f>
        <v>0.2</v>
      </c>
      <c r="F7" s="73">
        <f>Données!B30</f>
        <v>0.1</v>
      </c>
      <c r="G7" s="73">
        <f>Données!B31</f>
        <v>5.5E-2</v>
      </c>
      <c r="H7" s="73">
        <f>Données!B32</f>
        <v>2.1000000000000001E-2</v>
      </c>
      <c r="I7" s="73" t="str">
        <f>Données!B33</f>
        <v>éxonéré</v>
      </c>
      <c r="J7" s="73" t="str">
        <f>Données!B34</f>
        <v>non déclarables</v>
      </c>
      <c r="K7" s="72"/>
    </row>
    <row r="8" spans="1:12" x14ac:dyDescent="0.2">
      <c r="A8" s="12"/>
      <c r="B8" s="12" t="str">
        <f>IF(Données!B522="","",Données!B522)</f>
        <v>60 - ACHATS</v>
      </c>
      <c r="C8" s="12"/>
      <c r="D8" s="12"/>
      <c r="E8" s="12"/>
      <c r="F8" s="12"/>
      <c r="G8" s="12"/>
      <c r="H8" s="12"/>
      <c r="I8" s="12"/>
      <c r="J8" s="12"/>
    </row>
    <row r="9" spans="1:12" x14ac:dyDescent="0.2">
      <c r="A9" s="12">
        <f>IF(Données!C523=0,"",Données!A523)</f>
        <v>601010</v>
      </c>
      <c r="B9" s="12" t="str">
        <f>IF(Données!C523=0,"",Données!B523)</f>
        <v>Achats de matières premières 20 %</v>
      </c>
      <c r="C9" s="12">
        <f>IF(Données!C523="","",ABS(Données!C523))</f>
        <v>1564.3</v>
      </c>
      <c r="D9" s="12">
        <v>7</v>
      </c>
      <c r="E9" s="12" t="str">
        <f>IF($D9=1,$C9,"")</f>
        <v/>
      </c>
      <c r="F9" s="12" t="str">
        <f>IF($D9=2,$C9,"")</f>
        <v/>
      </c>
      <c r="G9" s="12" t="str">
        <f>IF($D9=3,$C9,"")</f>
        <v/>
      </c>
      <c r="H9" s="12" t="str">
        <f>IF($D9=4,$C9,"")</f>
        <v/>
      </c>
      <c r="I9" s="12" t="str">
        <f>IF($D9=5,$C9,"")</f>
        <v/>
      </c>
      <c r="J9" s="12" t="str">
        <f>IF($D9=6,$C9,"")</f>
        <v/>
      </c>
    </row>
    <row r="10" spans="1:12" x14ac:dyDescent="0.2">
      <c r="A10" s="12">
        <f>IF(Données!C524=0,"",Données!A524)</f>
        <v>601020</v>
      </c>
      <c r="B10" s="12" t="str">
        <f>IF(Données!C524=0,"",Données!B524)</f>
        <v>Achats de matières premières 5,5%</v>
      </c>
      <c r="C10" s="12">
        <f>IF(Données!C524="","",ABS(Données!C524))</f>
        <v>74687.67</v>
      </c>
      <c r="D10" s="12">
        <v>7</v>
      </c>
      <c r="E10" s="12" t="str">
        <f>IF($D10=1,$C10,"")</f>
        <v/>
      </c>
      <c r="F10" s="12" t="str">
        <f>IF($D10=2,$C10,"")</f>
        <v/>
      </c>
      <c r="G10" s="12" t="str">
        <f>IF($D10=3,$C10,"")</f>
        <v/>
      </c>
      <c r="H10" s="12" t="str">
        <f>IF($D10=4,$C10,"")</f>
        <v/>
      </c>
      <c r="I10" s="12" t="str">
        <f>IF($D10=5,$C10,"")</f>
        <v/>
      </c>
      <c r="J10" s="12" t="str">
        <f>IF($D10=6,$C10,"")</f>
        <v/>
      </c>
    </row>
    <row r="11" spans="1:12" x14ac:dyDescent="0.2">
      <c r="A11" s="12" t="str">
        <f>IF(Données!C525=0,"",Données!A525)</f>
        <v/>
      </c>
      <c r="B11" s="12" t="str">
        <f>IF(Données!B525="","",Données!B525)</f>
        <v>Achats de fournitures</v>
      </c>
      <c r="C11" s="12" t="str">
        <f>IF(Données!C525="","",ABS(Données!C525))</f>
        <v/>
      </c>
      <c r="D11" s="12">
        <v>7</v>
      </c>
      <c r="E11" s="12"/>
      <c r="F11" s="12"/>
      <c r="G11" s="12"/>
      <c r="H11" s="12"/>
      <c r="I11" s="12"/>
      <c r="J11" s="12"/>
    </row>
    <row r="12" spans="1:12" ht="15" x14ac:dyDescent="0.25">
      <c r="A12" s="12" t="str">
        <f>IF(Données!C526=0,"",Données!A526)</f>
        <v/>
      </c>
      <c r="B12" s="117" t="str">
        <f>IF(Données!B526="","",Données!B526)</f>
        <v>Achats de matières consommables</v>
      </c>
      <c r="C12" s="12" t="str">
        <f>IF(Données!C526="","",ABS(Données!C526))</f>
        <v/>
      </c>
      <c r="D12" s="12"/>
      <c r="E12" s="12"/>
      <c r="F12" s="12"/>
      <c r="G12" s="12"/>
      <c r="H12" s="12"/>
      <c r="I12" s="12"/>
      <c r="J12" s="12"/>
      <c r="L12" s="74" t="str">
        <f>IF(Données!C526="","",ABS(Données!C526))</f>
        <v/>
      </c>
    </row>
    <row r="13" spans="1:12" x14ac:dyDescent="0.2">
      <c r="A13" s="12" t="str">
        <f>IF(Données!C527=0,"",Données!A527)</f>
        <v/>
      </c>
      <c r="B13" s="117" t="str">
        <f>IF(Données!B527="","",Données!B527)</f>
        <v>Achats fournitures consommables</v>
      </c>
      <c r="C13" s="12" t="str">
        <f>IF(Données!C527="","",ABS(Données!C527))</f>
        <v/>
      </c>
      <c r="D13" s="12"/>
      <c r="E13" s="12"/>
      <c r="F13" s="12"/>
      <c r="G13" s="12"/>
      <c r="H13" s="12"/>
      <c r="I13" s="12"/>
      <c r="J13" s="12"/>
    </row>
    <row r="14" spans="1:12" x14ac:dyDescent="0.2">
      <c r="A14" s="12" t="str">
        <f>IF(Données!C528=0,"",Données!A528)</f>
        <v/>
      </c>
      <c r="B14" s="117" t="str">
        <f>IF(Données!B528="","",Données!B528)</f>
        <v>Achats combustibles</v>
      </c>
      <c r="C14" s="12" t="str">
        <f>IF(Données!C528="","",ABS(Données!C528))</f>
        <v/>
      </c>
      <c r="D14" s="12"/>
      <c r="E14" s="12"/>
      <c r="F14" s="12"/>
      <c r="G14" s="12"/>
      <c r="H14" s="12"/>
      <c r="I14" s="12"/>
      <c r="J14" s="12"/>
    </row>
    <row r="15" spans="1:12" x14ac:dyDescent="0.2">
      <c r="A15" s="12" t="str">
        <f>IF(Données!C529=0,"",Données!A529)</f>
        <v/>
      </c>
      <c r="B15" s="117" t="str">
        <f>IF(Données!B529="","",Données!B529)</f>
        <v>Achats produits d'entretien</v>
      </c>
      <c r="C15" s="12" t="str">
        <f>IF(Données!C529="","",ABS(Données!C529))</f>
        <v/>
      </c>
      <c r="D15" s="12"/>
      <c r="E15" s="12"/>
      <c r="F15" s="12"/>
      <c r="G15" s="12"/>
      <c r="H15" s="12"/>
      <c r="I15" s="12"/>
      <c r="J15" s="12"/>
      <c r="L15" s="115" t="s">
        <v>1108</v>
      </c>
    </row>
    <row r="16" spans="1:12" x14ac:dyDescent="0.2">
      <c r="A16" s="12" t="str">
        <f>IF(Données!C530=0,"",Données!A530)</f>
        <v/>
      </c>
      <c r="B16" s="12" t="str">
        <f>IF(Données!B530="","",Données!B530)</f>
        <v>Achats fournitures d'atelier</v>
      </c>
      <c r="C16" s="12" t="str">
        <f>IF(Données!C530="","",ABS(Données!C530))</f>
        <v/>
      </c>
      <c r="D16" s="12"/>
      <c r="E16" s="12"/>
      <c r="F16" s="12"/>
      <c r="G16" s="12"/>
      <c r="H16" s="12"/>
      <c r="I16" s="12"/>
      <c r="J16" s="12"/>
      <c r="L16" s="115" t="s">
        <v>1109</v>
      </c>
    </row>
    <row r="17" spans="1:12" x14ac:dyDescent="0.2">
      <c r="A17" s="12" t="str">
        <f>IF(Données!C531=0,"",Données!A531)</f>
        <v/>
      </c>
      <c r="B17" s="12" t="str">
        <f>IF(Données!B531="","",Données!B531)</f>
        <v>Achats fournitures de magasin</v>
      </c>
      <c r="C17" s="12" t="str">
        <f>IF(Données!C531="","",ABS(Données!C531))</f>
        <v/>
      </c>
      <c r="D17" s="12"/>
      <c r="E17" s="12"/>
      <c r="F17" s="12"/>
      <c r="G17" s="12"/>
      <c r="H17" s="12"/>
      <c r="I17" s="12"/>
      <c r="J17" s="12"/>
      <c r="L17" s="116"/>
    </row>
    <row r="18" spans="1:12" x14ac:dyDescent="0.2">
      <c r="A18" s="12">
        <f>IF(Données!C532=0,"",Données!A532)</f>
        <v>602600</v>
      </c>
      <c r="B18" s="12" t="str">
        <f>IF(Données!C532=0,"",Données!B532)</f>
        <v xml:space="preserve">Achats d'emballages </v>
      </c>
      <c r="C18" s="12">
        <f>IF(Données!C532="","",ABS(Données!C532))</f>
        <v>6101.83</v>
      </c>
      <c r="D18" s="12"/>
      <c r="E18" s="12" t="str">
        <f>IF($D18=1,$C18,"")</f>
        <v/>
      </c>
      <c r="F18" s="12" t="str">
        <f>IF($D18=2,$C18,"")</f>
        <v/>
      </c>
      <c r="G18" s="12" t="str">
        <f>IF($D18=3,$C18,"")</f>
        <v/>
      </c>
      <c r="H18" s="12" t="str">
        <f>IF($D18=4,$C18,"")</f>
        <v/>
      </c>
      <c r="I18" s="12" t="str">
        <f>IF($D18=5,$C18,"")</f>
        <v/>
      </c>
      <c r="J18" s="12" t="str">
        <f>IF($D18=6,$C18,"")</f>
        <v/>
      </c>
    </row>
    <row r="19" spans="1:12" x14ac:dyDescent="0.2">
      <c r="A19" s="12" t="str">
        <f>IF(Données!C533=0,"",Données!A533)</f>
        <v/>
      </c>
      <c r="B19" s="12" t="str">
        <f>IF(Données!B533="","",Données!B533)</f>
        <v>Achats d'emballages perdus</v>
      </c>
      <c r="C19" s="12" t="str">
        <f>IF(Données!C533="","",ABS(Données!C533))</f>
        <v/>
      </c>
      <c r="D19" s="12"/>
      <c r="E19" s="12"/>
      <c r="F19" s="12"/>
      <c r="G19" s="12"/>
      <c r="H19" s="12"/>
      <c r="I19" s="12"/>
      <c r="J19" s="12"/>
    </row>
    <row r="20" spans="1:12" x14ac:dyDescent="0.2">
      <c r="A20" s="12" t="str">
        <f>IF(Données!C534=0,"",Données!A534)</f>
        <v/>
      </c>
      <c r="B20" s="12" t="str">
        <f>IF(Données!B534="","",Données!B534)</f>
        <v>Achats d'emballages récupérables</v>
      </c>
      <c r="C20" s="12" t="str">
        <f>IF(Données!C534="","",ABS(Données!C534))</f>
        <v/>
      </c>
      <c r="D20" s="12"/>
      <c r="E20" s="12"/>
      <c r="F20" s="12"/>
      <c r="G20" s="12"/>
      <c r="H20" s="12"/>
      <c r="I20" s="12"/>
      <c r="J20" s="12"/>
    </row>
    <row r="21" spans="1:12" x14ac:dyDescent="0.2">
      <c r="A21" s="12" t="str">
        <f>IF(Données!C535=0,"",Données!A535)</f>
        <v/>
      </c>
      <c r="B21" s="12" t="str">
        <f>IF(Données!B535="","",Données!B535)</f>
        <v/>
      </c>
      <c r="C21" s="12" t="str">
        <f>IF(Données!C535="","",ABS(Données!C535))</f>
        <v/>
      </c>
      <c r="D21" s="12"/>
      <c r="E21" s="12"/>
      <c r="F21" s="12"/>
      <c r="G21" s="12"/>
      <c r="H21" s="12"/>
      <c r="I21" s="12"/>
      <c r="J21" s="12"/>
    </row>
    <row r="22" spans="1:12" x14ac:dyDescent="0.2">
      <c r="A22" s="12">
        <f>IF(Données!C536=0,"",Données!A536)</f>
        <v>603100</v>
      </c>
      <c r="B22" s="12" t="str">
        <f>IF(Données!C536=0,"",Données!B536)</f>
        <v>Variation stocks matières premières</v>
      </c>
      <c r="C22" s="12">
        <f>IF(Données!C536="","",ABS(Données!C536))</f>
        <v>562.02</v>
      </c>
      <c r="D22" s="12"/>
      <c r="E22" s="12" t="str">
        <f t="shared" ref="E22:E23" si="0">IF($D22=1,$C22,"")</f>
        <v/>
      </c>
      <c r="F22" s="12" t="str">
        <f t="shared" ref="F22:F23" si="1">IF($D22=2,$C22,"")</f>
        <v/>
      </c>
      <c r="G22" s="12" t="str">
        <f t="shared" ref="G22:G23" si="2">IF($D22=3,$C22,"")</f>
        <v/>
      </c>
      <c r="H22" s="12" t="str">
        <f t="shared" ref="H22:H23" si="3">IF($D22=4,$C22,"")</f>
        <v/>
      </c>
      <c r="I22" s="12" t="str">
        <f t="shared" ref="I22:I23" si="4">IF($D22=5,$C22,"")</f>
        <v/>
      </c>
      <c r="J22" s="12" t="str">
        <f t="shared" ref="J22:J23" si="5">IF($D22=6,$C22,"")</f>
        <v/>
      </c>
    </row>
    <row r="23" spans="1:12" x14ac:dyDescent="0.2">
      <c r="A23" s="12">
        <f>IF(Données!C537=0,"",Données!A537)</f>
        <v>603200</v>
      </c>
      <c r="B23" s="12" t="str">
        <f>IF(Données!C537=0,"",Données!B537)</f>
        <v>Variation stocks emballages</v>
      </c>
      <c r="C23" s="12">
        <f>IF(Données!C537="","",ABS(Données!C537))</f>
        <v>452.96</v>
      </c>
      <c r="D23" s="12"/>
      <c r="E23" s="12" t="str">
        <f t="shared" si="0"/>
        <v/>
      </c>
      <c r="F23" s="12" t="str">
        <f t="shared" si="1"/>
        <v/>
      </c>
      <c r="G23" s="12" t="str">
        <f t="shared" si="2"/>
        <v/>
      </c>
      <c r="H23" s="12" t="str">
        <f t="shared" si="3"/>
        <v/>
      </c>
      <c r="I23" s="12" t="str">
        <f t="shared" si="4"/>
        <v/>
      </c>
      <c r="J23" s="12" t="str">
        <f t="shared" si="5"/>
        <v/>
      </c>
    </row>
    <row r="24" spans="1:12" x14ac:dyDescent="0.2">
      <c r="A24" s="12" t="str">
        <f>IF(Données!C538=0,"",Données!A538)</f>
        <v/>
      </c>
      <c r="B24" s="12" t="str">
        <f>IF(Données!B538="","",Données!B538)</f>
        <v>Variation stocks aut.approvisionnts</v>
      </c>
      <c r="C24" s="12" t="str">
        <f>IF(Données!C538="","",ABS(Données!C538))</f>
        <v/>
      </c>
      <c r="D24" s="12"/>
      <c r="E24" s="12"/>
      <c r="F24" s="12"/>
      <c r="G24" s="12"/>
      <c r="H24" s="12"/>
      <c r="I24" s="12"/>
      <c r="J24" s="12"/>
    </row>
    <row r="25" spans="1:12" x14ac:dyDescent="0.2">
      <c r="A25" s="12">
        <f>IF(Données!C539=0,"",Données!A539)</f>
        <v>603700</v>
      </c>
      <c r="B25" s="12" t="str">
        <f>IF(Données!C539=0,"",Données!B539)</f>
        <v>Variation stocks de marchandises</v>
      </c>
      <c r="C25" s="12">
        <f>IF(Données!C539="","",ABS(Données!C539))</f>
        <v>585.59</v>
      </c>
      <c r="D25" s="12"/>
      <c r="E25" s="12" t="str">
        <f>IF($D25=1,$C25,"")</f>
        <v/>
      </c>
      <c r="F25" s="12" t="str">
        <f>IF($D25=2,$C25,"")</f>
        <v/>
      </c>
      <c r="G25" s="12" t="str">
        <f>IF($D25=3,$C25,"")</f>
        <v/>
      </c>
      <c r="H25" s="12" t="str">
        <f>IF($D25=4,$C25,"")</f>
        <v/>
      </c>
      <c r="I25" s="12" t="str">
        <f>IF($D25=5,$C25,"")</f>
        <v/>
      </c>
      <c r="J25" s="12" t="str">
        <f>IF($D25=6,$C25,"")</f>
        <v/>
      </c>
    </row>
    <row r="26" spans="1:12" x14ac:dyDescent="0.2">
      <c r="A26" s="12" t="str">
        <f>IF(Données!C540=0,"",Données!A540)</f>
        <v/>
      </c>
      <c r="B26" s="12" t="str">
        <f>IF(Données!B540="","",Données!B540)</f>
        <v/>
      </c>
      <c r="C26" s="12" t="str">
        <f>IF(Données!C540="","",ABS(Données!C540))</f>
        <v/>
      </c>
      <c r="D26" s="12"/>
      <c r="E26" s="12"/>
      <c r="F26" s="12"/>
      <c r="G26" s="12"/>
      <c r="H26" s="12"/>
      <c r="I26" s="12"/>
      <c r="J26" s="12"/>
    </row>
    <row r="27" spans="1:12" x14ac:dyDescent="0.2">
      <c r="A27" s="12" t="str">
        <f>IF(Données!C541=0,"",Données!A541)</f>
        <v/>
      </c>
      <c r="B27" s="12" t="str">
        <f>IF(Données!B541="","",Données!B541)</f>
        <v>Achats études, prestations services</v>
      </c>
      <c r="C27" s="12" t="str">
        <f>IF(Données!C541="","",ABS(Données!C541))</f>
        <v/>
      </c>
      <c r="D27" s="12"/>
      <c r="E27" s="12"/>
      <c r="F27" s="12"/>
      <c r="G27" s="12"/>
      <c r="H27" s="12"/>
      <c r="I27" s="12"/>
      <c r="J27" s="12"/>
    </row>
    <row r="28" spans="1:12" x14ac:dyDescent="0.2">
      <c r="A28" s="12" t="str">
        <f>IF(Données!C542=0,"",Données!A542)</f>
        <v/>
      </c>
      <c r="B28" s="12" t="str">
        <f>IF(Données!B542="","",Données!B542)</f>
        <v/>
      </c>
      <c r="C28" s="12" t="str">
        <f>IF(Données!C542="","",ABS(Données!C542))</f>
        <v/>
      </c>
      <c r="D28" s="12"/>
      <c r="E28" s="12"/>
      <c r="F28" s="12"/>
      <c r="G28" s="12"/>
      <c r="H28" s="12"/>
      <c r="I28" s="12"/>
      <c r="J28" s="12"/>
    </row>
    <row r="29" spans="1:12" x14ac:dyDescent="0.2">
      <c r="A29" s="12" t="str">
        <f>IF(Données!C543=0,"",Données!A543)</f>
        <v/>
      </c>
      <c r="B29" s="12" t="str">
        <f>IF(Données!B543="","",Données!B543)</f>
        <v>Achats matériel,équipements,travaux</v>
      </c>
      <c r="C29" s="12" t="str">
        <f>IF(Données!C543="","",ABS(Données!C543))</f>
        <v/>
      </c>
      <c r="D29" s="12"/>
      <c r="E29" s="12"/>
      <c r="F29" s="12"/>
      <c r="G29" s="12"/>
      <c r="H29" s="12"/>
      <c r="I29" s="12"/>
      <c r="J29" s="12"/>
    </row>
    <row r="30" spans="1:12" x14ac:dyDescent="0.2">
      <c r="A30" s="12" t="str">
        <f>IF(Données!C544=0,"",Données!A544)</f>
        <v/>
      </c>
      <c r="B30" s="12" t="str">
        <f>IF(Données!B544="","",Données!B544)</f>
        <v/>
      </c>
      <c r="C30" s="12" t="str">
        <f>IF(Données!C544="","",ABS(Données!C544))</f>
        <v/>
      </c>
      <c r="D30" s="12"/>
      <c r="E30" s="12"/>
      <c r="F30" s="12"/>
      <c r="G30" s="12"/>
      <c r="H30" s="12"/>
      <c r="I30" s="12"/>
      <c r="J30" s="12"/>
    </row>
    <row r="31" spans="1:12" x14ac:dyDescent="0.2">
      <c r="A31" s="12">
        <f>IF(Données!C545=0,"",Données!A545)</f>
        <v>606100</v>
      </c>
      <c r="B31" s="12" t="str">
        <f>IF(Données!C545=0,"",Données!B545)</f>
        <v>Electricité</v>
      </c>
      <c r="C31" s="12">
        <f>IF(Données!C545="","",ABS(Données!C545))</f>
        <v>15893.87</v>
      </c>
      <c r="D31" s="12"/>
      <c r="E31" s="12" t="str">
        <f t="shared" ref="E31:E32" si="6">IF($D31=1,$C31,"")</f>
        <v/>
      </c>
      <c r="F31" s="12" t="str">
        <f t="shared" ref="F31:F32" si="7">IF($D31=2,$C31,"")</f>
        <v/>
      </c>
      <c r="G31" s="12" t="str">
        <f t="shared" ref="G31:G32" si="8">IF($D31=3,$C31,"")</f>
        <v/>
      </c>
      <c r="H31" s="12" t="str">
        <f t="shared" ref="H31:H32" si="9">IF($D31=4,$C31,"")</f>
        <v/>
      </c>
      <c r="I31" s="12" t="str">
        <f t="shared" ref="I31:I32" si="10">IF($D31=5,$C31,"")</f>
        <v/>
      </c>
      <c r="J31" s="12" t="str">
        <f t="shared" ref="J31:J32" si="11">IF($D31=6,$C31,"")</f>
        <v/>
      </c>
    </row>
    <row r="32" spans="1:12" x14ac:dyDescent="0.2">
      <c r="A32" s="12">
        <f>IF(Données!C546=0,"",Données!A546)</f>
        <v>606110</v>
      </c>
      <c r="B32" s="12" t="str">
        <f>IF(Données!C546=0,"",Données!B546)</f>
        <v>Eau</v>
      </c>
      <c r="C32" s="12">
        <f>IF(Données!C546="","",ABS(Données!C546))</f>
        <v>1615.24</v>
      </c>
      <c r="D32" s="12"/>
      <c r="E32" s="12" t="str">
        <f t="shared" si="6"/>
        <v/>
      </c>
      <c r="F32" s="12" t="str">
        <f t="shared" si="7"/>
        <v/>
      </c>
      <c r="G32" s="12" t="str">
        <f t="shared" si="8"/>
        <v/>
      </c>
      <c r="H32" s="12" t="str">
        <f t="shared" si="9"/>
        <v/>
      </c>
      <c r="I32" s="12" t="str">
        <f t="shared" si="10"/>
        <v/>
      </c>
      <c r="J32" s="12" t="str">
        <f t="shared" si="11"/>
        <v/>
      </c>
    </row>
    <row r="33" spans="1:10" x14ac:dyDescent="0.2">
      <c r="A33" s="12" t="str">
        <f>IF(Données!C547=0,"",Données!A547)</f>
        <v/>
      </c>
      <c r="B33" s="12" t="str">
        <f>IF(Données!B547="","",Données!B547)</f>
        <v>Gaz</v>
      </c>
      <c r="C33" s="12" t="str">
        <f>IF(Données!C547="","",ABS(Données!C547))</f>
        <v/>
      </c>
      <c r="D33" s="12"/>
      <c r="E33" s="12"/>
      <c r="F33" s="12"/>
      <c r="G33" s="12"/>
      <c r="H33" s="12"/>
      <c r="I33" s="12"/>
      <c r="J33" s="12"/>
    </row>
    <row r="34" spans="1:10" x14ac:dyDescent="0.2">
      <c r="A34" s="12" t="str">
        <f>IF(Données!C548=0,"",Données!A548)</f>
        <v/>
      </c>
      <c r="B34" s="12" t="str">
        <f>IF(Données!B548="","",Données!B548)</f>
        <v>Fournitures non stockables</v>
      </c>
      <c r="C34" s="12" t="str">
        <f>IF(Données!C548="","",ABS(Données!C548))</f>
        <v/>
      </c>
      <c r="D34" s="12"/>
      <c r="E34" s="12"/>
      <c r="F34" s="12"/>
      <c r="G34" s="12"/>
      <c r="H34" s="12"/>
      <c r="I34" s="12"/>
      <c r="J34" s="12"/>
    </row>
    <row r="35" spans="1:10" x14ac:dyDescent="0.2">
      <c r="A35" s="12">
        <f>IF(Données!C549=0,"",Données!A549)</f>
        <v>606140</v>
      </c>
      <c r="B35" s="12" t="str">
        <f>IF(Données!C549=0,"",Données!B549)</f>
        <v>Carburants,lubrifiants</v>
      </c>
      <c r="C35" s="12">
        <f>IF(Données!C549="","",ABS(Données!C549))</f>
        <v>643.25</v>
      </c>
      <c r="D35" s="12"/>
      <c r="E35" s="12" t="str">
        <f>IF($D35=1,$C35,"")</f>
        <v/>
      </c>
      <c r="F35" s="12" t="str">
        <f>IF($D35=2,$C35,"")</f>
        <v/>
      </c>
      <c r="G35" s="12" t="str">
        <f>IF($D35=3,$C35,"")</f>
        <v/>
      </c>
      <c r="H35" s="12" t="str">
        <f>IF($D35=4,$C35,"")</f>
        <v/>
      </c>
      <c r="I35" s="12" t="str">
        <f>IF($D35=5,$C35,"")</f>
        <v/>
      </c>
      <c r="J35" s="12" t="str">
        <f>IF($D35=6,$C35,"")</f>
        <v/>
      </c>
    </row>
    <row r="36" spans="1:10" x14ac:dyDescent="0.2">
      <c r="A36" s="12" t="str">
        <f>IF(Données!C550=0,"",Données!A550)</f>
        <v/>
      </c>
      <c r="B36" s="12" t="str">
        <f>IF(Données!B550="","",Données!B550)</f>
        <v>Combustible</v>
      </c>
      <c r="C36" s="12" t="str">
        <f>IF(Données!C550="","",ABS(Données!C550))</f>
        <v/>
      </c>
      <c r="D36" s="12"/>
      <c r="E36" s="12"/>
      <c r="F36" s="12"/>
      <c r="G36" s="12"/>
      <c r="H36" s="12"/>
      <c r="I36" s="12"/>
      <c r="J36" s="12"/>
    </row>
    <row r="37" spans="1:10" x14ac:dyDescent="0.2">
      <c r="A37" s="12">
        <f>IF(Données!C551=0,"",Données!A551)</f>
        <v>606300</v>
      </c>
      <c r="B37" s="12" t="str">
        <f>IF(Données!C551=0,"",Données!B551)</f>
        <v>Petits matériels et outillages</v>
      </c>
      <c r="C37" s="12">
        <f>IF(Données!C551="","",ABS(Données!C551))</f>
        <v>7319.76</v>
      </c>
      <c r="D37" s="12"/>
      <c r="E37" s="12" t="str">
        <f>IF($D37=1,$C37,"")</f>
        <v/>
      </c>
      <c r="F37" s="12" t="str">
        <f>IF($D37=2,$C37,"")</f>
        <v/>
      </c>
      <c r="G37" s="12" t="str">
        <f>IF($D37=3,$C37,"")</f>
        <v/>
      </c>
      <c r="H37" s="12" t="str">
        <f>IF($D37=4,$C37,"")</f>
        <v/>
      </c>
      <c r="I37" s="12" t="str">
        <f>IF($D37=5,$C37,"")</f>
        <v/>
      </c>
      <c r="J37" s="12" t="str">
        <f>IF($D37=6,$C37,"")</f>
        <v/>
      </c>
    </row>
    <row r="38" spans="1:10" x14ac:dyDescent="0.2">
      <c r="A38" s="12" t="str">
        <f>IF(Données!C552=0,"",Données!A552)</f>
        <v/>
      </c>
      <c r="B38" s="12" t="str">
        <f>IF(Données!B552="","",Données!B552)</f>
        <v>Fournitures d'entretien</v>
      </c>
      <c r="C38" s="12" t="str">
        <f>IF(Données!C552="","",ABS(Données!C552))</f>
        <v/>
      </c>
      <c r="D38" s="12"/>
      <c r="E38" s="12"/>
      <c r="F38" s="12"/>
      <c r="G38" s="12"/>
      <c r="H38" s="12"/>
      <c r="I38" s="12"/>
      <c r="J38" s="12"/>
    </row>
    <row r="39" spans="1:10" x14ac:dyDescent="0.2">
      <c r="A39" s="12" t="str">
        <f>IF(Données!C553=0,"",Données!A553)</f>
        <v/>
      </c>
      <c r="B39" s="12" t="str">
        <f>IF(Données!B553="","",Données!B553)</f>
        <v>Fournitures de petit équipement</v>
      </c>
      <c r="C39" s="12" t="str">
        <f>IF(Données!C553="","",ABS(Données!C553))</f>
        <v/>
      </c>
      <c r="D39" s="12"/>
      <c r="E39" s="12"/>
      <c r="F39" s="12"/>
      <c r="G39" s="12"/>
      <c r="H39" s="12"/>
      <c r="I39" s="12"/>
      <c r="J39" s="12"/>
    </row>
    <row r="40" spans="1:10" x14ac:dyDescent="0.2">
      <c r="A40" s="12" t="str">
        <f>IF(Données!C554=0,"",Données!A554)</f>
        <v/>
      </c>
      <c r="B40" s="12" t="str">
        <f>IF(Données!B554="","",Données!B554)</f>
        <v>Fournitures administratives</v>
      </c>
      <c r="C40" s="12" t="str">
        <f>IF(Données!C554="","",ABS(Données!C554))</f>
        <v/>
      </c>
      <c r="D40" s="12"/>
      <c r="E40" s="12"/>
      <c r="F40" s="12"/>
      <c r="G40" s="12"/>
      <c r="H40" s="12"/>
      <c r="I40" s="12"/>
      <c r="J40" s="12"/>
    </row>
    <row r="41" spans="1:10" x14ac:dyDescent="0.2">
      <c r="A41" s="12">
        <f>IF(Données!C555=0,"",Données!A555)</f>
        <v>606600</v>
      </c>
      <c r="B41" s="12" t="str">
        <f>IF(Données!C555=0,"",Données!B555)</f>
        <v>Vêtement de travail</v>
      </c>
      <c r="C41" s="12">
        <f>IF(Données!C555="","",ABS(Données!C555))</f>
        <v>665.6</v>
      </c>
      <c r="D41" s="12"/>
      <c r="E41" s="12" t="str">
        <f>IF($D41=1,$C41,"")</f>
        <v/>
      </c>
      <c r="F41" s="12" t="str">
        <f>IF($D41=2,$C41,"")</f>
        <v/>
      </c>
      <c r="G41" s="12" t="str">
        <f>IF($D41=3,$C41,"")</f>
        <v/>
      </c>
      <c r="H41" s="12" t="str">
        <f>IF($D41=4,$C41,"")</f>
        <v/>
      </c>
      <c r="I41" s="12" t="str">
        <f>IF($D41=5,$C41,"")</f>
        <v/>
      </c>
      <c r="J41" s="12" t="str">
        <f>IF($D41=6,$C41,"")</f>
        <v/>
      </c>
    </row>
    <row r="42" spans="1:10" x14ac:dyDescent="0.2">
      <c r="A42" s="12" t="str">
        <f>IF(Données!C556=0,"",Données!A556)</f>
        <v/>
      </c>
      <c r="B42" s="12" t="str">
        <f>IF(Données!B556="","",Données!B556)</f>
        <v>Autres matières et fournitures</v>
      </c>
      <c r="C42" s="12" t="str">
        <f>IF(Données!C556="","",ABS(Données!C556))</f>
        <v/>
      </c>
      <c r="D42" s="12"/>
      <c r="E42" s="12"/>
      <c r="F42" s="12"/>
      <c r="G42" s="12"/>
      <c r="H42" s="12"/>
      <c r="I42" s="12"/>
      <c r="J42" s="12"/>
    </row>
    <row r="43" spans="1:10" x14ac:dyDescent="0.2">
      <c r="A43" s="12" t="str">
        <f>IF(Données!C557=0,"",Données!A557)</f>
        <v/>
      </c>
      <c r="B43" s="12" t="str">
        <f>IF(Données!B557="","",Données!B557)</f>
        <v/>
      </c>
      <c r="C43" s="12" t="str">
        <f>IF(Données!C557="","",ABS(Données!C557))</f>
        <v/>
      </c>
      <c r="D43" s="12"/>
      <c r="E43" s="12"/>
      <c r="F43" s="12"/>
      <c r="G43" s="12"/>
      <c r="H43" s="12"/>
      <c r="I43" s="12"/>
      <c r="J43" s="12"/>
    </row>
    <row r="44" spans="1:10" x14ac:dyDescent="0.2">
      <c r="A44" s="12">
        <f>IF(Données!C558=0,"",Données!A558)</f>
        <v>607100</v>
      </c>
      <c r="B44" s="12" t="str">
        <f>IF(Données!C558=0,"",Données!B558)</f>
        <v>Achats de marchandises 5,5%</v>
      </c>
      <c r="C44" s="12">
        <f>IF(Données!C558="","",ABS(Données!C558))</f>
        <v>2253.0700000000002</v>
      </c>
      <c r="D44" s="12"/>
      <c r="E44" s="12" t="str">
        <f t="shared" ref="E44:E45" si="12">IF($D44=1,$C44,"")</f>
        <v/>
      </c>
      <c r="F44" s="12" t="str">
        <f t="shared" ref="F44:F45" si="13">IF($D44=2,$C44,"")</f>
        <v/>
      </c>
      <c r="G44" s="12" t="str">
        <f t="shared" ref="G44:G45" si="14">IF($D44=3,$C44,"")</f>
        <v/>
      </c>
      <c r="H44" s="12" t="str">
        <f t="shared" ref="H44:H45" si="15">IF($D44=4,$C44,"")</f>
        <v/>
      </c>
      <c r="I44" s="12" t="str">
        <f t="shared" ref="I44:I45" si="16">IF($D44=5,$C44,"")</f>
        <v/>
      </c>
      <c r="J44" s="12" t="str">
        <f t="shared" ref="J44:J45" si="17">IF($D44=6,$C44,"")</f>
        <v/>
      </c>
    </row>
    <row r="45" spans="1:10" x14ac:dyDescent="0.2">
      <c r="A45" s="12">
        <f>IF(Données!C559=0,"",Données!A559)</f>
        <v>607100</v>
      </c>
      <c r="B45" s="12" t="str">
        <f>IF(Données!C559=0,"",Données!B559)</f>
        <v>Achats de marchandises 20 %</v>
      </c>
      <c r="C45" s="12">
        <f>IF(Données!C559="","",ABS(Données!C559))</f>
        <v>1666.63</v>
      </c>
      <c r="D45" s="12"/>
      <c r="E45" s="12" t="str">
        <f t="shared" si="12"/>
        <v/>
      </c>
      <c r="F45" s="12" t="str">
        <f t="shared" si="13"/>
        <v/>
      </c>
      <c r="G45" s="12" t="str">
        <f t="shared" si="14"/>
        <v/>
      </c>
      <c r="H45" s="12" t="str">
        <f t="shared" si="15"/>
        <v/>
      </c>
      <c r="I45" s="12" t="str">
        <f t="shared" si="16"/>
        <v/>
      </c>
      <c r="J45" s="12" t="str">
        <f t="shared" si="17"/>
        <v/>
      </c>
    </row>
    <row r="46" spans="1:10" x14ac:dyDescent="0.2">
      <c r="A46" s="12" t="str">
        <f>IF(Données!C560=0,"",Données!A560)</f>
        <v/>
      </c>
      <c r="B46" s="12" t="str">
        <f>IF(Données!B560="","",Données!B560)</f>
        <v/>
      </c>
      <c r="C46" s="12" t="str">
        <f>IF(Données!C560="","",ABS(Données!C560))</f>
        <v/>
      </c>
      <c r="D46" s="12"/>
      <c r="E46" s="12"/>
      <c r="F46" s="12"/>
      <c r="G46" s="12"/>
      <c r="H46" s="12"/>
      <c r="I46" s="12"/>
      <c r="J46" s="12"/>
    </row>
    <row r="47" spans="1:10" x14ac:dyDescent="0.2">
      <c r="A47" s="12" t="str">
        <f>IF(Données!C561=0,"",Données!A561)</f>
        <v/>
      </c>
      <c r="B47" s="12" t="str">
        <f>IF(Données!B561="","",Données!B561)</f>
        <v>Frais accessoires d'achat</v>
      </c>
      <c r="C47" s="12" t="str">
        <f>IF(Données!C561="","",ABS(Données!C561))</f>
        <v/>
      </c>
      <c r="D47" s="12"/>
      <c r="E47" s="12"/>
      <c r="F47" s="12"/>
      <c r="G47" s="12"/>
      <c r="H47" s="12"/>
      <c r="I47" s="12"/>
      <c r="J47" s="12"/>
    </row>
    <row r="48" spans="1:10" x14ac:dyDescent="0.2">
      <c r="A48" s="12" t="str">
        <f>IF(Données!C562=0,"",Données!A562)</f>
        <v/>
      </c>
      <c r="B48" s="12" t="str">
        <f>IF(Données!B562="","",Données!B562)</f>
        <v>Transports/achats mat.premières</v>
      </c>
      <c r="C48" s="12" t="str">
        <f>IF(Données!C562="","",ABS(Données!C562))</f>
        <v/>
      </c>
      <c r="D48" s="12"/>
      <c r="E48" s="12"/>
      <c r="F48" s="12"/>
      <c r="G48" s="12"/>
      <c r="H48" s="12"/>
      <c r="I48" s="12"/>
      <c r="J48" s="12"/>
    </row>
    <row r="49" spans="1:10" x14ac:dyDescent="0.2">
      <c r="A49" s="12" t="str">
        <f>IF(Données!C563=0,"",Données!A563)</f>
        <v/>
      </c>
      <c r="B49" s="12" t="str">
        <f>IF(Données!B563="","",Données!B563)</f>
        <v>Transports/achats aut.approvision.</v>
      </c>
      <c r="C49" s="12" t="str">
        <f>IF(Données!C563="","",ABS(Données!C563))</f>
        <v/>
      </c>
      <c r="D49" s="12"/>
      <c r="E49" s="12"/>
      <c r="F49" s="12"/>
      <c r="G49" s="12"/>
      <c r="H49" s="12"/>
      <c r="I49" s="12"/>
      <c r="J49" s="12"/>
    </row>
    <row r="50" spans="1:10" x14ac:dyDescent="0.2">
      <c r="A50" s="12" t="str">
        <f>IF(Données!C564=0,"",Données!A564)</f>
        <v/>
      </c>
      <c r="B50" s="12" t="str">
        <f>IF(Données!B564="","",Données!B564)</f>
        <v>Transports/achats matériels équipts</v>
      </c>
      <c r="C50" s="12" t="str">
        <f>IF(Données!C564="","",ABS(Données!C564))</f>
        <v/>
      </c>
      <c r="D50" s="12"/>
      <c r="E50" s="12"/>
      <c r="F50" s="12"/>
      <c r="G50" s="12"/>
      <c r="H50" s="12"/>
      <c r="I50" s="12"/>
      <c r="J50" s="12"/>
    </row>
    <row r="51" spans="1:10" x14ac:dyDescent="0.2">
      <c r="A51" s="12" t="str">
        <f>IF(Données!C565=0,"",Données!A565)</f>
        <v/>
      </c>
      <c r="B51" s="12" t="str">
        <f>IF(Données!B565="","",Données!B565)</f>
        <v>Transports/achats marchandises</v>
      </c>
      <c r="C51" s="12" t="str">
        <f>IF(Données!C565="","",ABS(Données!C565))</f>
        <v/>
      </c>
      <c r="D51" s="12"/>
      <c r="E51" s="12"/>
      <c r="F51" s="12"/>
      <c r="G51" s="12"/>
      <c r="H51" s="12"/>
      <c r="I51" s="12"/>
      <c r="J51" s="12"/>
    </row>
    <row r="52" spans="1:10" x14ac:dyDescent="0.2">
      <c r="A52" s="12" t="str">
        <f>IF(Données!C566=0,"",Données!A566)</f>
        <v/>
      </c>
      <c r="B52" s="12" t="str">
        <f>IF(Données!B566="","",Données!B566)</f>
        <v/>
      </c>
      <c r="C52" s="12" t="str">
        <f>IF(Données!C566="","",ABS(Données!C566))</f>
        <v/>
      </c>
      <c r="D52" s="12"/>
      <c r="E52" s="12"/>
      <c r="F52" s="12"/>
      <c r="G52" s="12"/>
      <c r="H52" s="12"/>
      <c r="I52" s="12"/>
      <c r="J52" s="12"/>
    </row>
    <row r="53" spans="1:10" x14ac:dyDescent="0.2">
      <c r="A53" s="12">
        <f>IF(Données!C567=0,"",Données!A567)</f>
        <v>609100</v>
      </c>
      <c r="B53" s="12" t="str">
        <f>IF(Données!C567=0,"",Données!B567)</f>
        <v>RRR obtenus mat.premières &amp; fourn.</v>
      </c>
      <c r="C53" s="12">
        <f>IF(Données!C567="","",ABS(Données!C567))</f>
        <v>105</v>
      </c>
      <c r="D53" s="12"/>
      <c r="E53" s="12" t="str">
        <f>IF($D53=1,$C53,"")</f>
        <v/>
      </c>
      <c r="F53" s="12" t="str">
        <f>IF($D53=2,$C53,"")</f>
        <v/>
      </c>
      <c r="G53" s="12" t="str">
        <f>IF($D53=3,$C53,"")</f>
        <v/>
      </c>
      <c r="H53" s="12" t="str">
        <f>IF($D53=4,$C53,"")</f>
        <v/>
      </c>
      <c r="I53" s="12" t="str">
        <f>IF($D53=5,$C53,"")</f>
        <v/>
      </c>
      <c r="J53" s="12" t="str">
        <f>IF($D53=6,$C53,"")</f>
        <v/>
      </c>
    </row>
    <row r="54" spans="1:10" x14ac:dyDescent="0.2">
      <c r="A54" s="12" t="str">
        <f>IF(Données!C568=0,"",Données!A568)</f>
        <v/>
      </c>
      <c r="B54" s="12" t="str">
        <f>IF(Données!B568="","",Données!B568)</f>
        <v>RRR obtenus autres approvisionnts</v>
      </c>
      <c r="C54" s="12" t="str">
        <f>IF(Données!C568="","",ABS(Données!C568))</f>
        <v/>
      </c>
      <c r="D54" s="12"/>
      <c r="E54" s="12"/>
      <c r="F54" s="12"/>
      <c r="G54" s="12"/>
      <c r="H54" s="12"/>
      <c r="I54" s="12"/>
      <c r="J54" s="12"/>
    </row>
    <row r="55" spans="1:10" x14ac:dyDescent="0.2">
      <c r="A55" s="12" t="str">
        <f>IF(Données!C569=0,"",Données!A569)</f>
        <v/>
      </c>
      <c r="B55" s="12" t="str">
        <f>IF(Données!B569="","",Données!B569)</f>
        <v>RRR obtenus/prestations services</v>
      </c>
      <c r="C55" s="12" t="str">
        <f>IF(Données!C569="","",ABS(Données!C569))</f>
        <v/>
      </c>
      <c r="D55" s="12"/>
      <c r="E55" s="12"/>
      <c r="F55" s="12"/>
      <c r="G55" s="12"/>
      <c r="H55" s="12"/>
      <c r="I55" s="12"/>
      <c r="J55" s="12"/>
    </row>
    <row r="56" spans="1:10" x14ac:dyDescent="0.2">
      <c r="A56" s="12" t="str">
        <f>IF(Données!C570=0,"",Données!A570)</f>
        <v/>
      </c>
      <c r="B56" s="12" t="str">
        <f>IF(Données!B570="","",Données!B570)</f>
        <v>RRR obtenus/matériels,équipts,trav.</v>
      </c>
      <c r="C56" s="12" t="str">
        <f>IF(Données!C570="","",ABS(Données!C570))</f>
        <v/>
      </c>
      <c r="D56" s="12"/>
      <c r="E56" s="12"/>
      <c r="F56" s="12"/>
      <c r="G56" s="12"/>
      <c r="H56" s="12"/>
      <c r="I56" s="12"/>
      <c r="J56" s="12"/>
    </row>
    <row r="57" spans="1:10" x14ac:dyDescent="0.2">
      <c r="A57" s="12" t="str">
        <f>IF(Données!C571=0,"",Données!A571)</f>
        <v/>
      </c>
      <c r="B57" s="12" t="str">
        <f>IF(Données!B571="","",Données!B571)</f>
        <v>RRR obtenus de marchandises</v>
      </c>
      <c r="C57" s="12" t="str">
        <f>IF(Données!C571="","",ABS(Données!C571))</f>
        <v/>
      </c>
      <c r="D57" s="12"/>
      <c r="E57" s="12"/>
      <c r="F57" s="12"/>
      <c r="G57" s="12"/>
      <c r="H57" s="12"/>
      <c r="I57" s="12"/>
      <c r="J57" s="12"/>
    </row>
    <row r="58" spans="1:10" x14ac:dyDescent="0.2">
      <c r="A58" s="12" t="str">
        <f>IF(Données!C572=0,"",Données!A572)</f>
        <v/>
      </c>
      <c r="B58" s="12" t="str">
        <f>IF(Données!B572="","",Données!B572)</f>
        <v/>
      </c>
      <c r="C58" s="12" t="str">
        <f>IF(Données!C572="","",ABS(Données!C572))</f>
        <v/>
      </c>
      <c r="D58" s="12"/>
      <c r="E58" s="12"/>
      <c r="F58" s="12"/>
      <c r="G58" s="12"/>
      <c r="H58" s="12"/>
      <c r="I58" s="12"/>
      <c r="J58" s="12"/>
    </row>
    <row r="59" spans="1:10" x14ac:dyDescent="0.2">
      <c r="A59" s="12" t="str">
        <f>IF(Données!C573=0,"",Données!A573)</f>
        <v/>
      </c>
      <c r="B59" s="12" t="str">
        <f>IF(Données!B573="","",Données!B573)</f>
        <v>61 - SERVICES EXTERIEURS</v>
      </c>
      <c r="C59" s="12" t="str">
        <f>IF(Données!C573="","",ABS(Données!C573))</f>
        <v/>
      </c>
      <c r="D59" s="12"/>
      <c r="E59" s="12"/>
      <c r="F59" s="12"/>
      <c r="G59" s="12"/>
      <c r="H59" s="12"/>
      <c r="I59" s="12"/>
      <c r="J59" s="12"/>
    </row>
    <row r="60" spans="1:10" x14ac:dyDescent="0.2">
      <c r="A60" s="12" t="str">
        <f>IF(Données!C574=0,"",Données!A574)</f>
        <v/>
      </c>
      <c r="B60" s="12" t="str">
        <f>IF(Données!B574="","",Données!B574)</f>
        <v>Sous-traitance générale</v>
      </c>
      <c r="C60" s="12" t="str">
        <f>IF(Données!C574="","",ABS(Données!C574))</f>
        <v/>
      </c>
      <c r="D60" s="12"/>
      <c r="E60" s="12"/>
      <c r="F60" s="12"/>
      <c r="G60" s="12"/>
      <c r="H60" s="12"/>
      <c r="I60" s="12"/>
      <c r="J60" s="12"/>
    </row>
    <row r="61" spans="1:10" x14ac:dyDescent="0.2">
      <c r="A61" s="12" t="str">
        <f>IF(Données!C575=0,"",Données!A575)</f>
        <v/>
      </c>
      <c r="B61" s="12" t="str">
        <f>IF(Données!B575="","",Données!B575)</f>
        <v/>
      </c>
      <c r="C61" s="12" t="str">
        <f>IF(Données!C575="","",ABS(Données!C575))</f>
        <v/>
      </c>
      <c r="D61" s="12"/>
      <c r="E61" s="12"/>
      <c r="F61" s="12"/>
      <c r="G61" s="12"/>
      <c r="H61" s="12"/>
      <c r="I61" s="12"/>
      <c r="J61" s="12"/>
    </row>
    <row r="62" spans="1:10" x14ac:dyDescent="0.2">
      <c r="A62" s="12" t="str">
        <f>IF(Données!C576=0,"",Données!A576)</f>
        <v/>
      </c>
      <c r="B62" s="12" t="str">
        <f>IF(Données!B576="","",Données!B576)</f>
        <v>Redevances crédit-bail mobilier</v>
      </c>
      <c r="C62" s="12" t="str">
        <f>IF(Données!C576="","",ABS(Données!C576))</f>
        <v/>
      </c>
      <c r="D62" s="12"/>
      <c r="E62" s="12"/>
      <c r="F62" s="12"/>
      <c r="G62" s="12"/>
      <c r="H62" s="12"/>
      <c r="I62" s="12"/>
      <c r="J62" s="12"/>
    </row>
    <row r="63" spans="1:10" x14ac:dyDescent="0.2">
      <c r="A63" s="12" t="str">
        <f>IF(Données!C577=0,"",Données!A577)</f>
        <v/>
      </c>
      <c r="B63" s="12" t="str">
        <f>IF(Données!B577="","",Données!B577)</f>
        <v>Redevances crédit-bail immobilier</v>
      </c>
      <c r="C63" s="12" t="str">
        <f>IF(Données!C577="","",ABS(Données!C577))</f>
        <v/>
      </c>
      <c r="D63" s="12"/>
      <c r="E63" s="12"/>
      <c r="F63" s="12"/>
      <c r="G63" s="12"/>
      <c r="H63" s="12"/>
      <c r="I63" s="12"/>
      <c r="J63" s="12"/>
    </row>
    <row r="64" spans="1:10" x14ac:dyDescent="0.2">
      <c r="A64" s="12" t="str">
        <f>IF(Données!C578=0,"",Données!A578)</f>
        <v/>
      </c>
      <c r="B64" s="12" t="str">
        <f>IF(Données!B578="","",Données!B578)</f>
        <v/>
      </c>
      <c r="C64" s="12" t="str">
        <f>IF(Données!C578="","",ABS(Données!C578))</f>
        <v/>
      </c>
      <c r="D64" s="12"/>
      <c r="E64" s="12"/>
      <c r="F64" s="12"/>
      <c r="G64" s="12"/>
      <c r="H64" s="12"/>
      <c r="I64" s="12"/>
      <c r="J64" s="12"/>
    </row>
    <row r="65" spans="1:10" x14ac:dyDescent="0.2">
      <c r="A65" s="12">
        <f>IF(Données!C579=0,"",Données!A579)</f>
        <v>613200</v>
      </c>
      <c r="B65" s="12" t="str">
        <f>IF(Données!C579=0,"",Données!B579)</f>
        <v>Locations immobilières</v>
      </c>
      <c r="C65" s="12">
        <f>IF(Données!C579="","",ABS(Données!C579))</f>
        <v>26137.200000000001</v>
      </c>
      <c r="D65" s="12"/>
      <c r="E65" s="12" t="str">
        <f t="shared" ref="E65:E66" si="18">IF($D65=1,$C65,"")</f>
        <v/>
      </c>
      <c r="F65" s="12" t="str">
        <f t="shared" ref="F65:F66" si="19">IF($D65=2,$C65,"")</f>
        <v/>
      </c>
      <c r="G65" s="12" t="str">
        <f t="shared" ref="G65:G66" si="20">IF($D65=3,$C65,"")</f>
        <v/>
      </c>
      <c r="H65" s="12" t="str">
        <f t="shared" ref="H65:H66" si="21">IF($D65=4,$C65,"")</f>
        <v/>
      </c>
      <c r="I65" s="12" t="str">
        <f t="shared" ref="I65:I66" si="22">IF($D65=5,$C65,"")</f>
        <v/>
      </c>
      <c r="J65" s="12" t="str">
        <f t="shared" ref="J65:J66" si="23">IF($D65=6,$C65,"")</f>
        <v/>
      </c>
    </row>
    <row r="66" spans="1:10" x14ac:dyDescent="0.2">
      <c r="A66" s="12">
        <f>IF(Données!C580=0,"",Données!A580)</f>
        <v>613500</v>
      </c>
      <c r="B66" s="12" t="str">
        <f>IF(Données!C580=0,"",Données!B580)</f>
        <v>Locations mobilières (matériels)</v>
      </c>
      <c r="C66" s="12">
        <f>IF(Données!C580="","",ABS(Données!C580))</f>
        <v>2195.33</v>
      </c>
      <c r="D66" s="12"/>
      <c r="E66" s="12" t="str">
        <f t="shared" si="18"/>
        <v/>
      </c>
      <c r="F66" s="12" t="str">
        <f t="shared" si="19"/>
        <v/>
      </c>
      <c r="G66" s="12" t="str">
        <f t="shared" si="20"/>
        <v/>
      </c>
      <c r="H66" s="12" t="str">
        <f t="shared" si="21"/>
        <v/>
      </c>
      <c r="I66" s="12" t="str">
        <f t="shared" si="22"/>
        <v/>
      </c>
      <c r="J66" s="12" t="str">
        <f t="shared" si="23"/>
        <v/>
      </c>
    </row>
    <row r="67" spans="1:10" x14ac:dyDescent="0.2">
      <c r="A67" s="12" t="str">
        <f>IF(Données!C581=0,"",Données!A581)</f>
        <v/>
      </c>
      <c r="B67" s="12" t="str">
        <f>IF(Données!B581="","",Données!B581)</f>
        <v>Malis sur emballages</v>
      </c>
      <c r="C67" s="12" t="str">
        <f>IF(Données!C581="","",ABS(Données!C581))</f>
        <v/>
      </c>
      <c r="D67" s="12"/>
      <c r="E67" s="12"/>
      <c r="F67" s="12"/>
      <c r="G67" s="12"/>
      <c r="H67" s="12"/>
      <c r="I67" s="12"/>
      <c r="J67" s="12"/>
    </row>
    <row r="68" spans="1:10" x14ac:dyDescent="0.2">
      <c r="A68" s="12" t="str">
        <f>IF(Données!C582=0,"",Données!A582)</f>
        <v/>
      </c>
      <c r="B68" s="12" t="str">
        <f>IF(Données!B582="","",Données!B582)</f>
        <v/>
      </c>
      <c r="C68" s="12" t="str">
        <f>IF(Données!C582="","",ABS(Données!C582))</f>
        <v/>
      </c>
      <c r="D68" s="12"/>
      <c r="E68" s="12"/>
      <c r="F68" s="12"/>
      <c r="G68" s="12"/>
      <c r="H68" s="12"/>
      <c r="I68" s="12"/>
      <c r="J68" s="12"/>
    </row>
    <row r="69" spans="1:10" x14ac:dyDescent="0.2">
      <c r="A69" s="12">
        <f>IF(Données!C583=0,"",Données!A583)</f>
        <v>614000</v>
      </c>
      <c r="B69" s="12" t="str">
        <f>IF(Données!C583=0,"",Données!B583)</f>
        <v>Charges locatives et co-propriété</v>
      </c>
      <c r="C69" s="12">
        <f>IF(Données!C583="","",ABS(Données!C583))</f>
        <v>1708.67</v>
      </c>
      <c r="D69" s="12"/>
      <c r="E69" s="12" t="str">
        <f>IF($D69=1,$C69,"")</f>
        <v/>
      </c>
      <c r="F69" s="12" t="str">
        <f>IF($D69=2,$C69,"")</f>
        <v/>
      </c>
      <c r="G69" s="12" t="str">
        <f>IF($D69=3,$C69,"")</f>
        <v/>
      </c>
      <c r="H69" s="12" t="str">
        <f>IF($D69=4,$C69,"")</f>
        <v/>
      </c>
      <c r="I69" s="12" t="str">
        <f>IF($D69=5,$C69,"")</f>
        <v/>
      </c>
      <c r="J69" s="12" t="str">
        <f>IF($D69=6,$C69,"")</f>
        <v/>
      </c>
    </row>
    <row r="70" spans="1:10" x14ac:dyDescent="0.2">
      <c r="A70" s="12" t="str">
        <f>IF(Données!C584=0,"",Données!A584)</f>
        <v/>
      </c>
      <c r="B70" s="12" t="str">
        <f>IF(Données!B584="","",Données!B584)</f>
        <v/>
      </c>
      <c r="C70" s="12" t="str">
        <f>IF(Données!C584="","",ABS(Données!C584))</f>
        <v/>
      </c>
      <c r="D70" s="12"/>
      <c r="E70" s="12"/>
      <c r="F70" s="12"/>
      <c r="G70" s="12"/>
      <c r="H70" s="12"/>
      <c r="I70" s="12"/>
      <c r="J70" s="12"/>
    </row>
    <row r="71" spans="1:10" x14ac:dyDescent="0.2">
      <c r="A71" s="12">
        <f>IF(Données!C585=0,"",Données!A585)</f>
        <v>615200</v>
      </c>
      <c r="B71" s="12" t="str">
        <f>IF(Données!C585=0,"",Données!B585)</f>
        <v>Entretien biens immobiliers , analyses</v>
      </c>
      <c r="C71" s="12">
        <f>IF(Données!C585="","",ABS(Données!C585))</f>
        <v>346.62</v>
      </c>
      <c r="D71" s="12"/>
      <c r="E71" s="12" t="str">
        <f>IF($D71=1,$C71,"")</f>
        <v/>
      </c>
      <c r="F71" s="12" t="str">
        <f>IF($D71=2,$C71,"")</f>
        <v/>
      </c>
      <c r="G71" s="12" t="str">
        <f>IF($D71=3,$C71,"")</f>
        <v/>
      </c>
      <c r="H71" s="12" t="str">
        <f>IF($D71=4,$C71,"")</f>
        <v/>
      </c>
      <c r="I71" s="12" t="str">
        <f>IF($D71=5,$C71,"")</f>
        <v/>
      </c>
      <c r="J71" s="12" t="str">
        <f>IF($D71=6,$C71,"")</f>
        <v/>
      </c>
    </row>
    <row r="72" spans="1:10" x14ac:dyDescent="0.2">
      <c r="A72" s="12" t="str">
        <f>IF(Données!C586=0,"",Données!A586)</f>
        <v/>
      </c>
      <c r="B72" s="12" t="str">
        <f>IF(Données!B586="","",Données!B586)</f>
        <v>Entretien matériel &amp; outillage</v>
      </c>
      <c r="C72" s="12" t="str">
        <f>IF(Données!C586="","",ABS(Données!C586))</f>
        <v/>
      </c>
      <c r="D72" s="12"/>
      <c r="E72" s="12"/>
      <c r="F72" s="12"/>
      <c r="G72" s="12"/>
      <c r="H72" s="12"/>
      <c r="I72" s="12"/>
      <c r="J72" s="12"/>
    </row>
    <row r="73" spans="1:10" x14ac:dyDescent="0.2">
      <c r="A73" s="12">
        <f>IF(Données!C587=0,"",Données!A587)</f>
        <v>615520</v>
      </c>
      <c r="B73" s="12" t="str">
        <f>IF(Données!C587=0,"",Données!B587)</f>
        <v>Entretien matériel de transport</v>
      </c>
      <c r="C73" s="12">
        <f>IF(Données!C587="","",ABS(Données!C587))</f>
        <v>55.83</v>
      </c>
      <c r="D73" s="12"/>
      <c r="E73" s="12" t="str">
        <f t="shared" ref="E73:E74" si="24">IF($D73=1,$C73,"")</f>
        <v/>
      </c>
      <c r="F73" s="12" t="str">
        <f t="shared" ref="F73:F74" si="25">IF($D73=2,$C73,"")</f>
        <v/>
      </c>
      <c r="G73" s="12" t="str">
        <f t="shared" ref="G73:G74" si="26">IF($D73=3,$C73,"")</f>
        <v/>
      </c>
      <c r="H73" s="12" t="str">
        <f t="shared" ref="H73:H74" si="27">IF($D73=4,$C73,"")</f>
        <v/>
      </c>
      <c r="I73" s="12" t="str">
        <f t="shared" ref="I73:I74" si="28">IF($D73=5,$C73,"")</f>
        <v/>
      </c>
      <c r="J73" s="12" t="str">
        <f t="shared" ref="J73:J74" si="29">IF($D73=6,$C73,"")</f>
        <v/>
      </c>
    </row>
    <row r="74" spans="1:10" x14ac:dyDescent="0.2">
      <c r="A74" s="12">
        <f>IF(Données!C588=0,"",Données!A588)</f>
        <v>615530</v>
      </c>
      <c r="B74" s="12" t="str">
        <f>IF(Données!C588=0,"",Données!B588)</f>
        <v>Entretien agencements installations</v>
      </c>
      <c r="C74" s="12">
        <f>IF(Données!C588="","",ABS(Données!C588))</f>
        <v>6066.51</v>
      </c>
      <c r="D74" s="12"/>
      <c r="E74" s="12" t="str">
        <f t="shared" si="24"/>
        <v/>
      </c>
      <c r="F74" s="12" t="str">
        <f t="shared" si="25"/>
        <v/>
      </c>
      <c r="G74" s="12" t="str">
        <f t="shared" si="26"/>
        <v/>
      </c>
      <c r="H74" s="12" t="str">
        <f t="shared" si="27"/>
        <v/>
      </c>
      <c r="I74" s="12" t="str">
        <f t="shared" si="28"/>
        <v/>
      </c>
      <c r="J74" s="12" t="str">
        <f t="shared" si="29"/>
        <v/>
      </c>
    </row>
    <row r="75" spans="1:10" x14ac:dyDescent="0.2">
      <c r="A75" s="12" t="str">
        <f>IF(Données!C589=0,"",Données!A589)</f>
        <v/>
      </c>
      <c r="B75" s="12" t="str">
        <f>IF(Données!B589="","",Données!B589)</f>
        <v>Entretien mobilier matériel bureau</v>
      </c>
      <c r="C75" s="12" t="str">
        <f>IF(Données!C589="","",ABS(Données!C589))</f>
        <v/>
      </c>
      <c r="D75" s="12"/>
      <c r="E75" s="12"/>
      <c r="F75" s="12"/>
      <c r="G75" s="12"/>
      <c r="H75" s="12"/>
      <c r="I75" s="12"/>
      <c r="J75" s="12"/>
    </row>
    <row r="76" spans="1:10" x14ac:dyDescent="0.2">
      <c r="A76" s="12">
        <f>IF(Données!C590=0,"",Données!A590)</f>
        <v>615600</v>
      </c>
      <c r="B76" s="12" t="str">
        <f>IF(Données!C590=0,"",Données!B590)</f>
        <v>Maintenance</v>
      </c>
      <c r="C76" s="12">
        <f>IF(Données!C590="","",ABS(Données!C590))</f>
        <v>357.76</v>
      </c>
      <c r="D76" s="12"/>
      <c r="E76" s="12" t="str">
        <f>IF($D76=1,$C76,"")</f>
        <v/>
      </c>
      <c r="F76" s="12" t="str">
        <f>IF($D76=2,$C76,"")</f>
        <v/>
      </c>
      <c r="G76" s="12" t="str">
        <f>IF($D76=3,$C76,"")</f>
        <v/>
      </c>
      <c r="H76" s="12" t="str">
        <f>IF($D76=4,$C76,"")</f>
        <v/>
      </c>
      <c r="I76" s="12" t="str">
        <f>IF($D76=5,$C76,"")</f>
        <v/>
      </c>
      <c r="J76" s="12" t="str">
        <f>IF($D76=6,$C76,"")</f>
        <v/>
      </c>
    </row>
    <row r="77" spans="1:10" x14ac:dyDescent="0.2">
      <c r="A77" s="12" t="str">
        <f>IF(Données!C591=0,"",Données!A591)</f>
        <v/>
      </c>
      <c r="B77" s="12" t="str">
        <f>IF(Données!B591="","",Données!B591)</f>
        <v>Maintenance matériel outillage</v>
      </c>
      <c r="C77" s="12" t="str">
        <f>IF(Données!C591="","",ABS(Données!C591))</f>
        <v/>
      </c>
      <c r="D77" s="12"/>
      <c r="E77" s="12"/>
      <c r="F77" s="12"/>
      <c r="G77" s="12"/>
      <c r="H77" s="12"/>
      <c r="I77" s="12"/>
      <c r="J77" s="12"/>
    </row>
    <row r="78" spans="1:10" x14ac:dyDescent="0.2">
      <c r="A78" s="12" t="str">
        <f>IF(Données!C592=0,"",Données!A592)</f>
        <v/>
      </c>
      <c r="B78" s="12" t="str">
        <f>IF(Données!B592="","",Données!B592)</f>
        <v>Maintenance matériel transport</v>
      </c>
      <c r="C78" s="12" t="str">
        <f>IF(Données!C592="","",ABS(Données!C592))</f>
        <v/>
      </c>
      <c r="D78" s="12"/>
      <c r="E78" s="12"/>
      <c r="F78" s="12"/>
      <c r="G78" s="12"/>
      <c r="H78" s="12"/>
      <c r="I78" s="12"/>
      <c r="J78" s="12"/>
    </row>
    <row r="79" spans="1:10" x14ac:dyDescent="0.2">
      <c r="A79" s="12" t="str">
        <f>IF(Données!C593=0,"",Données!A593)</f>
        <v/>
      </c>
      <c r="B79" s="12" t="str">
        <f>IF(Données!B593="","",Données!B593)</f>
        <v>Maintenance agencts et installation</v>
      </c>
      <c r="C79" s="12" t="str">
        <f>IF(Données!C593="","",ABS(Données!C593))</f>
        <v/>
      </c>
      <c r="D79" s="12"/>
      <c r="E79" s="12"/>
      <c r="F79" s="12"/>
      <c r="G79" s="12"/>
      <c r="H79" s="12"/>
      <c r="I79" s="12"/>
      <c r="J79" s="12"/>
    </row>
    <row r="80" spans="1:10" x14ac:dyDescent="0.2">
      <c r="A80" s="12" t="str">
        <f>IF(Données!C594=0,"",Données!A594)</f>
        <v/>
      </c>
      <c r="B80" s="12" t="str">
        <f>IF(Données!B594="","",Données!B594)</f>
        <v>Maintenance matériel de bureau</v>
      </c>
      <c r="C80" s="12" t="str">
        <f>IF(Données!C594="","",ABS(Données!C594))</f>
        <v/>
      </c>
      <c r="D80" s="12"/>
      <c r="E80" s="12"/>
      <c r="F80" s="12"/>
      <c r="G80" s="12"/>
      <c r="H80" s="12"/>
      <c r="I80" s="12"/>
      <c r="J80" s="12"/>
    </row>
    <row r="81" spans="1:10" x14ac:dyDescent="0.2">
      <c r="A81" s="12" t="str">
        <f>IF(Données!C595=0,"",Données!A595)</f>
        <v/>
      </c>
      <c r="B81" s="12" t="str">
        <f>IF(Données!B595="","",Données!B595)</f>
        <v/>
      </c>
      <c r="C81" s="12" t="str">
        <f>IF(Données!C595="","",ABS(Données!C595))</f>
        <v/>
      </c>
      <c r="D81" s="12"/>
      <c r="E81" s="12"/>
      <c r="F81" s="12"/>
      <c r="G81" s="12"/>
      <c r="H81" s="12"/>
      <c r="I81" s="12"/>
      <c r="J81" s="12"/>
    </row>
    <row r="82" spans="1:10" x14ac:dyDescent="0.2">
      <c r="A82" s="12" t="str">
        <f>IF(Données!C596=0,"",Données!A596)</f>
        <v/>
      </c>
      <c r="B82" s="12" t="str">
        <f>IF(Données!B596="","",Données!B596)</f>
        <v>Primes d'assurances</v>
      </c>
      <c r="C82" s="12" t="str">
        <f>IF(Données!C596="","",ABS(Données!C596))</f>
        <v/>
      </c>
      <c r="D82" s="12"/>
      <c r="E82" s="12"/>
      <c r="F82" s="12"/>
      <c r="G82" s="12"/>
      <c r="H82" s="12"/>
      <c r="I82" s="12"/>
      <c r="J82" s="12"/>
    </row>
    <row r="83" spans="1:10" x14ac:dyDescent="0.2">
      <c r="A83" s="12">
        <f>IF(Données!C597=0,"",Données!A597)</f>
        <v>616100</v>
      </c>
      <c r="B83" s="12" t="str">
        <f>IF(Données!C597=0,"",Données!B597)</f>
        <v>Assurance Multirisques</v>
      </c>
      <c r="C83" s="12">
        <f>IF(Données!C597="","",ABS(Données!C597))</f>
        <v>2227.25</v>
      </c>
      <c r="D83" s="12"/>
      <c r="E83" s="12" t="str">
        <f>IF($D83=1,$C83,"")</f>
        <v/>
      </c>
      <c r="F83" s="12" t="str">
        <f>IF($D83=2,$C83,"")</f>
        <v/>
      </c>
      <c r="G83" s="12" t="str">
        <f>IF($D83=3,$C83,"")</f>
        <v/>
      </c>
      <c r="H83" s="12" t="str">
        <f>IF($D83=4,$C83,"")</f>
        <v/>
      </c>
      <c r="I83" s="12" t="str">
        <f>IF($D83=5,$C83,"")</f>
        <v/>
      </c>
      <c r="J83" s="12" t="str">
        <f>IF($D83=6,$C83,"")</f>
        <v/>
      </c>
    </row>
    <row r="84" spans="1:10" x14ac:dyDescent="0.2">
      <c r="A84" s="12" t="str">
        <f>IF(Données!C598=0,"",Données!A598)</f>
        <v/>
      </c>
      <c r="B84" s="12" t="str">
        <f>IF(Données!B598="","",Données!B598)</f>
        <v>Assur. oblig. dommage-construction</v>
      </c>
      <c r="C84" s="12" t="str">
        <f>IF(Données!C598="","",ABS(Données!C598))</f>
        <v/>
      </c>
      <c r="D84" s="12"/>
      <c r="E84" s="12"/>
      <c r="F84" s="12"/>
      <c r="G84" s="12"/>
      <c r="H84" s="12"/>
      <c r="I84" s="12"/>
      <c r="J84" s="12"/>
    </row>
    <row r="85" spans="1:10" x14ac:dyDescent="0.2">
      <c r="A85" s="12">
        <f>IF(Données!C599=0,"",Données!A599)</f>
        <v>616250</v>
      </c>
      <c r="B85" s="12" t="str">
        <f>IF(Données!C599=0,"",Données!B599)</f>
        <v>Assurance véhicule</v>
      </c>
      <c r="C85" s="12">
        <f>IF(Données!C599="","",ABS(Données!C599))</f>
        <v>464</v>
      </c>
      <c r="D85" s="12"/>
      <c r="E85" s="12" t="str">
        <f>IF($D85=1,$C85,"")</f>
        <v/>
      </c>
      <c r="F85" s="12" t="str">
        <f>IF($D85=2,$C85,"")</f>
        <v/>
      </c>
      <c r="G85" s="12" t="str">
        <f>IF($D85=3,$C85,"")</f>
        <v/>
      </c>
      <c r="H85" s="12" t="str">
        <f>IF($D85=4,$C85,"")</f>
        <v/>
      </c>
      <c r="I85" s="12" t="str">
        <f>IF($D85=5,$C85,"")</f>
        <v/>
      </c>
      <c r="J85" s="12" t="str">
        <f>IF($D85=6,$C85,"")</f>
        <v/>
      </c>
    </row>
    <row r="86" spans="1:10" x14ac:dyDescent="0.2">
      <c r="A86" s="12" t="str">
        <f>IF(Données!C600=0,"",Données!A600)</f>
        <v/>
      </c>
      <c r="B86" s="12" t="str">
        <f>IF(Données!B600="","",Données!B600)</f>
        <v>Assurance transport</v>
      </c>
      <c r="C86" s="12" t="str">
        <f>IF(Données!C600="","",ABS(Données!C600))</f>
        <v/>
      </c>
      <c r="D86" s="12"/>
      <c r="E86" s="12"/>
      <c r="F86" s="12"/>
      <c r="G86" s="12"/>
      <c r="H86" s="12"/>
      <c r="I86" s="12"/>
      <c r="J86" s="12"/>
    </row>
    <row r="87" spans="1:10" x14ac:dyDescent="0.2">
      <c r="A87" s="12">
        <f>IF(Données!C601=0,"",Données!A601)</f>
        <v>616400</v>
      </c>
      <c r="B87" s="12" t="str">
        <f>IF(Données!C601=0,"",Données!B601)</f>
        <v>Assurance risques d'exploitation (ADI)</v>
      </c>
      <c r="C87" s="12">
        <f>IF(Données!C601="","",ABS(Données!C601))</f>
        <v>1128.3399999999999</v>
      </c>
      <c r="D87" s="12"/>
      <c r="E87" s="12" t="str">
        <f>IF($D87=1,$C87,"")</f>
        <v/>
      </c>
      <c r="F87" s="12" t="str">
        <f>IF($D87=2,$C87,"")</f>
        <v/>
      </c>
      <c r="G87" s="12" t="str">
        <f>IF($D87=3,$C87,"")</f>
        <v/>
      </c>
      <c r="H87" s="12" t="str">
        <f>IF($D87=4,$C87,"")</f>
        <v/>
      </c>
      <c r="I87" s="12" t="str">
        <f>IF($D87=5,$C87,"")</f>
        <v/>
      </c>
      <c r="J87" s="12" t="str">
        <f>IF($D87=6,$C87,"")</f>
        <v/>
      </c>
    </row>
    <row r="88" spans="1:10" x14ac:dyDescent="0.2">
      <c r="A88" s="12" t="str">
        <f>IF(Données!C602=0,"",Données!A602)</f>
        <v/>
      </c>
      <c r="B88" s="12" t="str">
        <f>IF(Données!B602="","",Données!B602)</f>
        <v>Assurance insolvabilité clients</v>
      </c>
      <c r="C88" s="12" t="str">
        <f>IF(Données!C602="","",ABS(Données!C602))</f>
        <v/>
      </c>
      <c r="D88" s="12"/>
      <c r="E88" s="12"/>
      <c r="F88" s="12"/>
      <c r="G88" s="12"/>
      <c r="H88" s="12"/>
      <c r="I88" s="12"/>
      <c r="J88" s="12"/>
    </row>
    <row r="89" spans="1:10" x14ac:dyDescent="0.2">
      <c r="A89" s="12" t="str">
        <f>IF(Données!C603=0,"",Données!A603)</f>
        <v/>
      </c>
      <c r="B89" s="12" t="str">
        <f>IF(Données!B603="","",Données!B603)</f>
        <v/>
      </c>
      <c r="C89" s="12" t="str">
        <f>IF(Données!C603="","",ABS(Données!C603))</f>
        <v/>
      </c>
      <c r="D89" s="12"/>
      <c r="E89" s="12"/>
      <c r="F89" s="12"/>
      <c r="G89" s="12"/>
      <c r="H89" s="12"/>
      <c r="I89" s="12"/>
      <c r="J89" s="12"/>
    </row>
    <row r="90" spans="1:10" x14ac:dyDescent="0.2">
      <c r="A90" s="12" t="str">
        <f>IF(Données!C604=0,"",Données!A604)</f>
        <v/>
      </c>
      <c r="B90" s="12" t="str">
        <f>IF(Données!B604="","",Données!B604)</f>
        <v>Etudes et recherches</v>
      </c>
      <c r="C90" s="12" t="str">
        <f>IF(Données!C604="","",ABS(Données!C604))</f>
        <v/>
      </c>
      <c r="D90" s="12"/>
      <c r="E90" s="12"/>
      <c r="F90" s="12"/>
      <c r="G90" s="12"/>
      <c r="H90" s="12"/>
      <c r="I90" s="12"/>
      <c r="J90" s="12"/>
    </row>
    <row r="91" spans="1:10" x14ac:dyDescent="0.2">
      <c r="A91" s="12" t="str">
        <f>IF(Données!C605=0,"",Données!A605)</f>
        <v/>
      </c>
      <c r="B91" s="12" t="str">
        <f>IF(Données!B605="","",Données!B605)</f>
        <v/>
      </c>
      <c r="C91" s="12" t="str">
        <f>IF(Données!C605="","",ABS(Données!C605))</f>
        <v/>
      </c>
      <c r="D91" s="12"/>
      <c r="E91" s="12"/>
      <c r="F91" s="12"/>
      <c r="G91" s="12"/>
      <c r="H91" s="12"/>
      <c r="I91" s="12"/>
      <c r="J91" s="12"/>
    </row>
    <row r="92" spans="1:10" x14ac:dyDescent="0.2">
      <c r="A92" s="12">
        <f>IF(Données!C606=0,"",Données!A606)</f>
        <v>618100</v>
      </c>
      <c r="B92" s="12" t="str">
        <f>IF(Données!C606=0,"",Données!B606)</f>
        <v>Documentation générale</v>
      </c>
      <c r="C92" s="12">
        <f>IF(Données!C606="","",ABS(Données!C606))</f>
        <v>201.71</v>
      </c>
      <c r="D92" s="12"/>
      <c r="E92" s="12" t="str">
        <f>IF($D92=1,$C92,"")</f>
        <v/>
      </c>
      <c r="F92" s="12" t="str">
        <f>IF($D92=2,$C92,"")</f>
        <v/>
      </c>
      <c r="G92" s="12" t="str">
        <f>IF($D92=3,$C92,"")</f>
        <v/>
      </c>
      <c r="H92" s="12" t="str">
        <f>IF($D92=4,$C92,"")</f>
        <v/>
      </c>
      <c r="I92" s="12" t="str">
        <f>IF($D92=5,$C92,"")</f>
        <v/>
      </c>
      <c r="J92" s="12" t="str">
        <f>IF($D92=6,$C92,"")</f>
        <v/>
      </c>
    </row>
    <row r="93" spans="1:10" x14ac:dyDescent="0.2">
      <c r="A93" s="12" t="str">
        <f>IF(Données!C607=0,"",Données!A607)</f>
        <v/>
      </c>
      <c r="B93" s="12" t="str">
        <f>IF(Données!B607="","",Données!B607)</f>
        <v>Documentation technique</v>
      </c>
      <c r="C93" s="12" t="str">
        <f>IF(Données!C607="","",ABS(Données!C607))</f>
        <v/>
      </c>
      <c r="D93" s="12"/>
      <c r="E93" s="12"/>
      <c r="F93" s="12"/>
      <c r="G93" s="12"/>
      <c r="H93" s="12"/>
      <c r="I93" s="12"/>
      <c r="J93" s="12"/>
    </row>
    <row r="94" spans="1:10" x14ac:dyDescent="0.2">
      <c r="A94" s="12" t="str">
        <f>IF(Données!C608=0,"",Données!A608)</f>
        <v/>
      </c>
      <c r="B94" s="12" t="str">
        <f>IF(Données!B608="","",Données!B608)</f>
        <v>Frais de colloque,séminaires,conférence</v>
      </c>
      <c r="C94" s="12" t="str">
        <f>IF(Données!C608="","",ABS(Données!C608))</f>
        <v/>
      </c>
      <c r="D94" s="12"/>
      <c r="E94" s="12"/>
      <c r="F94" s="12"/>
      <c r="G94" s="12"/>
      <c r="H94" s="12"/>
      <c r="I94" s="12"/>
      <c r="J94" s="12"/>
    </row>
    <row r="95" spans="1:10" x14ac:dyDescent="0.2">
      <c r="A95" s="12" t="str">
        <f>IF(Données!C609=0,"",Données!A609)</f>
        <v/>
      </c>
      <c r="B95" s="12" t="str">
        <f>IF(Données!B609="","",Données!B609)</f>
        <v/>
      </c>
      <c r="C95" s="12" t="str">
        <f>IF(Données!C609="","",ABS(Données!C609))</f>
        <v/>
      </c>
      <c r="D95" s="12"/>
      <c r="E95" s="12"/>
      <c r="F95" s="12"/>
      <c r="G95" s="12"/>
      <c r="H95" s="12"/>
      <c r="I95" s="12"/>
      <c r="J95" s="12"/>
    </row>
    <row r="96" spans="1:10" x14ac:dyDescent="0.2">
      <c r="A96" s="12" t="str">
        <f>IF(Données!C610=0,"",Données!A610)</f>
        <v/>
      </c>
      <c r="B96" s="12" t="str">
        <f>IF(Données!B610="","",Données!B610)</f>
        <v>R.R.R. obtenus services extérieurs</v>
      </c>
      <c r="C96" s="12" t="str">
        <f>IF(Données!C610="","",ABS(Données!C610))</f>
        <v/>
      </c>
      <c r="D96" s="12"/>
      <c r="E96" s="12"/>
      <c r="F96" s="12"/>
      <c r="G96" s="12"/>
      <c r="H96" s="12"/>
      <c r="I96" s="12"/>
      <c r="J96" s="12"/>
    </row>
    <row r="97" spans="1:10" x14ac:dyDescent="0.2">
      <c r="A97" s="12" t="str">
        <f>IF(Données!C611=0,"",Données!A611)</f>
        <v/>
      </c>
      <c r="B97" s="12" t="str">
        <f>IF(Données!B611="","",Données!B611)</f>
        <v/>
      </c>
      <c r="C97" s="12" t="str">
        <f>IF(Données!C611="","",ABS(Données!C611))</f>
        <v/>
      </c>
      <c r="D97" s="12"/>
      <c r="E97" s="12"/>
      <c r="F97" s="12"/>
      <c r="G97" s="12"/>
      <c r="H97" s="12"/>
      <c r="I97" s="12"/>
      <c r="J97" s="12"/>
    </row>
    <row r="98" spans="1:10" x14ac:dyDescent="0.2">
      <c r="A98" s="12" t="str">
        <f>IF(Données!C612=0,"",Données!A612)</f>
        <v/>
      </c>
      <c r="B98" s="12" t="str">
        <f>IF(Données!B612="","",Données!B612)</f>
        <v>62 -AUTRES SERVICES EXTERIEURS</v>
      </c>
      <c r="C98" s="12" t="str">
        <f>IF(Données!C612="","",ABS(Données!C612))</f>
        <v/>
      </c>
      <c r="D98" s="12"/>
      <c r="E98" s="12"/>
      <c r="F98" s="12"/>
      <c r="G98" s="12"/>
      <c r="H98" s="12"/>
      <c r="I98" s="12"/>
      <c r="J98" s="12"/>
    </row>
    <row r="99" spans="1:10" x14ac:dyDescent="0.2">
      <c r="A99" s="12" t="str">
        <f>IF(Données!C613=0,"",Données!A613)</f>
        <v/>
      </c>
      <c r="B99" s="12" t="str">
        <f>IF(Données!B613="","",Données!B613)</f>
        <v>Personnel extérieur à l'entreprise</v>
      </c>
      <c r="C99" s="12" t="str">
        <f>IF(Données!C613="","",ABS(Données!C613))</f>
        <v/>
      </c>
      <c r="D99" s="12"/>
      <c r="E99" s="12"/>
      <c r="F99" s="12"/>
      <c r="G99" s="12"/>
      <c r="H99" s="12"/>
      <c r="I99" s="12"/>
      <c r="J99" s="12"/>
    </row>
    <row r="100" spans="1:10" x14ac:dyDescent="0.2">
      <c r="A100" s="12" t="str">
        <f>IF(Données!C614=0,"",Données!A614)</f>
        <v/>
      </c>
      <c r="B100" s="12" t="str">
        <f>IF(Données!B614="","",Données!B614)</f>
        <v>Personnel intérimaire</v>
      </c>
      <c r="C100" s="12" t="str">
        <f>IF(Données!C614="","",ABS(Données!C614))</f>
        <v/>
      </c>
      <c r="D100" s="12"/>
      <c r="E100" s="12"/>
      <c r="F100" s="12"/>
      <c r="G100" s="12"/>
      <c r="H100" s="12"/>
      <c r="I100" s="12"/>
      <c r="J100" s="12"/>
    </row>
    <row r="101" spans="1:10" x14ac:dyDescent="0.2">
      <c r="A101" s="12" t="str">
        <f>IF(Données!C615=0,"",Données!A615)</f>
        <v/>
      </c>
      <c r="B101" s="12" t="str">
        <f>IF(Données!B615="","",Données!B615)</f>
        <v>Personnel détaché ou prêté entrep.</v>
      </c>
      <c r="C101" s="12" t="str">
        <f>IF(Données!C615="","",ABS(Données!C615))</f>
        <v/>
      </c>
      <c r="D101" s="12"/>
      <c r="E101" s="12"/>
      <c r="F101" s="12"/>
      <c r="G101" s="12"/>
      <c r="H101" s="12"/>
      <c r="I101" s="12"/>
      <c r="J101" s="12"/>
    </row>
    <row r="102" spans="1:10" x14ac:dyDescent="0.2">
      <c r="A102" s="12" t="str">
        <f>IF(Données!C616=0,"",Données!A616)</f>
        <v/>
      </c>
      <c r="B102" s="12" t="str">
        <f>IF(Données!B616="","",Données!B616)</f>
        <v/>
      </c>
      <c r="C102" s="12" t="str">
        <f>IF(Données!C616="","",ABS(Données!C616))</f>
        <v/>
      </c>
      <c r="D102" s="12"/>
      <c r="E102" s="12"/>
      <c r="F102" s="12"/>
      <c r="G102" s="12"/>
      <c r="H102" s="12"/>
      <c r="I102" s="12"/>
      <c r="J102" s="12"/>
    </row>
    <row r="103" spans="1:10" x14ac:dyDescent="0.2">
      <c r="A103" s="12" t="str">
        <f>IF(Données!C617=0,"",Données!A617)</f>
        <v/>
      </c>
      <c r="B103" s="12" t="str">
        <f>IF(Données!B617="","",Données!B617)</f>
        <v>Rémunér.intermédiaires, honoraires</v>
      </c>
      <c r="C103" s="12" t="str">
        <f>IF(Données!C617="","",ABS(Données!C617))</f>
        <v/>
      </c>
      <c r="D103" s="12"/>
      <c r="E103" s="12"/>
      <c r="F103" s="12"/>
      <c r="G103" s="12"/>
      <c r="H103" s="12"/>
      <c r="I103" s="12"/>
      <c r="J103" s="12"/>
    </row>
    <row r="104" spans="1:10" x14ac:dyDescent="0.2">
      <c r="A104" s="12" t="str">
        <f>IF(Données!C618=0,"",Données!A618)</f>
        <v/>
      </c>
      <c r="B104" s="12" t="str">
        <f>IF(Données!B618="","",Données!B618)</f>
        <v>Commissions et courtages sur achats</v>
      </c>
      <c r="C104" s="12" t="str">
        <f>IF(Données!C618="","",ABS(Données!C618))</f>
        <v/>
      </c>
      <c r="D104" s="12"/>
      <c r="E104" s="12"/>
      <c r="F104" s="12"/>
      <c r="G104" s="12"/>
      <c r="H104" s="12"/>
      <c r="I104" s="12"/>
      <c r="J104" s="12"/>
    </row>
    <row r="105" spans="1:10" x14ac:dyDescent="0.2">
      <c r="A105" s="12" t="str">
        <f>IF(Données!C619=0,"",Données!A619)</f>
        <v/>
      </c>
      <c r="B105" s="12" t="str">
        <f>IF(Données!B619="","",Données!B619)</f>
        <v>Commissions et courtages sur ventes</v>
      </c>
      <c r="C105" s="12" t="str">
        <f>IF(Données!C619="","",ABS(Données!C619))</f>
        <v/>
      </c>
      <c r="D105" s="12"/>
      <c r="E105" s="12"/>
      <c r="F105" s="12"/>
      <c r="G105" s="12"/>
      <c r="H105" s="12"/>
      <c r="I105" s="12"/>
      <c r="J105" s="12"/>
    </row>
    <row r="106" spans="1:10" x14ac:dyDescent="0.2">
      <c r="A106" s="12" t="str">
        <f>IF(Données!C620=0,"",Données!A620)</f>
        <v/>
      </c>
      <c r="B106" s="12" t="str">
        <f>IF(Données!B620="","",Données!B620)</f>
        <v>Rémunérations des transitaires</v>
      </c>
      <c r="C106" s="12" t="str">
        <f>IF(Données!C620="","",ABS(Données!C620))</f>
        <v/>
      </c>
      <c r="D106" s="12"/>
      <c r="E106" s="12"/>
      <c r="F106" s="12"/>
      <c r="G106" s="12"/>
      <c r="H106" s="12"/>
      <c r="I106" s="12"/>
      <c r="J106" s="12"/>
    </row>
    <row r="107" spans="1:10" x14ac:dyDescent="0.2">
      <c r="A107" s="12" t="str">
        <f>IF(Données!C621=0,"",Données!A621)</f>
        <v/>
      </c>
      <c r="B107" s="12" t="str">
        <f>IF(Données!B621="","",Données!B621)</f>
        <v>Rémunérations d'affacturage</v>
      </c>
      <c r="C107" s="12" t="str">
        <f>IF(Données!C621="","",ABS(Données!C621))</f>
        <v/>
      </c>
      <c r="D107" s="12"/>
      <c r="E107" s="12"/>
      <c r="F107" s="12"/>
      <c r="G107" s="12"/>
      <c r="H107" s="12"/>
      <c r="I107" s="12"/>
      <c r="J107" s="12"/>
    </row>
    <row r="108" spans="1:10" x14ac:dyDescent="0.2">
      <c r="A108" s="12">
        <f>IF(Données!C622=0,"",Données!A622)</f>
        <v>622600</v>
      </c>
      <c r="B108" s="12" t="str">
        <f>IF(Données!C622=0,"",Données!B622)</f>
        <v>Honoraires</v>
      </c>
      <c r="C108" s="12">
        <f>IF(Données!C622="","",ABS(Données!C622))</f>
        <v>5408</v>
      </c>
      <c r="D108" s="12"/>
      <c r="E108" s="12" t="str">
        <f t="shared" ref="E108:E109" si="30">IF($D108=1,$C108,"")</f>
        <v/>
      </c>
      <c r="F108" s="12" t="str">
        <f t="shared" ref="F108:F109" si="31">IF($D108=2,$C108,"")</f>
        <v/>
      </c>
      <c r="G108" s="12" t="str">
        <f t="shared" ref="G108:G109" si="32">IF($D108=3,$C108,"")</f>
        <v/>
      </c>
      <c r="H108" s="12" t="str">
        <f t="shared" ref="H108:H109" si="33">IF($D108=4,$C108,"")</f>
        <v/>
      </c>
      <c r="I108" s="12" t="str">
        <f t="shared" ref="I108:I109" si="34">IF($D108=5,$C108,"")</f>
        <v/>
      </c>
      <c r="J108" s="12" t="str">
        <f t="shared" ref="J108:J109" si="35">IF($D108=6,$C108,"")</f>
        <v/>
      </c>
    </row>
    <row r="109" spans="1:10" x14ac:dyDescent="0.2">
      <c r="A109" s="12">
        <f>IF(Données!C623=0,"",Données!A623)</f>
        <v>622700</v>
      </c>
      <c r="B109" s="12" t="str">
        <f>IF(Données!C623=0,"",Données!B623)</f>
        <v>Frais d'actes et de contentieux</v>
      </c>
      <c r="C109" s="12">
        <f>IF(Données!C623="","",ABS(Données!C623))</f>
        <v>1739.25</v>
      </c>
      <c r="D109" s="12"/>
      <c r="E109" s="12" t="str">
        <f t="shared" si="30"/>
        <v/>
      </c>
      <c r="F109" s="12" t="str">
        <f t="shared" si="31"/>
        <v/>
      </c>
      <c r="G109" s="12" t="str">
        <f t="shared" si="32"/>
        <v/>
      </c>
      <c r="H109" s="12" t="str">
        <f t="shared" si="33"/>
        <v/>
      </c>
      <c r="I109" s="12" t="str">
        <f t="shared" si="34"/>
        <v/>
      </c>
      <c r="J109" s="12" t="str">
        <f t="shared" si="35"/>
        <v/>
      </c>
    </row>
    <row r="110" spans="1:10" x14ac:dyDescent="0.2">
      <c r="A110" s="12" t="str">
        <f>IF(Données!C624=0,"",Données!A624)</f>
        <v/>
      </c>
      <c r="B110" s="12" t="str">
        <f>IF(Données!B624="","",Données!B624)</f>
        <v>Divers</v>
      </c>
      <c r="C110" s="12" t="str">
        <f>IF(Données!C624="","",ABS(Données!C624))</f>
        <v/>
      </c>
      <c r="D110" s="12"/>
      <c r="E110" s="12"/>
      <c r="F110" s="12"/>
      <c r="G110" s="12"/>
      <c r="H110" s="12"/>
      <c r="I110" s="12"/>
      <c r="J110" s="12"/>
    </row>
    <row r="111" spans="1:10" x14ac:dyDescent="0.2">
      <c r="A111" s="12" t="str">
        <f>IF(Données!C625=0,"",Données!A625)</f>
        <v/>
      </c>
      <c r="B111" s="12" t="str">
        <f>IF(Données!B625="","",Données!B625)</f>
        <v/>
      </c>
      <c r="C111" s="12" t="str">
        <f>IF(Données!C625="","",ABS(Données!C625))</f>
        <v/>
      </c>
      <c r="D111" s="12"/>
      <c r="E111" s="12"/>
      <c r="F111" s="12"/>
      <c r="G111" s="12"/>
      <c r="H111" s="12"/>
      <c r="I111" s="12"/>
      <c r="J111" s="12"/>
    </row>
    <row r="112" spans="1:10" x14ac:dyDescent="0.2">
      <c r="A112" s="12" t="str">
        <f>IF(Données!C626=0,"",Données!A626)</f>
        <v/>
      </c>
      <c r="B112" s="12" t="str">
        <f>IF(Données!B626="","",Données!B626)</f>
        <v>Publicité,publications,relat publiq</v>
      </c>
      <c r="C112" s="12" t="str">
        <f>IF(Données!C626="","",ABS(Données!C626))</f>
        <v/>
      </c>
      <c r="D112" s="12"/>
      <c r="E112" s="12"/>
      <c r="F112" s="12"/>
      <c r="G112" s="12"/>
      <c r="H112" s="12"/>
      <c r="I112" s="12"/>
      <c r="J112" s="12"/>
    </row>
    <row r="113" spans="1:10" x14ac:dyDescent="0.2">
      <c r="A113" s="12">
        <f>IF(Données!C627=0,"",Données!A627)</f>
        <v>623100</v>
      </c>
      <c r="B113" s="12" t="str">
        <f>IF(Données!C627=0,"",Données!B627)</f>
        <v>Annonces et insertions</v>
      </c>
      <c r="C113" s="12">
        <f>IF(Données!C627="","",ABS(Données!C627))</f>
        <v>734.6</v>
      </c>
      <c r="D113" s="12"/>
      <c r="E113" s="12" t="str">
        <f>IF($D113=1,$C113,"")</f>
        <v/>
      </c>
      <c r="F113" s="12" t="str">
        <f>IF($D113=2,$C113,"")</f>
        <v/>
      </c>
      <c r="G113" s="12" t="str">
        <f>IF($D113=3,$C113,"")</f>
        <v/>
      </c>
      <c r="H113" s="12" t="str">
        <f>IF($D113=4,$C113,"")</f>
        <v/>
      </c>
      <c r="I113" s="12" t="str">
        <f>IF($D113=5,$C113,"")</f>
        <v/>
      </c>
      <c r="J113" s="12" t="str">
        <f>IF($D113=6,$C113,"")</f>
        <v/>
      </c>
    </row>
    <row r="114" spans="1:10" x14ac:dyDescent="0.2">
      <c r="A114" s="12" t="str">
        <f>IF(Données!C628=0,"",Données!A628)</f>
        <v/>
      </c>
      <c r="B114" s="12" t="str">
        <f>IF(Données!B628="","",Données!B628)</f>
        <v>Echantillons</v>
      </c>
      <c r="C114" s="12" t="str">
        <f>IF(Données!C628="","",ABS(Données!C628))</f>
        <v/>
      </c>
      <c r="D114" s="12"/>
      <c r="E114" s="12"/>
      <c r="F114" s="12"/>
      <c r="G114" s="12"/>
      <c r="H114" s="12"/>
      <c r="I114" s="12"/>
      <c r="J114" s="12"/>
    </row>
    <row r="115" spans="1:10" x14ac:dyDescent="0.2">
      <c r="A115" s="12" t="str">
        <f>IF(Données!C629=0,"",Données!A629)</f>
        <v/>
      </c>
      <c r="B115" s="12" t="str">
        <f>IF(Données!B629="","",Données!B629)</f>
        <v>Foires et expositions</v>
      </c>
      <c r="C115" s="12" t="str">
        <f>IF(Données!C629="","",ABS(Données!C629))</f>
        <v/>
      </c>
      <c r="D115" s="12"/>
      <c r="E115" s="12"/>
      <c r="F115" s="12"/>
      <c r="G115" s="12"/>
      <c r="H115" s="12"/>
      <c r="I115" s="12"/>
      <c r="J115" s="12"/>
    </row>
    <row r="116" spans="1:10" x14ac:dyDescent="0.2">
      <c r="A116" s="12">
        <f>IF(Données!C630=0,"",Données!A630)</f>
        <v>623400</v>
      </c>
      <c r="B116" s="12" t="str">
        <f>IF(Données!C630=0,"",Données!B630)</f>
        <v>Cadeaux à la clientèle</v>
      </c>
      <c r="C116" s="12">
        <f>IF(Données!C630="","",ABS(Données!C630))</f>
        <v>79.92</v>
      </c>
      <c r="D116" s="12"/>
      <c r="E116" s="12" t="str">
        <f>IF($D116=1,$C116,"")</f>
        <v/>
      </c>
      <c r="F116" s="12" t="str">
        <f>IF($D116=2,$C116,"")</f>
        <v/>
      </c>
      <c r="G116" s="12" t="str">
        <f>IF($D116=3,$C116,"")</f>
        <v/>
      </c>
      <c r="H116" s="12" t="str">
        <f>IF($D116=4,$C116,"")</f>
        <v/>
      </c>
      <c r="I116" s="12" t="str">
        <f>IF($D116=5,$C116,"")</f>
        <v/>
      </c>
      <c r="J116" s="12" t="str">
        <f>IF($D116=6,$C116,"")</f>
        <v/>
      </c>
    </row>
    <row r="117" spans="1:10" x14ac:dyDescent="0.2">
      <c r="A117" s="12" t="str">
        <f>IF(Données!C631=0,"",Données!A631)</f>
        <v/>
      </c>
      <c r="B117" s="12" t="str">
        <f>IF(Données!B631="","",Données!B631)</f>
        <v>Primes</v>
      </c>
      <c r="C117" s="12" t="str">
        <f>IF(Données!C631="","",ABS(Données!C631))</f>
        <v/>
      </c>
      <c r="D117" s="12"/>
      <c r="E117" s="12"/>
      <c r="F117" s="12"/>
      <c r="G117" s="12"/>
      <c r="H117" s="12"/>
      <c r="I117" s="12"/>
      <c r="J117" s="12"/>
    </row>
    <row r="118" spans="1:10" x14ac:dyDescent="0.2">
      <c r="A118" s="12" t="str">
        <f>IF(Données!C632=0,"",Données!A632)</f>
        <v/>
      </c>
      <c r="B118" s="12" t="str">
        <f>IF(Données!B632="","",Données!B632)</f>
        <v>Catalogues et imprimés</v>
      </c>
      <c r="C118" s="12" t="str">
        <f>IF(Données!C632="","",ABS(Données!C632))</f>
        <v/>
      </c>
      <c r="D118" s="12"/>
      <c r="E118" s="12"/>
      <c r="F118" s="12"/>
      <c r="G118" s="12"/>
      <c r="H118" s="12"/>
      <c r="I118" s="12"/>
      <c r="J118" s="12"/>
    </row>
    <row r="119" spans="1:10" x14ac:dyDescent="0.2">
      <c r="A119" s="12" t="str">
        <f>IF(Données!C633=0,"",Données!A633)</f>
        <v/>
      </c>
      <c r="B119" s="12" t="str">
        <f>IF(Données!B633="","",Données!B633)</f>
        <v>Publications</v>
      </c>
      <c r="C119" s="12" t="str">
        <f>IF(Données!C633="","",ABS(Données!C633))</f>
        <v/>
      </c>
      <c r="D119" s="12"/>
      <c r="E119" s="12"/>
      <c r="F119" s="12"/>
      <c r="G119" s="12"/>
      <c r="H119" s="12"/>
      <c r="I119" s="12"/>
      <c r="J119" s="12"/>
    </row>
    <row r="120" spans="1:10" x14ac:dyDescent="0.2">
      <c r="A120" s="12" t="str">
        <f>IF(Données!C634=0,"",Données!A634)</f>
        <v/>
      </c>
      <c r="B120" s="12" t="str">
        <f>IF(Données!B634="","",Données!B634)</f>
        <v>Divers (pourboires,dons courants..)</v>
      </c>
      <c r="C120" s="12" t="str">
        <f>IF(Données!C634="","",ABS(Données!C634))</f>
        <v/>
      </c>
      <c r="D120" s="12"/>
      <c r="E120" s="12"/>
      <c r="F120" s="12"/>
      <c r="G120" s="12"/>
      <c r="H120" s="12"/>
      <c r="I120" s="12"/>
      <c r="J120" s="12"/>
    </row>
    <row r="121" spans="1:10" x14ac:dyDescent="0.2">
      <c r="A121" s="12" t="str">
        <f>IF(Données!C635=0,"",Données!A635)</f>
        <v/>
      </c>
      <c r="B121" s="12" t="str">
        <f>IF(Données!B635="","",Données!B635)</f>
        <v/>
      </c>
      <c r="C121" s="12" t="str">
        <f>IF(Données!C635="","",ABS(Données!C635))</f>
        <v/>
      </c>
      <c r="D121" s="12"/>
      <c r="E121" s="12"/>
      <c r="F121" s="12"/>
      <c r="G121" s="12"/>
      <c r="H121" s="12"/>
      <c r="I121" s="12"/>
      <c r="J121" s="12"/>
    </row>
    <row r="122" spans="1:10" x14ac:dyDescent="0.2">
      <c r="A122" s="12" t="str">
        <f>IF(Données!C636=0,"",Données!A636)</f>
        <v/>
      </c>
      <c r="B122" s="12" t="str">
        <f>IF(Données!B636="","",Données!B636)</f>
        <v>Transports biens et du personnel</v>
      </c>
      <c r="C122" s="12" t="str">
        <f>IF(Données!C636="","",ABS(Données!C636))</f>
        <v/>
      </c>
      <c r="D122" s="12"/>
      <c r="E122" s="12"/>
      <c r="F122" s="12"/>
      <c r="G122" s="12"/>
      <c r="H122" s="12"/>
      <c r="I122" s="12"/>
      <c r="J122" s="12"/>
    </row>
    <row r="123" spans="1:10" x14ac:dyDescent="0.2">
      <c r="A123" s="12" t="str">
        <f>IF(Données!C637=0,"",Données!A637)</f>
        <v/>
      </c>
      <c r="B123" s="12" t="str">
        <f>IF(Données!B637="","",Données!B637)</f>
        <v>Transports sur achats</v>
      </c>
      <c r="C123" s="12" t="str">
        <f>IF(Données!C637="","",ABS(Données!C637))</f>
        <v/>
      </c>
      <c r="D123" s="12"/>
      <c r="E123" s="12"/>
      <c r="F123" s="12"/>
      <c r="G123" s="12"/>
      <c r="H123" s="12"/>
      <c r="I123" s="12"/>
      <c r="J123" s="12"/>
    </row>
    <row r="124" spans="1:10" x14ac:dyDescent="0.2">
      <c r="A124" s="12" t="str">
        <f>IF(Données!C638=0,"",Données!A638)</f>
        <v/>
      </c>
      <c r="B124" s="12" t="str">
        <f>IF(Données!B638="","",Données!B638)</f>
        <v>Transports sur ventes</v>
      </c>
      <c r="C124" s="12" t="str">
        <f>IF(Données!C638="","",ABS(Données!C638))</f>
        <v/>
      </c>
      <c r="D124" s="12"/>
      <c r="E124" s="12"/>
      <c r="F124" s="12"/>
      <c r="G124" s="12"/>
      <c r="H124" s="12"/>
      <c r="I124" s="12"/>
      <c r="J124" s="12"/>
    </row>
    <row r="125" spans="1:10" x14ac:dyDescent="0.2">
      <c r="A125" s="12" t="str">
        <f>IF(Données!C639=0,"",Données!A639)</f>
        <v/>
      </c>
      <c r="B125" s="12" t="str">
        <f>IF(Données!B639="","",Données!B639)</f>
        <v>Transports entre établ.ou chantiers</v>
      </c>
      <c r="C125" s="12" t="str">
        <f>IF(Données!C639="","",ABS(Données!C639))</f>
        <v/>
      </c>
      <c r="D125" s="12"/>
      <c r="E125" s="12"/>
      <c r="F125" s="12"/>
      <c r="G125" s="12"/>
      <c r="H125" s="12"/>
      <c r="I125" s="12"/>
      <c r="J125" s="12"/>
    </row>
    <row r="126" spans="1:10" x14ac:dyDescent="0.2">
      <c r="A126" s="12" t="str">
        <f>IF(Données!C640=0,"",Données!A640)</f>
        <v/>
      </c>
      <c r="B126" s="12" t="str">
        <f>IF(Données!B640="","",Données!B640)</f>
        <v>Transports administratifs</v>
      </c>
      <c r="C126" s="12" t="str">
        <f>IF(Données!C640="","",ABS(Données!C640))</f>
        <v/>
      </c>
      <c r="D126" s="12"/>
      <c r="E126" s="12"/>
      <c r="F126" s="12"/>
      <c r="G126" s="12"/>
      <c r="H126" s="12"/>
      <c r="I126" s="12"/>
      <c r="J126" s="12"/>
    </row>
    <row r="127" spans="1:10" x14ac:dyDescent="0.2">
      <c r="A127" s="12" t="str">
        <f>IF(Données!C641=0,"",Données!A641)</f>
        <v/>
      </c>
      <c r="B127" s="12" t="str">
        <f>IF(Données!B641="","",Données!B641)</f>
        <v>Transports collectifs du personnel</v>
      </c>
      <c r="C127" s="12" t="str">
        <f>IF(Données!C641="","",ABS(Données!C641))</f>
        <v/>
      </c>
      <c r="D127" s="12"/>
      <c r="E127" s="12"/>
      <c r="F127" s="12"/>
      <c r="G127" s="12"/>
      <c r="H127" s="12"/>
      <c r="I127" s="12"/>
      <c r="J127" s="12"/>
    </row>
    <row r="128" spans="1:10" x14ac:dyDescent="0.2">
      <c r="A128" s="12" t="str">
        <f>IF(Données!C642=0,"",Données!A642)</f>
        <v/>
      </c>
      <c r="B128" s="12" t="str">
        <f>IF(Données!B642="","",Données!B642)</f>
        <v>Divers</v>
      </c>
      <c r="C128" s="12" t="str">
        <f>IF(Données!C642="","",ABS(Données!C642))</f>
        <v/>
      </c>
      <c r="D128" s="12"/>
      <c r="E128" s="12"/>
      <c r="F128" s="12"/>
      <c r="G128" s="12"/>
      <c r="H128" s="12"/>
      <c r="I128" s="12"/>
      <c r="J128" s="12"/>
    </row>
    <row r="129" spans="1:10" x14ac:dyDescent="0.2">
      <c r="A129" s="12" t="str">
        <f>IF(Données!C643=0,"",Données!A643)</f>
        <v/>
      </c>
      <c r="B129" s="12" t="str">
        <f>IF(Données!B643="","",Données!B643)</f>
        <v/>
      </c>
      <c r="C129" s="12" t="str">
        <f>IF(Données!C643="","",ABS(Données!C643))</f>
        <v/>
      </c>
      <c r="D129" s="12"/>
      <c r="E129" s="12"/>
      <c r="F129" s="12"/>
      <c r="G129" s="12"/>
      <c r="H129" s="12"/>
      <c r="I129" s="12"/>
      <c r="J129" s="12"/>
    </row>
    <row r="130" spans="1:10" x14ac:dyDescent="0.2">
      <c r="A130" s="12" t="str">
        <f>IF(Données!C644=0,"",Données!A644)</f>
        <v/>
      </c>
      <c r="B130" s="12" t="str">
        <f>IF(Données!B644="","",Données!B644)</f>
        <v>Déplacements,missions et receptions</v>
      </c>
      <c r="C130" s="12" t="str">
        <f>IF(Données!C644="","",ABS(Données!C644))</f>
        <v/>
      </c>
      <c r="D130" s="12"/>
      <c r="E130" s="12"/>
      <c r="F130" s="12"/>
      <c r="G130" s="12"/>
      <c r="H130" s="12"/>
      <c r="I130" s="12"/>
      <c r="J130" s="12"/>
    </row>
    <row r="131" spans="1:10" x14ac:dyDescent="0.2">
      <c r="A131" s="12" t="str">
        <f>IF(Données!C645=0,"",Données!A645)</f>
        <v/>
      </c>
      <c r="B131" s="12" t="str">
        <f>IF(Données!B645="","",Données!B645)</f>
        <v>Voyages et déplacements</v>
      </c>
      <c r="C131" s="12" t="str">
        <f>IF(Données!C645="","",ABS(Données!C645))</f>
        <v/>
      </c>
      <c r="D131" s="12"/>
      <c r="E131" s="12"/>
      <c r="F131" s="12"/>
      <c r="G131" s="12"/>
      <c r="H131" s="12"/>
      <c r="I131" s="12"/>
      <c r="J131" s="12"/>
    </row>
    <row r="132" spans="1:10" x14ac:dyDescent="0.2">
      <c r="A132" s="12" t="str">
        <f>IF(Données!C646=0,"",Données!A646)</f>
        <v/>
      </c>
      <c r="B132" s="12" t="str">
        <f>IF(Données!B646="","",Données!B646)</f>
        <v>Frais de déménagements</v>
      </c>
      <c r="C132" s="12" t="str">
        <f>IF(Données!C646="","",ABS(Données!C646))</f>
        <v/>
      </c>
      <c r="D132" s="12"/>
      <c r="E132" s="12"/>
      <c r="F132" s="12"/>
      <c r="G132" s="12"/>
      <c r="H132" s="12"/>
      <c r="I132" s="12"/>
      <c r="J132" s="12"/>
    </row>
    <row r="133" spans="1:10" x14ac:dyDescent="0.2">
      <c r="A133" s="12" t="str">
        <f>IF(Données!C647=0,"",Données!A647)</f>
        <v/>
      </c>
      <c r="B133" s="12" t="str">
        <f>IF(Données!B647="","",Données!B647)</f>
        <v>Missions</v>
      </c>
      <c r="C133" s="12" t="str">
        <f>IF(Données!C647="","",ABS(Données!C647))</f>
        <v/>
      </c>
      <c r="D133" s="12"/>
      <c r="E133" s="12"/>
      <c r="F133" s="12"/>
      <c r="G133" s="12"/>
      <c r="H133" s="12"/>
      <c r="I133" s="12"/>
      <c r="J133" s="12"/>
    </row>
    <row r="134" spans="1:10" x14ac:dyDescent="0.2">
      <c r="A134" s="12" t="str">
        <f>IF(Données!C648=0,"",Données!A648)</f>
        <v/>
      </c>
      <c r="B134" s="12" t="str">
        <f>IF(Données!B648="","",Données!B648)</f>
        <v>Réceptions</v>
      </c>
      <c r="C134" s="12" t="str">
        <f>IF(Données!C648="","",ABS(Données!C648))</f>
        <v/>
      </c>
      <c r="D134" s="12"/>
      <c r="E134" s="12"/>
      <c r="F134" s="12"/>
      <c r="G134" s="12"/>
      <c r="H134" s="12"/>
      <c r="I134" s="12"/>
      <c r="J134" s="12"/>
    </row>
    <row r="135" spans="1:10" x14ac:dyDescent="0.2">
      <c r="A135" s="12" t="str">
        <f>IF(Données!C649=0,"",Données!A649)</f>
        <v/>
      </c>
      <c r="B135" s="12" t="str">
        <f>IF(Données!B649="","",Données!B649)</f>
        <v/>
      </c>
      <c r="C135" s="12" t="str">
        <f>IF(Données!C649="","",ABS(Données!C649))</f>
        <v/>
      </c>
      <c r="D135" s="12"/>
      <c r="E135" s="12"/>
      <c r="F135" s="12"/>
      <c r="G135" s="12"/>
      <c r="H135" s="12"/>
      <c r="I135" s="12"/>
      <c r="J135" s="12"/>
    </row>
    <row r="136" spans="1:10" x14ac:dyDescent="0.2">
      <c r="A136" s="12">
        <f>IF(Données!C650=0,"",Données!A650)</f>
        <v>626100</v>
      </c>
      <c r="B136" s="12" t="str">
        <f>IF(Données!C650=0,"",Données!B650)</f>
        <v>Frais postaux</v>
      </c>
      <c r="C136" s="12">
        <f>IF(Données!C650="","",ABS(Données!C650))</f>
        <v>211.7</v>
      </c>
      <c r="D136" s="12"/>
      <c r="E136" s="12" t="str">
        <f t="shared" ref="E136:E137" si="36">IF($D136=1,$C136,"")</f>
        <v/>
      </c>
      <c r="F136" s="12" t="str">
        <f t="shared" ref="F136:F137" si="37">IF($D136=2,$C136,"")</f>
        <v/>
      </c>
      <c r="G136" s="12" t="str">
        <f t="shared" ref="G136:G137" si="38">IF($D136=3,$C136,"")</f>
        <v/>
      </c>
      <c r="H136" s="12" t="str">
        <f t="shared" ref="H136:H137" si="39">IF($D136=4,$C136,"")</f>
        <v/>
      </c>
      <c r="I136" s="12" t="str">
        <f t="shared" ref="I136:I137" si="40">IF($D136=5,$C136,"")</f>
        <v/>
      </c>
      <c r="J136" s="12" t="str">
        <f t="shared" ref="J136:J137" si="41">IF($D136=6,$C136,"")</f>
        <v/>
      </c>
    </row>
    <row r="137" spans="1:10" x14ac:dyDescent="0.2">
      <c r="A137" s="12">
        <f>IF(Données!C651=0,"",Données!A651)</f>
        <v>626200</v>
      </c>
      <c r="B137" s="12" t="str">
        <f>IF(Données!C651=0,"",Données!B651)</f>
        <v>Frais de téléphone</v>
      </c>
      <c r="C137" s="12">
        <f>IF(Données!C651="","",ABS(Données!C651))</f>
        <v>2165.94</v>
      </c>
      <c r="D137" s="12"/>
      <c r="E137" s="12" t="str">
        <f t="shared" si="36"/>
        <v/>
      </c>
      <c r="F137" s="12" t="str">
        <f t="shared" si="37"/>
        <v/>
      </c>
      <c r="G137" s="12" t="str">
        <f t="shared" si="38"/>
        <v/>
      </c>
      <c r="H137" s="12" t="str">
        <f t="shared" si="39"/>
        <v/>
      </c>
      <c r="I137" s="12" t="str">
        <f t="shared" si="40"/>
        <v/>
      </c>
      <c r="J137" s="12" t="str">
        <f t="shared" si="41"/>
        <v/>
      </c>
    </row>
    <row r="138" spans="1:10" x14ac:dyDescent="0.2">
      <c r="A138" s="12" t="str">
        <f>IF(Données!C652=0,"",Données!A652)</f>
        <v/>
      </c>
      <c r="B138" s="12" t="str">
        <f>IF(Données!B652="","",Données!B652)</f>
        <v>Frais de télécopie</v>
      </c>
      <c r="C138" s="12" t="str">
        <f>IF(Données!C652="","",ABS(Données!C652))</f>
        <v/>
      </c>
      <c r="D138" s="12"/>
      <c r="E138" s="12"/>
      <c r="F138" s="12"/>
      <c r="G138" s="12"/>
      <c r="H138" s="12"/>
      <c r="I138" s="12"/>
      <c r="J138" s="12"/>
    </row>
    <row r="139" spans="1:10" x14ac:dyDescent="0.2">
      <c r="A139" s="12" t="str">
        <f>IF(Données!C653=0,"",Données!A653)</f>
        <v/>
      </c>
      <c r="B139" s="12" t="str">
        <f>IF(Données!B653="","",Données!B653)</f>
        <v/>
      </c>
      <c r="C139" s="12" t="str">
        <f>IF(Données!C653="","",ABS(Données!C653))</f>
        <v/>
      </c>
      <c r="D139" s="12"/>
      <c r="E139" s="12"/>
      <c r="F139" s="12"/>
      <c r="G139" s="12"/>
      <c r="H139" s="12"/>
      <c r="I139" s="12"/>
      <c r="J139" s="12"/>
    </row>
    <row r="140" spans="1:10" x14ac:dyDescent="0.2">
      <c r="A140" s="12">
        <f>IF(Données!C654=0,"",Données!A654)</f>
        <v>627000</v>
      </c>
      <c r="B140" s="12" t="str">
        <f>IF(Données!C654=0,"",Données!B654)</f>
        <v>Services bancaires et assimilés</v>
      </c>
      <c r="C140" s="12">
        <f>IF(Données!C654="","",ABS(Données!C654))</f>
        <v>1545.04</v>
      </c>
      <c r="D140" s="12"/>
      <c r="E140" s="12" t="str">
        <f>IF($D140=1,$C140,"")</f>
        <v/>
      </c>
      <c r="F140" s="12" t="str">
        <f>IF($D140=2,$C140,"")</f>
        <v/>
      </c>
      <c r="G140" s="12" t="str">
        <f>IF($D140=3,$C140,"")</f>
        <v/>
      </c>
      <c r="H140" s="12" t="str">
        <f>IF($D140=4,$C140,"")</f>
        <v/>
      </c>
      <c r="I140" s="12" t="str">
        <f>IF($D140=5,$C140,"")</f>
        <v/>
      </c>
      <c r="J140" s="12" t="str">
        <f>IF($D140=6,$C140,"")</f>
        <v/>
      </c>
    </row>
    <row r="141" spans="1:10" x14ac:dyDescent="0.2">
      <c r="A141" s="12" t="str">
        <f>IF(Données!C655=0,"",Données!A655)</f>
        <v/>
      </c>
      <c r="B141" s="12" t="str">
        <f>IF(Données!B655="","",Données!B655)</f>
        <v>Frais sur titres(achat,vente,garde)</v>
      </c>
      <c r="C141" s="12" t="str">
        <f>IF(Données!C655="","",ABS(Données!C655))</f>
        <v/>
      </c>
      <c r="D141" s="12"/>
      <c r="E141" s="12"/>
      <c r="F141" s="12"/>
      <c r="G141" s="12"/>
      <c r="H141" s="12"/>
      <c r="I141" s="12"/>
      <c r="J141" s="12"/>
    </row>
    <row r="142" spans="1:10" x14ac:dyDescent="0.2">
      <c r="A142" s="12">
        <f>IF(Données!C656=0,"",Données!A656)</f>
        <v>627200</v>
      </c>
      <c r="B142" s="12" t="str">
        <f>IF(Données!C656=0,"",Données!B656)</f>
        <v>Commissions,frais/émission emprunts (commission carte bancaire)</v>
      </c>
      <c r="C142" s="12">
        <f>IF(Données!C656="","",ABS(Données!C656))</f>
        <v>216.31</v>
      </c>
      <c r="D142" s="12"/>
      <c r="E142" s="12" t="str">
        <f>IF($D142=1,$C142,"")</f>
        <v/>
      </c>
      <c r="F142" s="12" t="str">
        <f>IF($D142=2,$C142,"")</f>
        <v/>
      </c>
      <c r="G142" s="12" t="str">
        <f>IF($D142=3,$C142,"")</f>
        <v/>
      </c>
      <c r="H142" s="12" t="str">
        <f>IF($D142=4,$C142,"")</f>
        <v/>
      </c>
      <c r="I142" s="12" t="str">
        <f>IF($D142=5,$C142,"")</f>
        <v/>
      </c>
      <c r="J142" s="12" t="str">
        <f>IF($D142=6,$C142,"")</f>
        <v/>
      </c>
    </row>
    <row r="143" spans="1:10" x14ac:dyDescent="0.2">
      <c r="A143" s="12" t="str">
        <f>IF(Données!C657=0,"",Données!A657)</f>
        <v/>
      </c>
      <c r="B143" s="12" t="str">
        <f>IF(Données!B657="","",Données!B657)</f>
        <v>Frais sur effets</v>
      </c>
      <c r="C143" s="12" t="str">
        <f>IF(Données!C657="","",ABS(Données!C657))</f>
        <v/>
      </c>
      <c r="D143" s="12"/>
      <c r="E143" s="12"/>
      <c r="F143" s="12"/>
      <c r="G143" s="12"/>
      <c r="H143" s="12"/>
      <c r="I143" s="12"/>
      <c r="J143" s="12"/>
    </row>
    <row r="144" spans="1:10" x14ac:dyDescent="0.2">
      <c r="A144" s="12" t="str">
        <f>IF(Données!C658=0,"",Données!A658)</f>
        <v/>
      </c>
      <c r="B144" s="12" t="str">
        <f>IF(Données!B658="","",Données!B658)</f>
        <v>Location de coffres</v>
      </c>
      <c r="C144" s="12" t="str">
        <f>IF(Données!C658="","",ABS(Données!C658))</f>
        <v/>
      </c>
      <c r="D144" s="12"/>
      <c r="E144" s="12"/>
      <c r="F144" s="12"/>
      <c r="G144" s="12"/>
      <c r="H144" s="12"/>
      <c r="I144" s="12"/>
      <c r="J144" s="12"/>
    </row>
    <row r="145" spans="1:11" x14ac:dyDescent="0.2">
      <c r="A145" s="12" t="str">
        <f>IF(Données!C659=0,"",Données!A659)</f>
        <v/>
      </c>
      <c r="B145" s="12" t="str">
        <f>IF(Données!B659="","",Données!B659)</f>
        <v>Autres frais et commiss/prest serv</v>
      </c>
      <c r="C145" s="12" t="str">
        <f>IF(Données!C659="","",ABS(Données!C659))</f>
        <v/>
      </c>
      <c r="D145" s="12"/>
      <c r="E145" s="12"/>
      <c r="F145" s="12"/>
      <c r="G145" s="12"/>
      <c r="H145" s="12"/>
      <c r="I145" s="12"/>
      <c r="J145" s="12"/>
    </row>
    <row r="146" spans="1:11" x14ac:dyDescent="0.2">
      <c r="A146" s="12" t="str">
        <f>IF(Données!C660=0,"",Données!A660)</f>
        <v/>
      </c>
      <c r="B146" s="12" t="str">
        <f>IF(Données!B660="","",Données!B660)</f>
        <v/>
      </c>
      <c r="C146" s="12" t="str">
        <f>IF(Données!C660="","",ABS(Données!C660))</f>
        <v/>
      </c>
      <c r="D146" s="12"/>
      <c r="E146" s="12"/>
      <c r="F146" s="12"/>
      <c r="G146" s="12"/>
      <c r="H146" s="12"/>
      <c r="I146" s="12"/>
      <c r="J146" s="12"/>
    </row>
    <row r="147" spans="1:11" x14ac:dyDescent="0.2">
      <c r="A147" s="12">
        <f>IF(Données!C661=0,"",Données!A661)</f>
        <v>628100</v>
      </c>
      <c r="B147" s="12" t="str">
        <f>IF(Données!C661=0,"",Données!B661)</f>
        <v>Cotisations</v>
      </c>
      <c r="C147" s="12">
        <f>IF(Données!C661="","",ABS(Données!C661))</f>
        <v>612</v>
      </c>
      <c r="D147" s="12"/>
      <c r="E147" s="12" t="str">
        <f>IF($D147=1,$C147,"")</f>
        <v/>
      </c>
      <c r="F147" s="12" t="str">
        <f>IF($D147=2,$C147,"")</f>
        <v/>
      </c>
      <c r="G147" s="12" t="str">
        <f>IF($D147=3,$C147,"")</f>
        <v/>
      </c>
      <c r="H147" s="12" t="str">
        <f>IF($D147=4,$C147,"")</f>
        <v/>
      </c>
      <c r="I147" s="12" t="str">
        <f>IF($D147=5,$C147,"")</f>
        <v/>
      </c>
      <c r="J147" s="12" t="str">
        <f>IF($D147=6,$C147,"")</f>
        <v/>
      </c>
    </row>
    <row r="148" spans="1:11" x14ac:dyDescent="0.2">
      <c r="A148" s="12" t="str">
        <f>IF(Données!C662=0,"",Données!A662)</f>
        <v/>
      </c>
      <c r="B148" s="12" t="str">
        <f>IF(Données!B662="","",Données!B662)</f>
        <v>Frais de recrutement de personnel</v>
      </c>
      <c r="C148" s="12" t="str">
        <f>IF(Données!C662="","",ABS(Données!C662))</f>
        <v/>
      </c>
      <c r="D148" s="12"/>
      <c r="E148" s="12"/>
      <c r="F148" s="12"/>
      <c r="G148" s="12"/>
      <c r="H148" s="12"/>
      <c r="I148" s="12"/>
      <c r="J148" s="12"/>
    </row>
    <row r="149" spans="1:11" x14ac:dyDescent="0.2">
      <c r="A149" s="12" t="str">
        <f>IF(Données!C663=0,"",Données!A663)</f>
        <v/>
      </c>
      <c r="B149" s="12" t="str">
        <f>IF(Données!B663="","",Données!B663)</f>
        <v>R.R.R.obtenus/aut.services extér.</v>
      </c>
      <c r="C149" s="12" t="str">
        <f>IF(Données!C663="","",ABS(Données!C663))</f>
        <v/>
      </c>
      <c r="D149" s="12"/>
      <c r="E149" s="12"/>
      <c r="F149" s="12"/>
      <c r="G149" s="12"/>
      <c r="H149" s="12"/>
      <c r="I149" s="12"/>
      <c r="J149" s="12"/>
    </row>
    <row r="150" spans="1:11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</row>
    <row r="151" spans="1:11" x14ac:dyDescent="0.2">
      <c r="A151" s="118" t="str">
        <f>[4]Données!A520</f>
        <v>classe 6</v>
      </c>
      <c r="B151" s="119" t="str">
        <f>[4]Données!B520</f>
        <v>ACHATS</v>
      </c>
      <c r="C151" s="12">
        <f>SUM(C9:C150)</f>
        <v>167718.77000000005</v>
      </c>
      <c r="D151" s="12"/>
      <c r="E151" s="12">
        <f t="shared" ref="E151:J151" si="42">SUM(E9:E150)</f>
        <v>0</v>
      </c>
      <c r="F151" s="12">
        <f t="shared" si="42"/>
        <v>0</v>
      </c>
      <c r="G151" s="12">
        <f t="shared" si="42"/>
        <v>0</v>
      </c>
      <c r="H151" s="12">
        <f t="shared" si="42"/>
        <v>0</v>
      </c>
      <c r="I151" s="12">
        <f t="shared" si="42"/>
        <v>0</v>
      </c>
      <c r="J151" s="12">
        <f t="shared" si="42"/>
        <v>0</v>
      </c>
      <c r="K151" s="136" t="str">
        <f>+IF(SUM(E151:J151)=C151,"OK","Erreur")</f>
        <v>Erreur</v>
      </c>
    </row>
    <row r="153" spans="1:11" x14ac:dyDescent="0.2">
      <c r="K153" s="137" t="s">
        <v>1120</v>
      </c>
    </row>
  </sheetData>
  <autoFilter ref="A7:D15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0" r:id="rId4" name="Drop Down 8">
              <controlPr defaultSize="0" autoLine="0" autoPict="0">
                <anchor>
                  <from>
                    <xdr:col>1</xdr:col>
                    <xdr:colOff>1876425</xdr:colOff>
                    <xdr:row>3</xdr:row>
                    <xdr:rowOff>76200</xdr:rowOff>
                  </from>
                  <to>
                    <xdr:col>1</xdr:col>
                    <xdr:colOff>2590800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5" name="Drop Down 9">
              <controlPr defaultSize="0" autoLine="0" autoPict="0">
                <anchor>
                  <from>
                    <xdr:col>3</xdr:col>
                    <xdr:colOff>19050</xdr:colOff>
                    <xdr:row>7</xdr:row>
                    <xdr:rowOff>152400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6" name="Drop Down 29">
              <controlPr defaultSize="0" autoLine="0" autoPict="0">
                <anchor>
                  <from>
                    <xdr:col>3</xdr:col>
                    <xdr:colOff>0</xdr:colOff>
                    <xdr:row>8</xdr:row>
                    <xdr:rowOff>161925</xdr:rowOff>
                  </from>
                  <to>
                    <xdr:col>3</xdr:col>
                    <xdr:colOff>742950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7" name="Drop Down 32">
              <controlPr defaultSize="0" autoLine="0" autoPict="0">
                <anchor>
                  <from>
                    <xdr:col>3</xdr:col>
                    <xdr:colOff>28575</xdr:colOff>
                    <xdr:row>9</xdr:row>
                    <xdr:rowOff>152400</xdr:rowOff>
                  </from>
                  <to>
                    <xdr:col>4</xdr:col>
                    <xdr:colOff>9525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8" name="Drop Down 33">
              <controlPr defaultSize="0" autoLine="0" autoPict="0">
                <anchor>
                  <from>
                    <xdr:col>3</xdr:col>
                    <xdr:colOff>28575</xdr:colOff>
                    <xdr:row>10</xdr:row>
                    <xdr:rowOff>161925</xdr:rowOff>
                  </from>
                  <to>
                    <xdr:col>4</xdr:col>
                    <xdr:colOff>9525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9" name="Drop Down 34">
              <controlPr defaultSize="0" autoLine="0" autoPict="0">
                <anchor>
                  <from>
                    <xdr:col>3</xdr:col>
                    <xdr:colOff>28575</xdr:colOff>
                    <xdr:row>11</xdr:row>
                    <xdr:rowOff>171450</xdr:rowOff>
                  </from>
                  <to>
                    <xdr:col>4</xdr:col>
                    <xdr:colOff>9525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0" name="Drop Down 35">
              <controlPr defaultSize="0" autoLine="0" autoPict="0">
                <anchor>
                  <from>
                    <xdr:col>3</xdr:col>
                    <xdr:colOff>28575</xdr:colOff>
                    <xdr:row>13</xdr:row>
                    <xdr:rowOff>0</xdr:rowOff>
                  </from>
                  <to>
                    <xdr:col>4</xdr:col>
                    <xdr:colOff>9525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11" name="Drop Down 36">
              <controlPr defaultSize="0" autoLine="0" autoPict="0">
                <anchor>
                  <from>
                    <xdr:col>3</xdr:col>
                    <xdr:colOff>9525</xdr:colOff>
                    <xdr:row>13</xdr:row>
                    <xdr:rowOff>161925</xdr:rowOff>
                  </from>
                  <to>
                    <xdr:col>3</xdr:col>
                    <xdr:colOff>752475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12" name="Drop Down 37">
              <controlPr defaultSize="0" autoLine="0" autoPict="0">
                <anchor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3</xdr:col>
                    <xdr:colOff>752475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13" name="Drop Down 38">
              <controlPr defaultSize="0" autoLine="0" autoPict="0">
                <anchor>
                  <from>
                    <xdr:col>3</xdr:col>
                    <xdr:colOff>38100</xdr:colOff>
                    <xdr:row>15</xdr:row>
                    <xdr:rowOff>142875</xdr:rowOff>
                  </from>
                  <to>
                    <xdr:col>4</xdr:col>
                    <xdr:colOff>19050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14" name="Drop Down 39">
              <controlPr defaultSize="0" autoLine="0" autoPict="0">
                <anchor>
                  <from>
                    <xdr:col>3</xdr:col>
                    <xdr:colOff>38100</xdr:colOff>
                    <xdr:row>16</xdr:row>
                    <xdr:rowOff>152400</xdr:rowOff>
                  </from>
                  <to>
                    <xdr:col>4</xdr:col>
                    <xdr:colOff>19050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15" name="Drop Down 40">
              <controlPr defaultSize="0" autoLine="0" autoPict="0">
                <anchor>
                  <from>
                    <xdr:col>3</xdr:col>
                    <xdr:colOff>19050</xdr:colOff>
                    <xdr:row>17</xdr:row>
                    <xdr:rowOff>161925</xdr:rowOff>
                  </from>
                  <to>
                    <xdr:col>4</xdr:col>
                    <xdr:colOff>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16" name="Drop Down 41">
              <controlPr defaultSize="0" autoLine="0" autoPict="0">
                <anchor>
                  <from>
                    <xdr:col>3</xdr:col>
                    <xdr:colOff>19050</xdr:colOff>
                    <xdr:row>19</xdr:row>
                    <xdr:rowOff>9525</xdr:rowOff>
                  </from>
                  <to>
                    <xdr:col>4</xdr:col>
                    <xdr:colOff>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17" name="Drop Down 42">
              <controlPr defaultSize="0" autoLine="0" autoPict="0">
                <anchor>
                  <from>
                    <xdr:col>3</xdr:col>
                    <xdr:colOff>19050</xdr:colOff>
                    <xdr:row>21</xdr:row>
                    <xdr:rowOff>0</xdr:rowOff>
                  </from>
                  <to>
                    <xdr:col>4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18" name="Drop Down 43">
              <controlPr defaultSize="0" autoLine="0" autoPict="0">
                <anchor>
                  <from>
                    <xdr:col>3</xdr:col>
                    <xdr:colOff>19050</xdr:colOff>
                    <xdr:row>22</xdr:row>
                    <xdr:rowOff>9525</xdr:rowOff>
                  </from>
                  <to>
                    <xdr:col>4</xdr:col>
                    <xdr:colOff>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19" name="Drop Down 44">
              <controlPr defaultSize="0" autoLine="0" autoPict="0">
                <anchor>
                  <from>
                    <xdr:col>3</xdr:col>
                    <xdr:colOff>19050</xdr:colOff>
                    <xdr:row>23</xdr:row>
                    <xdr:rowOff>0</xdr:rowOff>
                  </from>
                  <to>
                    <xdr:col>4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20" name="Drop Down 45">
              <controlPr defaultSize="0" autoLine="0" autoPict="0">
                <anchor>
                  <from>
                    <xdr:col>3</xdr:col>
                    <xdr:colOff>19050</xdr:colOff>
                    <xdr:row>24</xdr:row>
                    <xdr:rowOff>9525</xdr:rowOff>
                  </from>
                  <to>
                    <xdr:col>4</xdr:col>
                    <xdr:colOff>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21" name="Drop Down 46">
              <controlPr defaultSize="0" autoLine="0" autoPict="0">
                <anchor>
                  <from>
                    <xdr:col>3</xdr:col>
                    <xdr:colOff>19050</xdr:colOff>
                    <xdr:row>30</xdr:row>
                    <xdr:rowOff>0</xdr:rowOff>
                  </from>
                  <to>
                    <xdr:col>4</xdr:col>
                    <xdr:colOff>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22" name="Drop Down 47">
              <controlPr defaultSize="0" autoLine="0" autoPict="0">
                <anchor>
                  <from>
                    <xdr:col>3</xdr:col>
                    <xdr:colOff>19050</xdr:colOff>
                    <xdr:row>31</xdr:row>
                    <xdr:rowOff>9525</xdr:rowOff>
                  </from>
                  <to>
                    <xdr:col>4</xdr:col>
                    <xdr:colOff>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23" name="Drop Down 48">
              <controlPr defaultSize="0" autoLine="0" autoPict="0">
                <anchor>
                  <from>
                    <xdr:col>3</xdr:col>
                    <xdr:colOff>19050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24" name="Drop Down 49">
              <controlPr defaultSize="0" autoLine="0" autoPict="0">
                <anchor>
                  <from>
                    <xdr:col>3</xdr:col>
                    <xdr:colOff>19050</xdr:colOff>
                    <xdr:row>33</xdr:row>
                    <xdr:rowOff>9525</xdr:rowOff>
                  </from>
                  <to>
                    <xdr:col>4</xdr:col>
                    <xdr:colOff>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25" name="Drop Down 50">
              <controlPr defaultSize="0" autoLine="0" autoPict="0">
                <anchor>
                  <from>
                    <xdr:col>3</xdr:col>
                    <xdr:colOff>19050</xdr:colOff>
                    <xdr:row>34</xdr:row>
                    <xdr:rowOff>0</xdr:rowOff>
                  </from>
                  <to>
                    <xdr:col>4</xdr:col>
                    <xdr:colOff>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26" name="Drop Down 51">
              <controlPr defaultSize="0" autoLine="0" autoPict="0">
                <anchor>
                  <from>
                    <xdr:col>3</xdr:col>
                    <xdr:colOff>19050</xdr:colOff>
                    <xdr:row>35</xdr:row>
                    <xdr:rowOff>9525</xdr:rowOff>
                  </from>
                  <to>
                    <xdr:col>4</xdr:col>
                    <xdr:colOff>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27" name="Drop Down 52">
              <controlPr defaultSize="0" autoLine="0" autoPict="0">
                <anchor>
                  <from>
                    <xdr:col>3</xdr:col>
                    <xdr:colOff>19050</xdr:colOff>
                    <xdr:row>36</xdr:row>
                    <xdr:rowOff>0</xdr:rowOff>
                  </from>
                  <to>
                    <xdr:col>4</xdr:col>
                    <xdr:colOff>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28" name="Drop Down 53">
              <controlPr defaultSize="0" autoLine="0" autoPict="0">
                <anchor>
                  <from>
                    <xdr:col>3</xdr:col>
                    <xdr:colOff>19050</xdr:colOff>
                    <xdr:row>37</xdr:row>
                    <xdr:rowOff>9525</xdr:rowOff>
                  </from>
                  <to>
                    <xdr:col>4</xdr:col>
                    <xdr:colOff>0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29" name="Drop Down 54">
              <controlPr defaultSize="0" autoLine="0" autoPict="0">
                <anchor>
                  <from>
                    <xdr:col>3</xdr:col>
                    <xdr:colOff>19050</xdr:colOff>
                    <xdr:row>38</xdr:row>
                    <xdr:rowOff>0</xdr:rowOff>
                  </from>
                  <to>
                    <xdr:col>4</xdr:col>
                    <xdr:colOff>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30" name="Drop Down 55">
              <controlPr defaultSize="0" autoLine="0" autoPict="0">
                <anchor>
                  <from>
                    <xdr:col>3</xdr:col>
                    <xdr:colOff>19050</xdr:colOff>
                    <xdr:row>39</xdr:row>
                    <xdr:rowOff>9525</xdr:rowOff>
                  </from>
                  <to>
                    <xdr:col>4</xdr:col>
                    <xdr:colOff>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31" name="Drop Down 56">
              <controlPr defaultSize="0" autoLine="0" autoPict="0">
                <anchor>
                  <from>
                    <xdr:col>3</xdr:col>
                    <xdr:colOff>19050</xdr:colOff>
                    <xdr:row>40</xdr:row>
                    <xdr:rowOff>0</xdr:rowOff>
                  </from>
                  <to>
                    <xdr:col>4</xdr:col>
                    <xdr:colOff>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32" name="Drop Down 57">
              <controlPr defaultSize="0" autoLine="0" autoPict="0">
                <anchor>
                  <from>
                    <xdr:col>3</xdr:col>
                    <xdr:colOff>19050</xdr:colOff>
                    <xdr:row>41</xdr:row>
                    <xdr:rowOff>9525</xdr:rowOff>
                  </from>
                  <to>
                    <xdr:col>4</xdr:col>
                    <xdr:colOff>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33" name="Drop Down 58">
              <controlPr defaultSize="0" autoLine="0" autoPict="0">
                <anchor>
                  <from>
                    <xdr:col>3</xdr:col>
                    <xdr:colOff>19050</xdr:colOff>
                    <xdr:row>42</xdr:row>
                    <xdr:rowOff>0</xdr:rowOff>
                  </from>
                  <to>
                    <xdr:col>4</xdr:col>
                    <xdr:colOff>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34" name="Drop Down 59">
              <controlPr defaultSize="0" autoLine="0" autoPict="0">
                <anchor>
                  <from>
                    <xdr:col>3</xdr:col>
                    <xdr:colOff>19050</xdr:colOff>
                    <xdr:row>43</xdr:row>
                    <xdr:rowOff>9525</xdr:rowOff>
                  </from>
                  <to>
                    <xdr:col>4</xdr:col>
                    <xdr:colOff>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35" name="Drop Down 60">
              <controlPr defaultSize="0" autoLine="0" autoPict="0">
                <anchor>
                  <from>
                    <xdr:col>3</xdr:col>
                    <xdr:colOff>19050</xdr:colOff>
                    <xdr:row>44</xdr:row>
                    <xdr:rowOff>0</xdr:rowOff>
                  </from>
                  <to>
                    <xdr:col>4</xdr:col>
                    <xdr:colOff>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36" name="Drop Down 61">
              <controlPr defaultSize="0" autoLine="0" autoPict="0">
                <anchor>
                  <from>
                    <xdr:col>3</xdr:col>
                    <xdr:colOff>19050</xdr:colOff>
                    <xdr:row>45</xdr:row>
                    <xdr:rowOff>9525</xdr:rowOff>
                  </from>
                  <to>
                    <xdr:col>4</xdr:col>
                    <xdr:colOff>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37" name="Drop Down 62">
              <controlPr defaultSize="0" autoLine="0" autoPict="0">
                <anchor>
                  <from>
                    <xdr:col>3</xdr:col>
                    <xdr:colOff>19050</xdr:colOff>
                    <xdr:row>46</xdr:row>
                    <xdr:rowOff>0</xdr:rowOff>
                  </from>
                  <to>
                    <xdr:col>4</xdr:col>
                    <xdr:colOff>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38" name="Drop Down 63">
              <controlPr defaultSize="0" autoLine="0" autoPict="0">
                <anchor>
                  <from>
                    <xdr:col>3</xdr:col>
                    <xdr:colOff>19050</xdr:colOff>
                    <xdr:row>47</xdr:row>
                    <xdr:rowOff>9525</xdr:rowOff>
                  </from>
                  <to>
                    <xdr:col>4</xdr:col>
                    <xdr:colOff>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39" name="Drop Down 64">
              <controlPr defaultSize="0" autoLine="0" autoPict="0">
                <anchor>
                  <from>
                    <xdr:col>3</xdr:col>
                    <xdr:colOff>19050</xdr:colOff>
                    <xdr:row>48</xdr:row>
                    <xdr:rowOff>0</xdr:rowOff>
                  </from>
                  <to>
                    <xdr:col>4</xdr:col>
                    <xdr:colOff>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40" name="Drop Down 65">
              <controlPr defaultSize="0" autoLine="0" autoPict="0">
                <anchor>
                  <from>
                    <xdr:col>3</xdr:col>
                    <xdr:colOff>19050</xdr:colOff>
                    <xdr:row>49</xdr:row>
                    <xdr:rowOff>9525</xdr:rowOff>
                  </from>
                  <to>
                    <xdr:col>4</xdr:col>
                    <xdr:colOff>0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41" name="Drop Down 66">
              <controlPr defaultSize="0" autoLine="0" autoPict="0">
                <anchor>
                  <from>
                    <xdr:col>3</xdr:col>
                    <xdr:colOff>19050</xdr:colOff>
                    <xdr:row>50</xdr:row>
                    <xdr:rowOff>0</xdr:rowOff>
                  </from>
                  <to>
                    <xdr:col>4</xdr:col>
                    <xdr:colOff>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42" name="Drop Down 67">
              <controlPr defaultSize="0" autoLine="0" autoPict="0">
                <anchor>
                  <from>
                    <xdr:col>3</xdr:col>
                    <xdr:colOff>19050</xdr:colOff>
                    <xdr:row>51</xdr:row>
                    <xdr:rowOff>9525</xdr:rowOff>
                  </from>
                  <to>
                    <xdr:col>4</xdr:col>
                    <xdr:colOff>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43" name="Drop Down 68">
              <controlPr defaultSize="0" autoLine="0" autoPict="0">
                <anchor>
                  <from>
                    <xdr:col>3</xdr:col>
                    <xdr:colOff>19050</xdr:colOff>
                    <xdr:row>52</xdr:row>
                    <xdr:rowOff>0</xdr:rowOff>
                  </from>
                  <to>
                    <xdr:col>4</xdr:col>
                    <xdr:colOff>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44" name="Drop Down 69">
              <controlPr defaultSize="0" autoLine="0" autoPict="0">
                <anchor>
                  <from>
                    <xdr:col>3</xdr:col>
                    <xdr:colOff>19050</xdr:colOff>
                    <xdr:row>53</xdr:row>
                    <xdr:rowOff>9525</xdr:rowOff>
                  </from>
                  <to>
                    <xdr:col>4</xdr:col>
                    <xdr:colOff>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45" name="Drop Down 70">
              <controlPr defaultSize="0" autoLine="0" autoPict="0">
                <anchor>
                  <from>
                    <xdr:col>3</xdr:col>
                    <xdr:colOff>19050</xdr:colOff>
                    <xdr:row>54</xdr:row>
                    <xdr:rowOff>0</xdr:rowOff>
                  </from>
                  <to>
                    <xdr:col>4</xdr:col>
                    <xdr:colOff>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46" name="Drop Down 71">
              <controlPr defaultSize="0" autoLine="0" autoPict="0">
                <anchor>
                  <from>
                    <xdr:col>3</xdr:col>
                    <xdr:colOff>19050</xdr:colOff>
                    <xdr:row>55</xdr:row>
                    <xdr:rowOff>9525</xdr:rowOff>
                  </from>
                  <to>
                    <xdr:col>4</xdr:col>
                    <xdr:colOff>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47" name="Drop Down 72">
              <controlPr defaultSize="0" autoLine="0" autoPict="0">
                <anchor>
                  <from>
                    <xdr:col>3</xdr:col>
                    <xdr:colOff>19050</xdr:colOff>
                    <xdr:row>56</xdr:row>
                    <xdr:rowOff>0</xdr:rowOff>
                  </from>
                  <to>
                    <xdr:col>4</xdr:col>
                    <xdr:colOff>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48" name="Drop Down 73">
              <controlPr defaultSize="0" autoLine="0" autoPict="0">
                <anchor>
                  <from>
                    <xdr:col>3</xdr:col>
                    <xdr:colOff>19050</xdr:colOff>
                    <xdr:row>57</xdr:row>
                    <xdr:rowOff>9525</xdr:rowOff>
                  </from>
                  <to>
                    <xdr:col>4</xdr:col>
                    <xdr:colOff>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49" name="Drop Down 74">
              <controlPr defaultSize="0" autoLine="0" autoPict="0">
                <anchor>
                  <from>
                    <xdr:col>3</xdr:col>
                    <xdr:colOff>19050</xdr:colOff>
                    <xdr:row>58</xdr:row>
                    <xdr:rowOff>0</xdr:rowOff>
                  </from>
                  <to>
                    <xdr:col>4</xdr:col>
                    <xdr:colOff>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50" name="Drop Down 75">
              <controlPr defaultSize="0" autoLine="0" autoPict="0">
                <anchor>
                  <from>
                    <xdr:col>3</xdr:col>
                    <xdr:colOff>19050</xdr:colOff>
                    <xdr:row>59</xdr:row>
                    <xdr:rowOff>9525</xdr:rowOff>
                  </from>
                  <to>
                    <xdr:col>4</xdr:col>
                    <xdr:colOff>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51" name="Drop Down 76">
              <controlPr defaultSize="0" autoLine="0" autoPict="0">
                <anchor>
                  <from>
                    <xdr:col>3</xdr:col>
                    <xdr:colOff>19050</xdr:colOff>
                    <xdr:row>60</xdr:row>
                    <xdr:rowOff>0</xdr:rowOff>
                  </from>
                  <to>
                    <xdr:col>4</xdr:col>
                    <xdr:colOff>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52" name="Drop Down 77">
              <controlPr defaultSize="0" autoLine="0" autoPict="0">
                <anchor>
                  <from>
                    <xdr:col>3</xdr:col>
                    <xdr:colOff>19050</xdr:colOff>
                    <xdr:row>61</xdr:row>
                    <xdr:rowOff>9525</xdr:rowOff>
                  </from>
                  <to>
                    <xdr:col>4</xdr:col>
                    <xdr:colOff>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53" name="Drop Down 78">
              <controlPr defaultSize="0" autoLine="0" autoPict="0">
                <anchor>
                  <from>
                    <xdr:col>3</xdr:col>
                    <xdr:colOff>19050</xdr:colOff>
                    <xdr:row>62</xdr:row>
                    <xdr:rowOff>0</xdr:rowOff>
                  </from>
                  <to>
                    <xdr:col>4</xdr:col>
                    <xdr:colOff>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54" name="Drop Down 79">
              <controlPr defaultSize="0" autoLine="0" autoPict="0">
                <anchor>
                  <from>
                    <xdr:col>3</xdr:col>
                    <xdr:colOff>19050</xdr:colOff>
                    <xdr:row>63</xdr:row>
                    <xdr:rowOff>9525</xdr:rowOff>
                  </from>
                  <to>
                    <xdr:col>4</xdr:col>
                    <xdr:colOff>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55" name="Drop Down 80">
              <controlPr defaultSize="0" autoLine="0" autoPict="0">
                <anchor>
                  <from>
                    <xdr:col>3</xdr:col>
                    <xdr:colOff>19050</xdr:colOff>
                    <xdr:row>64</xdr:row>
                    <xdr:rowOff>0</xdr:rowOff>
                  </from>
                  <to>
                    <xdr:col>4</xdr:col>
                    <xdr:colOff>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56" name="Drop Down 81">
              <controlPr defaultSize="0" autoLine="0" autoPict="0">
                <anchor>
                  <from>
                    <xdr:col>3</xdr:col>
                    <xdr:colOff>19050</xdr:colOff>
                    <xdr:row>65</xdr:row>
                    <xdr:rowOff>9525</xdr:rowOff>
                  </from>
                  <to>
                    <xdr:col>4</xdr:col>
                    <xdr:colOff>0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57" name="Drop Down 82">
              <controlPr defaultSize="0" autoLine="0" autoPict="0">
                <anchor>
                  <from>
                    <xdr:col>3</xdr:col>
                    <xdr:colOff>19050</xdr:colOff>
                    <xdr:row>66</xdr:row>
                    <xdr:rowOff>0</xdr:rowOff>
                  </from>
                  <to>
                    <xdr:col>4</xdr:col>
                    <xdr:colOff>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58" name="Drop Down 83">
              <controlPr defaultSize="0" autoLine="0" autoPict="0">
                <anchor>
                  <from>
                    <xdr:col>3</xdr:col>
                    <xdr:colOff>19050</xdr:colOff>
                    <xdr:row>67</xdr:row>
                    <xdr:rowOff>9525</xdr:rowOff>
                  </from>
                  <to>
                    <xdr:col>4</xdr:col>
                    <xdr:colOff>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59" name="Drop Down 84">
              <controlPr defaultSize="0" autoLine="0" autoPict="0">
                <anchor>
                  <from>
                    <xdr:col>3</xdr:col>
                    <xdr:colOff>19050</xdr:colOff>
                    <xdr:row>68</xdr:row>
                    <xdr:rowOff>0</xdr:rowOff>
                  </from>
                  <to>
                    <xdr:col>4</xdr:col>
                    <xdr:colOff>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60" name="Drop Down 85">
              <controlPr defaultSize="0" autoLine="0" autoPict="0">
                <anchor>
                  <from>
                    <xdr:col>3</xdr:col>
                    <xdr:colOff>19050</xdr:colOff>
                    <xdr:row>69</xdr:row>
                    <xdr:rowOff>9525</xdr:rowOff>
                  </from>
                  <to>
                    <xdr:col>4</xdr:col>
                    <xdr:colOff>0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61" name="Drop Down 86">
              <controlPr defaultSize="0" autoLine="0" autoPict="0">
                <anchor>
                  <from>
                    <xdr:col>3</xdr:col>
                    <xdr:colOff>19050</xdr:colOff>
                    <xdr:row>70</xdr:row>
                    <xdr:rowOff>0</xdr:rowOff>
                  </from>
                  <to>
                    <xdr:col>4</xdr:col>
                    <xdr:colOff>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62" name="Drop Down 87">
              <controlPr defaultSize="0" autoLine="0" autoPict="0">
                <anchor>
                  <from>
                    <xdr:col>3</xdr:col>
                    <xdr:colOff>19050</xdr:colOff>
                    <xdr:row>71</xdr:row>
                    <xdr:rowOff>9525</xdr:rowOff>
                  </from>
                  <to>
                    <xdr:col>4</xdr:col>
                    <xdr:colOff>0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63" name="Drop Down 88">
              <controlPr defaultSize="0" autoLine="0" autoPict="0">
                <anchor>
                  <from>
                    <xdr:col>3</xdr:col>
                    <xdr:colOff>19050</xdr:colOff>
                    <xdr:row>72</xdr:row>
                    <xdr:rowOff>0</xdr:rowOff>
                  </from>
                  <to>
                    <xdr:col>4</xdr:col>
                    <xdr:colOff>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64" name="Drop Down 89">
              <controlPr defaultSize="0" autoLine="0" autoPict="0">
                <anchor>
                  <from>
                    <xdr:col>3</xdr:col>
                    <xdr:colOff>19050</xdr:colOff>
                    <xdr:row>73</xdr:row>
                    <xdr:rowOff>9525</xdr:rowOff>
                  </from>
                  <to>
                    <xdr:col>4</xdr:col>
                    <xdr:colOff>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65" name="Drop Down 90">
              <controlPr defaultSize="0" autoLine="0" autoPict="0">
                <anchor>
                  <from>
                    <xdr:col>3</xdr:col>
                    <xdr:colOff>19050</xdr:colOff>
                    <xdr:row>74</xdr:row>
                    <xdr:rowOff>0</xdr:rowOff>
                  </from>
                  <to>
                    <xdr:col>4</xdr:col>
                    <xdr:colOff>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66" name="Drop Down 91">
              <controlPr defaultSize="0" autoLine="0" autoPict="0">
                <anchor>
                  <from>
                    <xdr:col>3</xdr:col>
                    <xdr:colOff>19050</xdr:colOff>
                    <xdr:row>75</xdr:row>
                    <xdr:rowOff>9525</xdr:rowOff>
                  </from>
                  <to>
                    <xdr:col>4</xdr:col>
                    <xdr:colOff>0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67" name="Drop Down 92">
              <controlPr defaultSize="0" autoLine="0" autoPict="0">
                <anchor>
                  <from>
                    <xdr:col>3</xdr:col>
                    <xdr:colOff>19050</xdr:colOff>
                    <xdr:row>76</xdr:row>
                    <xdr:rowOff>0</xdr:rowOff>
                  </from>
                  <to>
                    <xdr:col>4</xdr:col>
                    <xdr:colOff>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68" name="Drop Down 93">
              <controlPr defaultSize="0" autoLine="0" autoPict="0">
                <anchor>
                  <from>
                    <xdr:col>3</xdr:col>
                    <xdr:colOff>19050</xdr:colOff>
                    <xdr:row>77</xdr:row>
                    <xdr:rowOff>9525</xdr:rowOff>
                  </from>
                  <to>
                    <xdr:col>4</xdr:col>
                    <xdr:colOff>0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69" name="Drop Down 94">
              <controlPr defaultSize="0" autoLine="0" autoPict="0">
                <anchor>
                  <from>
                    <xdr:col>3</xdr:col>
                    <xdr:colOff>19050</xdr:colOff>
                    <xdr:row>78</xdr:row>
                    <xdr:rowOff>0</xdr:rowOff>
                  </from>
                  <to>
                    <xdr:col>4</xdr:col>
                    <xdr:colOff>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70" name="Drop Down 95">
              <controlPr defaultSize="0" autoLine="0" autoPict="0">
                <anchor>
                  <from>
                    <xdr:col>3</xdr:col>
                    <xdr:colOff>19050</xdr:colOff>
                    <xdr:row>79</xdr:row>
                    <xdr:rowOff>9525</xdr:rowOff>
                  </from>
                  <to>
                    <xdr:col>4</xdr:col>
                    <xdr:colOff>0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71" name="Drop Down 96">
              <controlPr defaultSize="0" autoLine="0" autoPict="0">
                <anchor>
                  <from>
                    <xdr:col>3</xdr:col>
                    <xdr:colOff>19050</xdr:colOff>
                    <xdr:row>80</xdr:row>
                    <xdr:rowOff>0</xdr:rowOff>
                  </from>
                  <to>
                    <xdr:col>4</xdr:col>
                    <xdr:colOff>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72" name="Drop Down 97">
              <controlPr defaultSize="0" autoLine="0" autoPict="0">
                <anchor>
                  <from>
                    <xdr:col>3</xdr:col>
                    <xdr:colOff>19050</xdr:colOff>
                    <xdr:row>81</xdr:row>
                    <xdr:rowOff>9525</xdr:rowOff>
                  </from>
                  <to>
                    <xdr:col>4</xdr:col>
                    <xdr:colOff>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73" name="Drop Down 98">
              <controlPr defaultSize="0" autoLine="0" autoPict="0">
                <anchor>
                  <from>
                    <xdr:col>3</xdr:col>
                    <xdr:colOff>19050</xdr:colOff>
                    <xdr:row>82</xdr:row>
                    <xdr:rowOff>0</xdr:rowOff>
                  </from>
                  <to>
                    <xdr:col>4</xdr:col>
                    <xdr:colOff>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74" name="Drop Down 99">
              <controlPr defaultSize="0" autoLine="0" autoPict="0">
                <anchor>
                  <from>
                    <xdr:col>3</xdr:col>
                    <xdr:colOff>19050</xdr:colOff>
                    <xdr:row>83</xdr:row>
                    <xdr:rowOff>9525</xdr:rowOff>
                  </from>
                  <to>
                    <xdr:col>4</xdr:col>
                    <xdr:colOff>0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75" name="Drop Down 100">
              <controlPr defaultSize="0" autoLine="0" autoPict="0">
                <anchor>
                  <from>
                    <xdr:col>3</xdr:col>
                    <xdr:colOff>19050</xdr:colOff>
                    <xdr:row>84</xdr:row>
                    <xdr:rowOff>0</xdr:rowOff>
                  </from>
                  <to>
                    <xdr:col>4</xdr:col>
                    <xdr:colOff>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76" name="Drop Down 101">
              <controlPr defaultSize="0" autoLine="0" autoPict="0">
                <anchor>
                  <from>
                    <xdr:col>3</xdr:col>
                    <xdr:colOff>19050</xdr:colOff>
                    <xdr:row>85</xdr:row>
                    <xdr:rowOff>9525</xdr:rowOff>
                  </from>
                  <to>
                    <xdr:col>4</xdr:col>
                    <xdr:colOff>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77" name="Drop Down 102">
              <controlPr defaultSize="0" autoLine="0" autoPict="0">
                <anchor>
                  <from>
                    <xdr:col>3</xdr:col>
                    <xdr:colOff>19050</xdr:colOff>
                    <xdr:row>86</xdr:row>
                    <xdr:rowOff>0</xdr:rowOff>
                  </from>
                  <to>
                    <xdr:col>4</xdr:col>
                    <xdr:colOff>0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78" name="Drop Down 103">
              <controlPr defaultSize="0" autoLine="0" autoPict="0">
                <anchor>
                  <from>
                    <xdr:col>3</xdr:col>
                    <xdr:colOff>19050</xdr:colOff>
                    <xdr:row>87</xdr:row>
                    <xdr:rowOff>9525</xdr:rowOff>
                  </from>
                  <to>
                    <xdr:col>4</xdr:col>
                    <xdr:colOff>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79" name="Drop Down 104">
              <controlPr defaultSize="0" autoLine="0" autoPict="0">
                <anchor>
                  <from>
                    <xdr:col>3</xdr:col>
                    <xdr:colOff>19050</xdr:colOff>
                    <xdr:row>88</xdr:row>
                    <xdr:rowOff>0</xdr:rowOff>
                  </from>
                  <to>
                    <xdr:col>4</xdr:col>
                    <xdr:colOff>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80" name="Drop Down 105">
              <controlPr defaultSize="0" autoLine="0" autoPict="0">
                <anchor>
                  <from>
                    <xdr:col>3</xdr:col>
                    <xdr:colOff>19050</xdr:colOff>
                    <xdr:row>89</xdr:row>
                    <xdr:rowOff>9525</xdr:rowOff>
                  </from>
                  <to>
                    <xdr:col>4</xdr:col>
                    <xdr:colOff>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81" name="Drop Down 106">
              <controlPr defaultSize="0" autoLine="0" autoPict="0">
                <anchor>
                  <from>
                    <xdr:col>3</xdr:col>
                    <xdr:colOff>19050</xdr:colOff>
                    <xdr:row>91</xdr:row>
                    <xdr:rowOff>0</xdr:rowOff>
                  </from>
                  <to>
                    <xdr:col>4</xdr:col>
                    <xdr:colOff>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82" name="Drop Down 107">
              <controlPr defaultSize="0" autoLine="0" autoPict="0">
                <anchor>
                  <from>
                    <xdr:col>3</xdr:col>
                    <xdr:colOff>19050</xdr:colOff>
                    <xdr:row>92</xdr:row>
                    <xdr:rowOff>9525</xdr:rowOff>
                  </from>
                  <to>
                    <xdr:col>4</xdr:col>
                    <xdr:colOff>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83" name="Drop Down 108">
              <controlPr defaultSize="0" autoLine="0" autoPict="0">
                <anchor>
                  <from>
                    <xdr:col>3</xdr:col>
                    <xdr:colOff>19050</xdr:colOff>
                    <xdr:row>93</xdr:row>
                    <xdr:rowOff>0</xdr:rowOff>
                  </from>
                  <to>
                    <xdr:col>4</xdr:col>
                    <xdr:colOff>0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84" name="Drop Down 109">
              <controlPr defaultSize="0" autoLine="0" autoPict="0">
                <anchor>
                  <from>
                    <xdr:col>3</xdr:col>
                    <xdr:colOff>19050</xdr:colOff>
                    <xdr:row>94</xdr:row>
                    <xdr:rowOff>9525</xdr:rowOff>
                  </from>
                  <to>
                    <xdr:col>4</xdr:col>
                    <xdr:colOff>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85" name="Drop Down 110">
              <controlPr defaultSize="0" autoLine="0" autoPict="0">
                <anchor>
                  <from>
                    <xdr:col>3</xdr:col>
                    <xdr:colOff>19050</xdr:colOff>
                    <xdr:row>95</xdr:row>
                    <xdr:rowOff>0</xdr:rowOff>
                  </from>
                  <to>
                    <xdr:col>4</xdr:col>
                    <xdr:colOff>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86" name="Drop Down 111">
              <controlPr defaultSize="0" autoLine="0" autoPict="0">
                <anchor>
                  <from>
                    <xdr:col>3</xdr:col>
                    <xdr:colOff>19050</xdr:colOff>
                    <xdr:row>96</xdr:row>
                    <xdr:rowOff>9525</xdr:rowOff>
                  </from>
                  <to>
                    <xdr:col>4</xdr:col>
                    <xdr:colOff>0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87" name="Drop Down 112">
              <controlPr defaultSize="0" autoLine="0" autoPict="0">
                <anchor>
                  <from>
                    <xdr:col>3</xdr:col>
                    <xdr:colOff>19050</xdr:colOff>
                    <xdr:row>97</xdr:row>
                    <xdr:rowOff>0</xdr:rowOff>
                  </from>
                  <to>
                    <xdr:col>4</xdr:col>
                    <xdr:colOff>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88" name="Drop Down 113">
              <controlPr defaultSize="0" autoLine="0" autoPict="0">
                <anchor>
                  <from>
                    <xdr:col>3</xdr:col>
                    <xdr:colOff>19050</xdr:colOff>
                    <xdr:row>98</xdr:row>
                    <xdr:rowOff>9525</xdr:rowOff>
                  </from>
                  <to>
                    <xdr:col>4</xdr:col>
                    <xdr:colOff>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89" name="Drop Down 114">
              <controlPr defaultSize="0" autoLine="0" autoPict="0">
                <anchor>
                  <from>
                    <xdr:col>3</xdr:col>
                    <xdr:colOff>19050</xdr:colOff>
                    <xdr:row>99</xdr:row>
                    <xdr:rowOff>0</xdr:rowOff>
                  </from>
                  <to>
                    <xdr:col>4</xdr:col>
                    <xdr:colOff>0</xdr:colOff>
                    <xdr:row>100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7" r:id="rId90" name="Drop Down 115">
              <controlPr defaultSize="0" autoLine="0" autoPict="0">
                <anchor>
                  <from>
                    <xdr:col>3</xdr:col>
                    <xdr:colOff>19050</xdr:colOff>
                    <xdr:row>100</xdr:row>
                    <xdr:rowOff>9525</xdr:rowOff>
                  </from>
                  <to>
                    <xdr:col>4</xdr:col>
                    <xdr:colOff>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8" r:id="rId91" name="Drop Down 116">
              <controlPr defaultSize="0" autoLine="0" autoPict="0">
                <anchor>
                  <from>
                    <xdr:col>3</xdr:col>
                    <xdr:colOff>19050</xdr:colOff>
                    <xdr:row>101</xdr:row>
                    <xdr:rowOff>0</xdr:rowOff>
                  </from>
                  <to>
                    <xdr:col>4</xdr:col>
                    <xdr:colOff>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9" r:id="rId92" name="Drop Down 117">
              <controlPr defaultSize="0" autoLine="0" autoPict="0">
                <anchor>
                  <from>
                    <xdr:col>3</xdr:col>
                    <xdr:colOff>19050</xdr:colOff>
                    <xdr:row>102</xdr:row>
                    <xdr:rowOff>9525</xdr:rowOff>
                  </from>
                  <to>
                    <xdr:col>4</xdr:col>
                    <xdr:colOff>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93" name="Drop Down 118">
              <controlPr defaultSize="0" autoLine="0" autoPict="0">
                <anchor>
                  <from>
                    <xdr:col>3</xdr:col>
                    <xdr:colOff>19050</xdr:colOff>
                    <xdr:row>103</xdr:row>
                    <xdr:rowOff>0</xdr:rowOff>
                  </from>
                  <to>
                    <xdr:col>4</xdr:col>
                    <xdr:colOff>0</xdr:colOff>
                    <xdr:row>104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1" r:id="rId94" name="Drop Down 119">
              <controlPr defaultSize="0" autoLine="0" autoPict="0">
                <anchor>
                  <from>
                    <xdr:col>3</xdr:col>
                    <xdr:colOff>19050</xdr:colOff>
                    <xdr:row>104</xdr:row>
                    <xdr:rowOff>9525</xdr:rowOff>
                  </from>
                  <to>
                    <xdr:col>4</xdr:col>
                    <xdr:colOff>0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95" name="Drop Down 120">
              <controlPr defaultSize="0" autoLine="0" autoPict="0">
                <anchor>
                  <from>
                    <xdr:col>3</xdr:col>
                    <xdr:colOff>19050</xdr:colOff>
                    <xdr:row>105</xdr:row>
                    <xdr:rowOff>0</xdr:rowOff>
                  </from>
                  <to>
                    <xdr:col>4</xdr:col>
                    <xdr:colOff>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96" name="Drop Down 121">
              <controlPr defaultSize="0" autoLine="0" autoPict="0">
                <anchor>
                  <from>
                    <xdr:col>3</xdr:col>
                    <xdr:colOff>19050</xdr:colOff>
                    <xdr:row>106</xdr:row>
                    <xdr:rowOff>9525</xdr:rowOff>
                  </from>
                  <to>
                    <xdr:col>4</xdr:col>
                    <xdr:colOff>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97" name="Drop Down 122">
              <controlPr defaultSize="0" autoLine="0" autoPict="0">
                <anchor>
                  <from>
                    <xdr:col>3</xdr:col>
                    <xdr:colOff>19050</xdr:colOff>
                    <xdr:row>107</xdr:row>
                    <xdr:rowOff>0</xdr:rowOff>
                  </from>
                  <to>
                    <xdr:col>4</xdr:col>
                    <xdr:colOff>0</xdr:colOff>
                    <xdr:row>108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98" name="Drop Down 123">
              <controlPr defaultSize="0" autoLine="0" autoPict="0">
                <anchor>
                  <from>
                    <xdr:col>3</xdr:col>
                    <xdr:colOff>19050</xdr:colOff>
                    <xdr:row>108</xdr:row>
                    <xdr:rowOff>9525</xdr:rowOff>
                  </from>
                  <to>
                    <xdr:col>4</xdr:col>
                    <xdr:colOff>0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99" name="Drop Down 124">
              <controlPr defaultSize="0" autoLine="0" autoPict="0">
                <anchor>
                  <from>
                    <xdr:col>3</xdr:col>
                    <xdr:colOff>19050</xdr:colOff>
                    <xdr:row>109</xdr:row>
                    <xdr:rowOff>0</xdr:rowOff>
                  </from>
                  <to>
                    <xdr:col>4</xdr:col>
                    <xdr:colOff>0</xdr:colOff>
                    <xdr:row>110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00" name="Drop Down 125">
              <controlPr defaultSize="0" autoLine="0" autoPict="0">
                <anchor>
                  <from>
                    <xdr:col>3</xdr:col>
                    <xdr:colOff>19050</xdr:colOff>
                    <xdr:row>110</xdr:row>
                    <xdr:rowOff>9525</xdr:rowOff>
                  </from>
                  <to>
                    <xdr:col>4</xdr:col>
                    <xdr:colOff>0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01" name="Drop Down 126">
              <controlPr defaultSize="0" autoLine="0" autoPict="0">
                <anchor>
                  <from>
                    <xdr:col>3</xdr:col>
                    <xdr:colOff>19050</xdr:colOff>
                    <xdr:row>111</xdr:row>
                    <xdr:rowOff>0</xdr:rowOff>
                  </from>
                  <to>
                    <xdr:col>4</xdr:col>
                    <xdr:colOff>0</xdr:colOff>
                    <xdr:row>112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02" name="Drop Down 127">
              <controlPr defaultSize="0" autoLine="0" autoPict="0">
                <anchor>
                  <from>
                    <xdr:col>3</xdr:col>
                    <xdr:colOff>19050</xdr:colOff>
                    <xdr:row>112</xdr:row>
                    <xdr:rowOff>9525</xdr:rowOff>
                  </from>
                  <to>
                    <xdr:col>4</xdr:col>
                    <xdr:colOff>0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03" name="Drop Down 128">
              <controlPr defaultSize="0" autoLine="0" autoPict="0">
                <anchor>
                  <from>
                    <xdr:col>3</xdr:col>
                    <xdr:colOff>19050</xdr:colOff>
                    <xdr:row>113</xdr:row>
                    <xdr:rowOff>0</xdr:rowOff>
                  </from>
                  <to>
                    <xdr:col>4</xdr:col>
                    <xdr:colOff>0</xdr:colOff>
                    <xdr:row>114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04" name="Drop Down 129">
              <controlPr defaultSize="0" autoLine="0" autoPict="0">
                <anchor>
                  <from>
                    <xdr:col>3</xdr:col>
                    <xdr:colOff>19050</xdr:colOff>
                    <xdr:row>114</xdr:row>
                    <xdr:rowOff>9525</xdr:rowOff>
                  </from>
                  <to>
                    <xdr:col>4</xdr:col>
                    <xdr:colOff>0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05" name="Drop Down 130">
              <controlPr defaultSize="0" autoLine="0" autoPict="0">
                <anchor>
                  <from>
                    <xdr:col>3</xdr:col>
                    <xdr:colOff>19050</xdr:colOff>
                    <xdr:row>115</xdr:row>
                    <xdr:rowOff>0</xdr:rowOff>
                  </from>
                  <to>
                    <xdr:col>4</xdr:col>
                    <xdr:colOff>0</xdr:colOff>
                    <xdr:row>116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106" name="Drop Down 131">
              <controlPr defaultSize="0" autoLine="0" autoPict="0">
                <anchor>
                  <from>
                    <xdr:col>3</xdr:col>
                    <xdr:colOff>19050</xdr:colOff>
                    <xdr:row>116</xdr:row>
                    <xdr:rowOff>9525</xdr:rowOff>
                  </from>
                  <to>
                    <xdr:col>4</xdr:col>
                    <xdr:colOff>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107" name="Drop Down 132">
              <controlPr defaultSize="0" autoLine="0" autoPict="0">
                <anchor>
                  <from>
                    <xdr:col>3</xdr:col>
                    <xdr:colOff>19050</xdr:colOff>
                    <xdr:row>117</xdr:row>
                    <xdr:rowOff>0</xdr:rowOff>
                  </from>
                  <to>
                    <xdr:col>4</xdr:col>
                    <xdr:colOff>0</xdr:colOff>
                    <xdr:row>118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108" name="Drop Down 133">
              <controlPr defaultSize="0" autoLine="0" autoPict="0">
                <anchor>
                  <from>
                    <xdr:col>3</xdr:col>
                    <xdr:colOff>19050</xdr:colOff>
                    <xdr:row>118</xdr:row>
                    <xdr:rowOff>9525</xdr:rowOff>
                  </from>
                  <to>
                    <xdr:col>4</xdr:col>
                    <xdr:colOff>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09" name="Drop Down 134">
              <controlPr defaultSize="0" autoLine="0" autoPict="0">
                <anchor>
                  <from>
                    <xdr:col>3</xdr:col>
                    <xdr:colOff>19050</xdr:colOff>
                    <xdr:row>119</xdr:row>
                    <xdr:rowOff>0</xdr:rowOff>
                  </from>
                  <to>
                    <xdr:col>4</xdr:col>
                    <xdr:colOff>0</xdr:colOff>
                    <xdr:row>120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110" name="Drop Down 135">
              <controlPr defaultSize="0" autoLine="0" autoPict="0">
                <anchor>
                  <from>
                    <xdr:col>3</xdr:col>
                    <xdr:colOff>19050</xdr:colOff>
                    <xdr:row>120</xdr:row>
                    <xdr:rowOff>9525</xdr:rowOff>
                  </from>
                  <to>
                    <xdr:col>4</xdr:col>
                    <xdr:colOff>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111" name="Drop Down 136">
              <controlPr defaultSize="0" autoLine="0" autoPict="0">
                <anchor>
                  <from>
                    <xdr:col>3</xdr:col>
                    <xdr:colOff>19050</xdr:colOff>
                    <xdr:row>121</xdr:row>
                    <xdr:rowOff>0</xdr:rowOff>
                  </from>
                  <to>
                    <xdr:col>4</xdr:col>
                    <xdr:colOff>0</xdr:colOff>
                    <xdr:row>122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112" name="Drop Down 137">
              <controlPr defaultSize="0" autoLine="0" autoPict="0">
                <anchor>
                  <from>
                    <xdr:col>3</xdr:col>
                    <xdr:colOff>19050</xdr:colOff>
                    <xdr:row>122</xdr:row>
                    <xdr:rowOff>9525</xdr:rowOff>
                  </from>
                  <to>
                    <xdr:col>4</xdr:col>
                    <xdr:colOff>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113" name="Drop Down 138">
              <controlPr defaultSize="0" autoLine="0" autoPict="0">
                <anchor>
                  <from>
                    <xdr:col>3</xdr:col>
                    <xdr:colOff>19050</xdr:colOff>
                    <xdr:row>123</xdr:row>
                    <xdr:rowOff>0</xdr:rowOff>
                  </from>
                  <to>
                    <xdr:col>4</xdr:col>
                    <xdr:colOff>0</xdr:colOff>
                    <xdr:row>124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114" name="Drop Down 139">
              <controlPr defaultSize="0" autoLine="0" autoPict="0">
                <anchor>
                  <from>
                    <xdr:col>3</xdr:col>
                    <xdr:colOff>19050</xdr:colOff>
                    <xdr:row>124</xdr:row>
                    <xdr:rowOff>9525</xdr:rowOff>
                  </from>
                  <to>
                    <xdr:col>4</xdr:col>
                    <xdr:colOff>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115" name="Drop Down 140">
              <controlPr defaultSize="0" autoLine="0" autoPict="0">
                <anchor>
                  <from>
                    <xdr:col>3</xdr:col>
                    <xdr:colOff>19050</xdr:colOff>
                    <xdr:row>125</xdr:row>
                    <xdr:rowOff>0</xdr:rowOff>
                  </from>
                  <to>
                    <xdr:col>4</xdr:col>
                    <xdr:colOff>0</xdr:colOff>
                    <xdr:row>126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116" name="Drop Down 141">
              <controlPr defaultSize="0" autoLine="0" autoPict="0">
                <anchor>
                  <from>
                    <xdr:col>3</xdr:col>
                    <xdr:colOff>19050</xdr:colOff>
                    <xdr:row>126</xdr:row>
                    <xdr:rowOff>9525</xdr:rowOff>
                  </from>
                  <to>
                    <xdr:col>4</xdr:col>
                    <xdr:colOff>0</xdr:colOff>
                    <xdr:row>127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117" name="Drop Down 142">
              <controlPr defaultSize="0" autoLine="0" autoPict="0">
                <anchor>
                  <from>
                    <xdr:col>3</xdr:col>
                    <xdr:colOff>19050</xdr:colOff>
                    <xdr:row>127</xdr:row>
                    <xdr:rowOff>0</xdr:rowOff>
                  </from>
                  <to>
                    <xdr:col>4</xdr:col>
                    <xdr:colOff>0</xdr:colOff>
                    <xdr:row>128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118" name="Drop Down 143">
              <controlPr defaultSize="0" autoLine="0" autoPict="0">
                <anchor>
                  <from>
                    <xdr:col>3</xdr:col>
                    <xdr:colOff>19050</xdr:colOff>
                    <xdr:row>128</xdr:row>
                    <xdr:rowOff>9525</xdr:rowOff>
                  </from>
                  <to>
                    <xdr:col>4</xdr:col>
                    <xdr:colOff>0</xdr:colOff>
                    <xdr:row>129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119" name="Drop Down 144">
              <controlPr defaultSize="0" autoLine="0" autoPict="0">
                <anchor>
                  <from>
                    <xdr:col>3</xdr:col>
                    <xdr:colOff>19050</xdr:colOff>
                    <xdr:row>129</xdr:row>
                    <xdr:rowOff>0</xdr:rowOff>
                  </from>
                  <to>
                    <xdr:col>4</xdr:col>
                    <xdr:colOff>0</xdr:colOff>
                    <xdr:row>130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120" name="Drop Down 145">
              <controlPr defaultSize="0" autoLine="0" autoPict="0">
                <anchor>
                  <from>
                    <xdr:col>3</xdr:col>
                    <xdr:colOff>19050</xdr:colOff>
                    <xdr:row>130</xdr:row>
                    <xdr:rowOff>9525</xdr:rowOff>
                  </from>
                  <to>
                    <xdr:col>4</xdr:col>
                    <xdr:colOff>0</xdr:colOff>
                    <xdr:row>131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121" name="Drop Down 146">
              <controlPr defaultSize="0" autoLine="0" autoPict="0">
                <anchor>
                  <from>
                    <xdr:col>3</xdr:col>
                    <xdr:colOff>19050</xdr:colOff>
                    <xdr:row>131</xdr:row>
                    <xdr:rowOff>0</xdr:rowOff>
                  </from>
                  <to>
                    <xdr:col>4</xdr:col>
                    <xdr:colOff>0</xdr:colOff>
                    <xdr:row>132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122" name="Drop Down 147">
              <controlPr defaultSize="0" autoLine="0" autoPict="0">
                <anchor>
                  <from>
                    <xdr:col>3</xdr:col>
                    <xdr:colOff>19050</xdr:colOff>
                    <xdr:row>132</xdr:row>
                    <xdr:rowOff>9525</xdr:rowOff>
                  </from>
                  <to>
                    <xdr:col>4</xdr:col>
                    <xdr:colOff>0</xdr:colOff>
                    <xdr:row>133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0" r:id="rId123" name="Drop Down 148">
              <controlPr defaultSize="0" autoLine="0" autoPict="0">
                <anchor>
                  <from>
                    <xdr:col>3</xdr:col>
                    <xdr:colOff>19050</xdr:colOff>
                    <xdr:row>133</xdr:row>
                    <xdr:rowOff>0</xdr:rowOff>
                  </from>
                  <to>
                    <xdr:col>4</xdr:col>
                    <xdr:colOff>0</xdr:colOff>
                    <xdr:row>134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124" name="Drop Down 149">
              <controlPr defaultSize="0" autoLine="0" autoPict="0">
                <anchor>
                  <from>
                    <xdr:col>3</xdr:col>
                    <xdr:colOff>19050</xdr:colOff>
                    <xdr:row>134</xdr:row>
                    <xdr:rowOff>9525</xdr:rowOff>
                  </from>
                  <to>
                    <xdr:col>4</xdr:col>
                    <xdr:colOff>0</xdr:colOff>
                    <xdr:row>135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125" name="Drop Down 150">
              <controlPr defaultSize="0" autoLine="0" autoPict="0">
                <anchor>
                  <from>
                    <xdr:col>3</xdr:col>
                    <xdr:colOff>19050</xdr:colOff>
                    <xdr:row>135</xdr:row>
                    <xdr:rowOff>0</xdr:rowOff>
                  </from>
                  <to>
                    <xdr:col>4</xdr:col>
                    <xdr:colOff>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3" r:id="rId126" name="Drop Down 151">
              <controlPr defaultSize="0" autoLine="0" autoPict="0">
                <anchor>
                  <from>
                    <xdr:col>3</xdr:col>
                    <xdr:colOff>19050</xdr:colOff>
                    <xdr:row>136</xdr:row>
                    <xdr:rowOff>9525</xdr:rowOff>
                  </from>
                  <to>
                    <xdr:col>4</xdr:col>
                    <xdr:colOff>0</xdr:colOff>
                    <xdr:row>137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127" name="Drop Down 152">
              <controlPr defaultSize="0" autoLine="0" autoPict="0">
                <anchor>
                  <from>
                    <xdr:col>3</xdr:col>
                    <xdr:colOff>19050</xdr:colOff>
                    <xdr:row>137</xdr:row>
                    <xdr:rowOff>0</xdr:rowOff>
                  </from>
                  <to>
                    <xdr:col>4</xdr:col>
                    <xdr:colOff>0</xdr:colOff>
                    <xdr:row>138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5" r:id="rId128" name="Drop Down 153">
              <controlPr defaultSize="0" autoLine="0" autoPict="0">
                <anchor>
                  <from>
                    <xdr:col>3</xdr:col>
                    <xdr:colOff>19050</xdr:colOff>
                    <xdr:row>138</xdr:row>
                    <xdr:rowOff>9525</xdr:rowOff>
                  </from>
                  <to>
                    <xdr:col>4</xdr:col>
                    <xdr:colOff>0</xdr:colOff>
                    <xdr:row>139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129" name="Drop Down 154">
              <controlPr defaultSize="0" autoLine="0" autoPict="0">
                <anchor>
                  <from>
                    <xdr:col>3</xdr:col>
                    <xdr:colOff>19050</xdr:colOff>
                    <xdr:row>139</xdr:row>
                    <xdr:rowOff>0</xdr:rowOff>
                  </from>
                  <to>
                    <xdr:col>4</xdr:col>
                    <xdr:colOff>0</xdr:colOff>
                    <xdr:row>140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7" r:id="rId130" name="Drop Down 155">
              <controlPr defaultSize="0" autoLine="0" autoPict="0">
                <anchor>
                  <from>
                    <xdr:col>3</xdr:col>
                    <xdr:colOff>19050</xdr:colOff>
                    <xdr:row>140</xdr:row>
                    <xdr:rowOff>9525</xdr:rowOff>
                  </from>
                  <to>
                    <xdr:col>4</xdr:col>
                    <xdr:colOff>0</xdr:colOff>
                    <xdr:row>141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131" name="Drop Down 156">
              <controlPr defaultSize="0" autoLine="0" autoPict="0">
                <anchor>
                  <from>
                    <xdr:col>3</xdr:col>
                    <xdr:colOff>19050</xdr:colOff>
                    <xdr:row>141</xdr:row>
                    <xdr:rowOff>0</xdr:rowOff>
                  </from>
                  <to>
                    <xdr:col>4</xdr:col>
                    <xdr:colOff>0</xdr:colOff>
                    <xdr:row>142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9" r:id="rId132" name="Drop Down 157">
              <controlPr defaultSize="0" autoLine="0" autoPict="0">
                <anchor>
                  <from>
                    <xdr:col>3</xdr:col>
                    <xdr:colOff>19050</xdr:colOff>
                    <xdr:row>142</xdr:row>
                    <xdr:rowOff>9525</xdr:rowOff>
                  </from>
                  <to>
                    <xdr:col>4</xdr:col>
                    <xdr:colOff>0</xdr:colOff>
                    <xdr:row>143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133" name="Drop Down 158">
              <controlPr defaultSize="0" autoLine="0" autoPict="0">
                <anchor>
                  <from>
                    <xdr:col>3</xdr:col>
                    <xdr:colOff>19050</xdr:colOff>
                    <xdr:row>143</xdr:row>
                    <xdr:rowOff>0</xdr:rowOff>
                  </from>
                  <to>
                    <xdr:col>4</xdr:col>
                    <xdr:colOff>0</xdr:colOff>
                    <xdr:row>144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1" r:id="rId134" name="Drop Down 159">
              <controlPr defaultSize="0" autoLine="0" autoPict="0">
                <anchor>
                  <from>
                    <xdr:col>3</xdr:col>
                    <xdr:colOff>19050</xdr:colOff>
                    <xdr:row>144</xdr:row>
                    <xdr:rowOff>9525</xdr:rowOff>
                  </from>
                  <to>
                    <xdr:col>4</xdr:col>
                    <xdr:colOff>0</xdr:colOff>
                    <xdr:row>145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135" name="Drop Down 160">
              <controlPr defaultSize="0" autoLine="0" autoPict="0">
                <anchor>
                  <from>
                    <xdr:col>3</xdr:col>
                    <xdr:colOff>19050</xdr:colOff>
                    <xdr:row>145</xdr:row>
                    <xdr:rowOff>0</xdr:rowOff>
                  </from>
                  <to>
                    <xdr:col>4</xdr:col>
                    <xdr:colOff>0</xdr:colOff>
                    <xdr:row>146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136" name="Drop Down 161">
              <controlPr defaultSize="0" autoLine="0" autoPict="0">
                <anchor>
                  <from>
                    <xdr:col>3</xdr:col>
                    <xdr:colOff>19050</xdr:colOff>
                    <xdr:row>146</xdr:row>
                    <xdr:rowOff>9525</xdr:rowOff>
                  </from>
                  <to>
                    <xdr:col>4</xdr:col>
                    <xdr:colOff>0</xdr:colOff>
                    <xdr:row>147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137" name="Drop Down 162">
              <controlPr defaultSize="0" autoLine="0" autoPict="0">
                <anchor>
                  <from>
                    <xdr:col>3</xdr:col>
                    <xdr:colOff>19050</xdr:colOff>
                    <xdr:row>147</xdr:row>
                    <xdr:rowOff>0</xdr:rowOff>
                  </from>
                  <to>
                    <xdr:col>4</xdr:col>
                    <xdr:colOff>0</xdr:colOff>
                    <xdr:row>148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138" name="Drop Down 163">
              <controlPr defaultSize="0" autoLine="0" autoPict="0">
                <anchor>
                  <from>
                    <xdr:col>3</xdr:col>
                    <xdr:colOff>19050</xdr:colOff>
                    <xdr:row>148</xdr:row>
                    <xdr:rowOff>9525</xdr:rowOff>
                  </from>
                  <to>
                    <xdr:col>4</xdr:col>
                    <xdr:colOff>0</xdr:colOff>
                    <xdr:row>149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6" r:id="rId139" name="Drop Down 164">
              <controlPr defaultSize="0" autoLine="0" autoPict="0">
                <anchor>
                  <from>
                    <xdr:col>3</xdr:col>
                    <xdr:colOff>19050</xdr:colOff>
                    <xdr:row>149</xdr:row>
                    <xdr:rowOff>0</xdr:rowOff>
                  </from>
                  <to>
                    <xdr:col>4</xdr:col>
                    <xdr:colOff>0</xdr:colOff>
                    <xdr:row>150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7" r:id="rId140" name="Drop Down 165">
              <controlPr defaultSize="0" autoLine="0" autoPict="0">
                <anchor>
                  <from>
                    <xdr:col>3</xdr:col>
                    <xdr:colOff>19050</xdr:colOff>
                    <xdr:row>150</xdr:row>
                    <xdr:rowOff>9525</xdr:rowOff>
                  </from>
                  <to>
                    <xdr:col>4</xdr:col>
                    <xdr:colOff>0</xdr:colOff>
                    <xdr:row>151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141" name="Drop Down 172">
              <controlPr defaultSize="0" autoLine="0" autoPict="0">
                <anchor>
                  <from>
                    <xdr:col>3</xdr:col>
                    <xdr:colOff>19050</xdr:colOff>
                    <xdr:row>26</xdr:row>
                    <xdr:rowOff>9525</xdr:rowOff>
                  </from>
                  <to>
                    <xdr:col>4</xdr:col>
                    <xdr:colOff>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5" r:id="rId142" name="Drop Down 173">
              <controlPr defaultSize="0" autoLine="0" autoPict="0">
                <anchor>
                  <from>
                    <xdr:col>3</xdr:col>
                    <xdr:colOff>19050</xdr:colOff>
                    <xdr:row>28</xdr:row>
                    <xdr:rowOff>9525</xdr:rowOff>
                  </from>
                  <to>
                    <xdr:col>4</xdr:col>
                    <xdr:colOff>0</xdr:colOff>
                    <xdr:row>29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7:L252"/>
  <sheetViews>
    <sheetView zoomScale="40" zoomScaleNormal="40" workbookViewId="0">
      <selection activeCell="J170" sqref="J170"/>
    </sheetView>
  </sheetViews>
  <sheetFormatPr baseColWidth="10" defaultRowHeight="12.75" x14ac:dyDescent="0.2"/>
  <cols>
    <col min="1" max="1" width="11.42578125" style="123"/>
    <col min="2" max="2" width="52.5703125" bestFit="1" customWidth="1"/>
    <col min="3" max="3" width="19.42578125" bestFit="1" customWidth="1"/>
    <col min="10" max="10" width="14" bestFit="1" customWidth="1"/>
  </cols>
  <sheetData>
    <row r="7" spans="1:12" x14ac:dyDescent="0.2">
      <c r="A7" s="121" t="str">
        <f>IF(Données!A837="","",Données!A837)</f>
        <v>Classe 7</v>
      </c>
      <c r="B7" s="120" t="str">
        <f>IF(Données!B837="","",Données!B837)</f>
        <v>Produits</v>
      </c>
      <c r="C7" s="120" t="str">
        <f>+Données!C37</f>
        <v xml:space="preserve">Montants Hors Taxes </v>
      </c>
      <c r="D7" s="120" t="str">
        <f>Données!B28</f>
        <v>Taux TVA</v>
      </c>
      <c r="E7" s="124">
        <f>Données!B29</f>
        <v>0.2</v>
      </c>
      <c r="F7" s="124">
        <f>Données!B30</f>
        <v>0.1</v>
      </c>
      <c r="G7" s="124">
        <f>Données!B31</f>
        <v>5.5E-2</v>
      </c>
      <c r="H7" s="124">
        <f>Données!B32</f>
        <v>2.1000000000000001E-2</v>
      </c>
      <c r="I7" s="120" t="str">
        <f>Données!B33</f>
        <v>éxonéré</v>
      </c>
      <c r="J7" s="120" t="str">
        <f>Données!B34</f>
        <v>non déclarables</v>
      </c>
    </row>
    <row r="8" spans="1:12" x14ac:dyDescent="0.2">
      <c r="A8" s="121" t="str">
        <f>IF(Données!C839=0,"",Données!A839)</f>
        <v/>
      </c>
      <c r="B8" s="125" t="str">
        <f>IF(Données!B839="","",Données!B839)</f>
        <v>70- VENTES PRODUITS, PRESTATIONS, MARCHANDISES</v>
      </c>
      <c r="C8" s="120"/>
      <c r="D8" s="120"/>
      <c r="E8" s="120"/>
      <c r="F8" s="120"/>
      <c r="G8" s="120"/>
      <c r="H8" s="120"/>
      <c r="I8" s="120"/>
      <c r="J8" s="120"/>
    </row>
    <row r="9" spans="1:12" x14ac:dyDescent="0.2">
      <c r="A9" s="121" t="str">
        <f>IF(Données!C840=0,"",Données!A840)</f>
        <v/>
      </c>
      <c r="B9" s="125" t="str">
        <f>IF(Données!B840="","",Données!B840)</f>
        <v>Ventes de produits finis France</v>
      </c>
      <c r="C9" s="120" t="str">
        <f>IF(Données!C840="","",ABS(Données!C840))</f>
        <v/>
      </c>
      <c r="D9" s="120"/>
      <c r="E9" s="120" t="str">
        <f>IF($D9=1,$C9,"")</f>
        <v/>
      </c>
      <c r="F9" s="120" t="str">
        <f>IF($D9=2,$C9,"")</f>
        <v/>
      </c>
      <c r="G9" s="120" t="str">
        <f>IF($D9=3,$C9,"")</f>
        <v/>
      </c>
      <c r="H9" s="120" t="str">
        <f>IF($D9=4,$C9,"")</f>
        <v/>
      </c>
      <c r="I9" s="120" t="str">
        <f>IF($D9=5,$C9,"")</f>
        <v/>
      </c>
      <c r="J9" s="120" t="str">
        <f>IF($D9=6,$C9,"")</f>
        <v/>
      </c>
    </row>
    <row r="10" spans="1:12" x14ac:dyDescent="0.2">
      <c r="A10" s="121">
        <f>IF(Données!C841=0,"",Données!A841)</f>
        <v>701010</v>
      </c>
      <c r="B10" s="125" t="str">
        <f>IF(Données!B841="","",Données!B841)</f>
        <v>Ventes boulangerie 5,5%</v>
      </c>
      <c r="C10" s="120">
        <f>IF(Données!C841="","",ABS(Données!C841))</f>
        <v>206132.1</v>
      </c>
      <c r="D10" s="120"/>
      <c r="E10" s="120" t="str">
        <f t="shared" ref="E10:E73" si="0">IF($D10=1,$C10,"")</f>
        <v/>
      </c>
      <c r="F10" s="120" t="str">
        <f t="shared" ref="F10:F73" si="1">IF($D10=2,$C10,"")</f>
        <v/>
      </c>
      <c r="G10" s="120" t="str">
        <f t="shared" ref="G10:G73" si="2">IF($D10=3,$C10,"")</f>
        <v/>
      </c>
      <c r="H10" s="120" t="str">
        <f t="shared" ref="H10:H73" si="3">IF($D10=4,$C10,"")</f>
        <v/>
      </c>
      <c r="I10" s="120" t="str">
        <f t="shared" ref="I10:I73" si="4">IF($D10=5,$C10,"")</f>
        <v/>
      </c>
      <c r="J10" s="120" t="str">
        <f t="shared" ref="J10:J73" si="5">IF($D10=6,$C10,"")</f>
        <v/>
      </c>
    </row>
    <row r="11" spans="1:12" x14ac:dyDescent="0.2">
      <c r="A11" s="121">
        <f>IF(Données!C842=0,"",Données!A842)</f>
        <v>701020</v>
      </c>
      <c r="B11" s="125" t="str">
        <f>IF(Données!B842="","",Données!B842)</f>
        <v>Ventes  patisserie 5,5%</v>
      </c>
      <c r="C11" s="120">
        <f>IF(Données!C842="","",ABS(Données!C842))</f>
        <v>73588.42</v>
      </c>
      <c r="D11" s="120"/>
      <c r="E11" s="120" t="str">
        <f t="shared" si="0"/>
        <v/>
      </c>
      <c r="F11" s="120" t="str">
        <f t="shared" si="1"/>
        <v/>
      </c>
      <c r="G11" s="120" t="str">
        <f t="shared" si="2"/>
        <v/>
      </c>
      <c r="H11" s="120" t="str">
        <f t="shared" si="3"/>
        <v/>
      </c>
      <c r="I11" s="120" t="str">
        <f t="shared" si="4"/>
        <v/>
      </c>
      <c r="J11" s="120" t="str">
        <f t="shared" si="5"/>
        <v/>
      </c>
    </row>
    <row r="12" spans="1:12" x14ac:dyDescent="0.2">
      <c r="A12" s="121">
        <f>IF(Données!C843=0,"",Données!A843)</f>
        <v>701030</v>
      </c>
      <c r="B12" s="125" t="str">
        <f>IF(Données!B843="","",Données!B843)</f>
        <v>Ventes  viennoiserie 5,5%</v>
      </c>
      <c r="C12" s="120">
        <f>IF(Données!C843="","",ABS(Données!C843))</f>
        <v>48277.85</v>
      </c>
      <c r="D12" s="120"/>
      <c r="E12" s="120" t="str">
        <f t="shared" si="0"/>
        <v/>
      </c>
      <c r="F12" s="120" t="str">
        <f t="shared" si="1"/>
        <v/>
      </c>
      <c r="G12" s="120" t="str">
        <f t="shared" si="2"/>
        <v/>
      </c>
      <c r="H12" s="120" t="str">
        <f t="shared" si="3"/>
        <v/>
      </c>
      <c r="I12" s="120" t="str">
        <f t="shared" si="4"/>
        <v/>
      </c>
      <c r="J12" s="120" t="str">
        <f t="shared" si="5"/>
        <v/>
      </c>
    </row>
    <row r="13" spans="1:12" x14ac:dyDescent="0.2">
      <c r="A13" s="121">
        <f>IF(Données!C844=0,"",Données!A844)</f>
        <v>701040</v>
      </c>
      <c r="B13" s="125" t="str">
        <f>IF(Données!B844="","",Données!B844)</f>
        <v>Ventes biscuits 5,5 %</v>
      </c>
      <c r="C13" s="120">
        <f>IF(Données!C844="","",ABS(Données!C844))</f>
        <v>5836.37</v>
      </c>
      <c r="D13" s="120"/>
      <c r="E13" s="120" t="str">
        <f t="shared" si="0"/>
        <v/>
      </c>
      <c r="F13" s="120" t="str">
        <f t="shared" si="1"/>
        <v/>
      </c>
      <c r="G13" s="120" t="str">
        <f t="shared" si="2"/>
        <v/>
      </c>
      <c r="H13" s="120" t="str">
        <f t="shared" si="3"/>
        <v/>
      </c>
      <c r="I13" s="120" t="str">
        <f t="shared" si="4"/>
        <v/>
      </c>
      <c r="J13" s="120" t="str">
        <f t="shared" si="5"/>
        <v/>
      </c>
      <c r="L13" s="71" t="s">
        <v>1110</v>
      </c>
    </row>
    <row r="14" spans="1:12" x14ac:dyDescent="0.2">
      <c r="A14" s="121">
        <f>IF(Données!C845=0,"",Données!A845)</f>
        <v>701050</v>
      </c>
      <c r="B14" s="125" t="str">
        <f>IF(Données!B845="","",Données!B845)</f>
        <v>Ventes chaud 10%</v>
      </c>
      <c r="C14" s="120">
        <f>IF(Données!C845="","",ABS(Données!C845))</f>
        <v>27299.31</v>
      </c>
      <c r="D14" s="120"/>
      <c r="E14" s="120" t="str">
        <f t="shared" si="0"/>
        <v/>
      </c>
      <c r="F14" s="120" t="str">
        <f t="shared" si="1"/>
        <v/>
      </c>
      <c r="G14" s="120" t="str">
        <f t="shared" si="2"/>
        <v/>
      </c>
      <c r="H14" s="120" t="str">
        <f t="shared" si="3"/>
        <v/>
      </c>
      <c r="I14" s="120" t="str">
        <f t="shared" si="4"/>
        <v/>
      </c>
      <c r="J14" s="120" t="str">
        <f t="shared" si="5"/>
        <v/>
      </c>
    </row>
    <row r="15" spans="1:12" x14ac:dyDescent="0.2">
      <c r="A15" s="121" t="str">
        <f>IF(Données!C846=0,"",Données!A846)</f>
        <v/>
      </c>
      <c r="B15" s="125" t="str">
        <f>IF(Données!B846="","",Données!B846)</f>
        <v>Ventes de produits finis intracom</v>
      </c>
      <c r="C15" s="120" t="str">
        <f>IF(Données!C846="","",ABS(Données!C846))</f>
        <v/>
      </c>
      <c r="D15" s="120"/>
      <c r="E15" s="120" t="str">
        <f t="shared" si="0"/>
        <v/>
      </c>
      <c r="F15" s="120" t="str">
        <f t="shared" si="1"/>
        <v/>
      </c>
      <c r="G15" s="120" t="str">
        <f t="shared" si="2"/>
        <v/>
      </c>
      <c r="H15" s="120" t="str">
        <f t="shared" si="3"/>
        <v/>
      </c>
      <c r="I15" s="120" t="str">
        <f t="shared" si="4"/>
        <v/>
      </c>
      <c r="J15" s="120" t="str">
        <f t="shared" si="5"/>
        <v/>
      </c>
    </row>
    <row r="16" spans="1:12" x14ac:dyDescent="0.2">
      <c r="A16" s="121" t="str">
        <f>IF(Données!C847=0,"",Données!A847)</f>
        <v/>
      </c>
      <c r="B16" s="126" t="str">
        <f>IF(Données!B847="","",Données!B847)</f>
        <v>Ventes de produits exo exportation</v>
      </c>
      <c r="C16" s="120" t="str">
        <f>IF(Données!C847="","",ABS(Données!C847))</f>
        <v/>
      </c>
      <c r="D16" s="120"/>
      <c r="E16" s="120" t="str">
        <f t="shared" si="0"/>
        <v/>
      </c>
      <c r="F16" s="120" t="str">
        <f t="shared" si="1"/>
        <v/>
      </c>
      <c r="G16" s="120" t="str">
        <f t="shared" si="2"/>
        <v/>
      </c>
      <c r="H16" s="120" t="str">
        <f t="shared" si="3"/>
        <v/>
      </c>
      <c r="I16" s="120" t="str">
        <f t="shared" si="4"/>
        <v/>
      </c>
      <c r="J16" s="120" t="str">
        <f t="shared" si="5"/>
        <v/>
      </c>
    </row>
    <row r="17" spans="1:10" x14ac:dyDescent="0.2">
      <c r="A17" s="121" t="str">
        <f>IF(Données!C848=0,"",Données!A848)</f>
        <v/>
      </c>
      <c r="B17" s="126" t="str">
        <f>IF(Données!B848="","",Données!B848)</f>
        <v>Ventes de produits exportation</v>
      </c>
      <c r="C17" s="120" t="str">
        <f>IF(Données!C848="","",ABS(Données!C848))</f>
        <v/>
      </c>
      <c r="D17" s="120"/>
      <c r="E17" s="120" t="str">
        <f t="shared" si="0"/>
        <v/>
      </c>
      <c r="F17" s="120" t="str">
        <f t="shared" si="1"/>
        <v/>
      </c>
      <c r="G17" s="120" t="str">
        <f t="shared" si="2"/>
        <v/>
      </c>
      <c r="H17" s="120" t="str">
        <f t="shared" si="3"/>
        <v/>
      </c>
      <c r="I17" s="120" t="str">
        <f t="shared" si="4"/>
        <v/>
      </c>
      <c r="J17" s="120" t="str">
        <f t="shared" si="5"/>
        <v/>
      </c>
    </row>
    <row r="18" spans="1:10" x14ac:dyDescent="0.2">
      <c r="A18" s="121" t="str">
        <f>IF(Données!C849=0,"",Données!A849)</f>
        <v/>
      </c>
      <c r="B18" s="126" t="str">
        <f>IF(Données!B849="","",Données!B849)</f>
        <v/>
      </c>
      <c r="C18" s="120" t="str">
        <f>IF(Données!C849="","",ABS(Données!C849))</f>
        <v/>
      </c>
      <c r="D18" s="120"/>
      <c r="E18" s="120" t="str">
        <f t="shared" si="0"/>
        <v/>
      </c>
      <c r="F18" s="120" t="str">
        <f t="shared" si="1"/>
        <v/>
      </c>
      <c r="G18" s="120" t="str">
        <f t="shared" si="2"/>
        <v/>
      </c>
      <c r="H18" s="120" t="str">
        <f t="shared" si="3"/>
        <v/>
      </c>
      <c r="I18" s="120" t="str">
        <f t="shared" si="4"/>
        <v/>
      </c>
      <c r="J18" s="120" t="str">
        <f t="shared" si="5"/>
        <v/>
      </c>
    </row>
    <row r="19" spans="1:10" x14ac:dyDescent="0.2">
      <c r="A19" s="121" t="str">
        <f>IF(Données!C850=0,"",Données!A850)</f>
        <v/>
      </c>
      <c r="B19" s="126" t="str">
        <f>IF(Données!B850="","",Données!B850)</f>
        <v>Ventes de produits intermédiaires France</v>
      </c>
      <c r="C19" s="120" t="str">
        <f>IF(Données!C850="","",ABS(Données!C850))</f>
        <v/>
      </c>
      <c r="D19" s="120"/>
      <c r="E19" s="120" t="str">
        <f t="shared" si="0"/>
        <v/>
      </c>
      <c r="F19" s="120" t="str">
        <f t="shared" si="1"/>
        <v/>
      </c>
      <c r="G19" s="120" t="str">
        <f t="shared" si="2"/>
        <v/>
      </c>
      <c r="H19" s="120" t="str">
        <f t="shared" si="3"/>
        <v/>
      </c>
      <c r="I19" s="120" t="str">
        <f t="shared" si="4"/>
        <v/>
      </c>
      <c r="J19" s="120" t="str">
        <f t="shared" si="5"/>
        <v/>
      </c>
    </row>
    <row r="20" spans="1:10" x14ac:dyDescent="0.2">
      <c r="A20" s="121" t="str">
        <f>IF(Données!C851=0,"",Données!A851)</f>
        <v/>
      </c>
      <c r="B20" s="126" t="str">
        <f>IF(Données!B851="","",Données!B851)</f>
        <v>Ventes de produits intermédiaires intracom</v>
      </c>
      <c r="C20" s="120" t="str">
        <f>IF(Données!C851="","",ABS(Données!C851))</f>
        <v/>
      </c>
      <c r="D20" s="120"/>
      <c r="E20" s="120" t="str">
        <f t="shared" si="0"/>
        <v/>
      </c>
      <c r="F20" s="120" t="str">
        <f t="shared" si="1"/>
        <v/>
      </c>
      <c r="G20" s="120" t="str">
        <f t="shared" si="2"/>
        <v/>
      </c>
      <c r="H20" s="120" t="str">
        <f t="shared" si="3"/>
        <v/>
      </c>
      <c r="I20" s="120" t="str">
        <f t="shared" si="4"/>
        <v/>
      </c>
      <c r="J20" s="120" t="str">
        <f t="shared" si="5"/>
        <v/>
      </c>
    </row>
    <row r="21" spans="1:10" x14ac:dyDescent="0.2">
      <c r="A21" s="121" t="str">
        <f>IF(Données!C852=0,"",Données!A852)</f>
        <v/>
      </c>
      <c r="B21" s="126" t="str">
        <f>IF(Données!B852="","",Données!B852)</f>
        <v>Ventes de produits intermédiaires exo exportation</v>
      </c>
      <c r="C21" s="120" t="str">
        <f>IF(Données!C852="","",ABS(Données!C852))</f>
        <v/>
      </c>
      <c r="D21" s="120"/>
      <c r="E21" s="120" t="str">
        <f t="shared" si="0"/>
        <v/>
      </c>
      <c r="F21" s="120" t="str">
        <f t="shared" si="1"/>
        <v/>
      </c>
      <c r="G21" s="120" t="str">
        <f t="shared" si="2"/>
        <v/>
      </c>
      <c r="H21" s="120" t="str">
        <f t="shared" si="3"/>
        <v/>
      </c>
      <c r="I21" s="120" t="str">
        <f t="shared" si="4"/>
        <v/>
      </c>
      <c r="J21" s="120" t="str">
        <f t="shared" si="5"/>
        <v/>
      </c>
    </row>
    <row r="22" spans="1:10" x14ac:dyDescent="0.2">
      <c r="A22" s="121" t="str">
        <f>IF(Données!C853=0,"",Données!A853)</f>
        <v/>
      </c>
      <c r="B22" s="126" t="str">
        <f>IF(Données!B853="","",Données!B853)</f>
        <v>Ventes de produits intermédiaires exportation</v>
      </c>
      <c r="C22" s="120" t="str">
        <f>IF(Données!C853="","",ABS(Données!C853))</f>
        <v/>
      </c>
      <c r="D22" s="120"/>
      <c r="E22" s="120" t="str">
        <f t="shared" si="0"/>
        <v/>
      </c>
      <c r="F22" s="120" t="str">
        <f t="shared" si="1"/>
        <v/>
      </c>
      <c r="G22" s="120" t="str">
        <f t="shared" si="2"/>
        <v/>
      </c>
      <c r="H22" s="120" t="str">
        <f t="shared" si="3"/>
        <v/>
      </c>
      <c r="I22" s="120" t="str">
        <f t="shared" si="4"/>
        <v/>
      </c>
      <c r="J22" s="120" t="str">
        <f t="shared" si="5"/>
        <v/>
      </c>
    </row>
    <row r="23" spans="1:10" x14ac:dyDescent="0.2">
      <c r="A23" s="121" t="str">
        <f>IF(Données!C854=0,"",Données!A854)</f>
        <v/>
      </c>
      <c r="B23" s="126" t="str">
        <f>IF(Données!B854="","",Données!B854)</f>
        <v/>
      </c>
      <c r="C23" s="120" t="str">
        <f>IF(Données!C854="","",ABS(Données!C854))</f>
        <v/>
      </c>
      <c r="D23" s="120"/>
      <c r="E23" s="120" t="str">
        <f t="shared" si="0"/>
        <v/>
      </c>
      <c r="F23" s="120" t="str">
        <f t="shared" si="1"/>
        <v/>
      </c>
      <c r="G23" s="120" t="str">
        <f t="shared" si="2"/>
        <v/>
      </c>
      <c r="H23" s="120" t="str">
        <f t="shared" si="3"/>
        <v/>
      </c>
      <c r="I23" s="120" t="str">
        <f t="shared" si="4"/>
        <v/>
      </c>
      <c r="J23" s="120" t="str">
        <f t="shared" si="5"/>
        <v/>
      </c>
    </row>
    <row r="24" spans="1:10" x14ac:dyDescent="0.2">
      <c r="A24" s="121" t="str">
        <f>IF(Données!C855=0,"",Données!A855)</f>
        <v/>
      </c>
      <c r="B24" s="126" t="str">
        <f>IF(Données!B855="","",Données!B855)</f>
        <v>Ventes de produits résiduels France</v>
      </c>
      <c r="C24" s="120" t="str">
        <f>IF(Données!C855="","",ABS(Données!C855))</f>
        <v/>
      </c>
      <c r="D24" s="120"/>
      <c r="E24" s="120" t="str">
        <f t="shared" si="0"/>
        <v/>
      </c>
      <c r="F24" s="120" t="str">
        <f t="shared" si="1"/>
        <v/>
      </c>
      <c r="G24" s="120" t="str">
        <f t="shared" si="2"/>
        <v/>
      </c>
      <c r="H24" s="120" t="str">
        <f t="shared" si="3"/>
        <v/>
      </c>
      <c r="I24" s="120" t="str">
        <f t="shared" si="4"/>
        <v/>
      </c>
      <c r="J24" s="120" t="str">
        <f t="shared" si="5"/>
        <v/>
      </c>
    </row>
    <row r="25" spans="1:10" x14ac:dyDescent="0.2">
      <c r="A25" s="121" t="str">
        <f>IF(Données!C856=0,"",Données!A856)</f>
        <v/>
      </c>
      <c r="B25" s="126" t="str">
        <f>IF(Données!B856="","",Données!B856)</f>
        <v>Ventes de produits résiduels intracom</v>
      </c>
      <c r="C25" s="120" t="str">
        <f>IF(Données!C856="","",ABS(Données!C856))</f>
        <v/>
      </c>
      <c r="D25" s="120"/>
      <c r="E25" s="120" t="str">
        <f t="shared" si="0"/>
        <v/>
      </c>
      <c r="F25" s="120" t="str">
        <f t="shared" si="1"/>
        <v/>
      </c>
      <c r="G25" s="120" t="str">
        <f t="shared" si="2"/>
        <v/>
      </c>
      <c r="H25" s="120" t="str">
        <f t="shared" si="3"/>
        <v/>
      </c>
      <c r="I25" s="120" t="str">
        <f t="shared" si="4"/>
        <v/>
      </c>
      <c r="J25" s="120" t="str">
        <f t="shared" si="5"/>
        <v/>
      </c>
    </row>
    <row r="26" spans="1:10" x14ac:dyDescent="0.2">
      <c r="A26" s="121" t="str">
        <f>IF(Données!C857=0,"",Données!A857)</f>
        <v/>
      </c>
      <c r="B26" s="126" t="str">
        <f>IF(Données!B857="","",Données!B857)</f>
        <v>Ventes de produits résiduels exo exportation</v>
      </c>
      <c r="C26" s="120" t="str">
        <f>IF(Données!C857="","",ABS(Données!C857))</f>
        <v/>
      </c>
      <c r="D26" s="120"/>
      <c r="E26" s="120" t="str">
        <f t="shared" si="0"/>
        <v/>
      </c>
      <c r="F26" s="120" t="str">
        <f t="shared" si="1"/>
        <v/>
      </c>
      <c r="G26" s="120" t="str">
        <f t="shared" si="2"/>
        <v/>
      </c>
      <c r="H26" s="120" t="str">
        <f t="shared" si="3"/>
        <v/>
      </c>
      <c r="I26" s="120" t="str">
        <f t="shared" si="4"/>
        <v/>
      </c>
      <c r="J26" s="120" t="str">
        <f t="shared" si="5"/>
        <v/>
      </c>
    </row>
    <row r="27" spans="1:10" x14ac:dyDescent="0.2">
      <c r="A27" s="121" t="str">
        <f>IF(Données!C858=0,"",Données!A858)</f>
        <v/>
      </c>
      <c r="B27" s="126" t="str">
        <f>IF(Données!B858="","",Données!B858)</f>
        <v>Ventes de produits résiduels exportation</v>
      </c>
      <c r="C27" s="120" t="str">
        <f>IF(Données!C858="","",ABS(Données!C858))</f>
        <v/>
      </c>
      <c r="D27" s="120"/>
      <c r="E27" s="120" t="str">
        <f t="shared" si="0"/>
        <v/>
      </c>
      <c r="F27" s="120" t="str">
        <f t="shared" si="1"/>
        <v/>
      </c>
      <c r="G27" s="120" t="str">
        <f t="shared" si="2"/>
        <v/>
      </c>
      <c r="H27" s="120" t="str">
        <f t="shared" si="3"/>
        <v/>
      </c>
      <c r="I27" s="120" t="str">
        <f t="shared" si="4"/>
        <v/>
      </c>
      <c r="J27" s="120" t="str">
        <f t="shared" si="5"/>
        <v/>
      </c>
    </row>
    <row r="28" spans="1:10" x14ac:dyDescent="0.2">
      <c r="A28" s="121" t="str">
        <f>IF(Données!C859=0,"",Données!A859)</f>
        <v/>
      </c>
      <c r="B28" s="126" t="str">
        <f>IF(Données!B859="","",Données!B859)</f>
        <v/>
      </c>
      <c r="C28" s="120" t="str">
        <f>IF(Données!C859="","",ABS(Données!C859))</f>
        <v/>
      </c>
      <c r="D28" s="120"/>
      <c r="E28" s="120" t="str">
        <f t="shared" si="0"/>
        <v/>
      </c>
      <c r="F28" s="120" t="str">
        <f t="shared" si="1"/>
        <v/>
      </c>
      <c r="G28" s="120" t="str">
        <f t="shared" si="2"/>
        <v/>
      </c>
      <c r="H28" s="120" t="str">
        <f t="shared" si="3"/>
        <v/>
      </c>
      <c r="I28" s="120" t="str">
        <f t="shared" si="4"/>
        <v/>
      </c>
      <c r="J28" s="120" t="str">
        <f t="shared" si="5"/>
        <v/>
      </c>
    </row>
    <row r="29" spans="1:10" x14ac:dyDescent="0.2">
      <c r="A29" s="121" t="str">
        <f>IF(Données!C860=0,"",Données!A860)</f>
        <v/>
      </c>
      <c r="B29" s="126" t="str">
        <f>IF(Données!B860="","",Données!B860)</f>
        <v>Travaux France</v>
      </c>
      <c r="C29" s="120" t="str">
        <f>IF(Données!C860="","",ABS(Données!C860))</f>
        <v/>
      </c>
      <c r="D29" s="120"/>
      <c r="E29" s="120" t="str">
        <f t="shared" si="0"/>
        <v/>
      </c>
      <c r="F29" s="120" t="str">
        <f t="shared" si="1"/>
        <v/>
      </c>
      <c r="G29" s="120" t="str">
        <f t="shared" si="2"/>
        <v/>
      </c>
      <c r="H29" s="120" t="str">
        <f t="shared" si="3"/>
        <v/>
      </c>
      <c r="I29" s="120" t="str">
        <f t="shared" si="4"/>
        <v/>
      </c>
      <c r="J29" s="120" t="str">
        <f t="shared" si="5"/>
        <v/>
      </c>
    </row>
    <row r="30" spans="1:10" x14ac:dyDescent="0.2">
      <c r="A30" s="121" t="str">
        <f>IF(Données!C861=0,"",Données!A861)</f>
        <v/>
      </c>
      <c r="B30" s="126" t="str">
        <f>IF(Données!B861="","",Données!B861)</f>
        <v>Travaux intracom</v>
      </c>
      <c r="C30" s="120" t="str">
        <f>IF(Données!C861="","",ABS(Données!C861))</f>
        <v/>
      </c>
      <c r="D30" s="120"/>
      <c r="E30" s="120" t="str">
        <f t="shared" si="0"/>
        <v/>
      </c>
      <c r="F30" s="120" t="str">
        <f t="shared" si="1"/>
        <v/>
      </c>
      <c r="G30" s="120" t="str">
        <f t="shared" si="2"/>
        <v/>
      </c>
      <c r="H30" s="120" t="str">
        <f t="shared" si="3"/>
        <v/>
      </c>
      <c r="I30" s="120" t="str">
        <f t="shared" si="4"/>
        <v/>
      </c>
      <c r="J30" s="120" t="str">
        <f t="shared" si="5"/>
        <v/>
      </c>
    </row>
    <row r="31" spans="1:10" x14ac:dyDescent="0.2">
      <c r="A31" s="121" t="str">
        <f>IF(Données!C862=0,"",Données!A862)</f>
        <v/>
      </c>
      <c r="B31" s="126" t="str">
        <f>IF(Données!B862="","",Données!B862)</f>
        <v>Travaux exo exportation</v>
      </c>
      <c r="C31" s="120" t="str">
        <f>IF(Données!C862="","",ABS(Données!C862))</f>
        <v/>
      </c>
      <c r="D31" s="120"/>
      <c r="E31" s="120" t="str">
        <f t="shared" si="0"/>
        <v/>
      </c>
      <c r="F31" s="120" t="str">
        <f t="shared" si="1"/>
        <v/>
      </c>
      <c r="G31" s="120" t="str">
        <f t="shared" si="2"/>
        <v/>
      </c>
      <c r="H31" s="120" t="str">
        <f t="shared" si="3"/>
        <v/>
      </c>
      <c r="I31" s="120" t="str">
        <f t="shared" si="4"/>
        <v/>
      </c>
      <c r="J31" s="120" t="str">
        <f t="shared" si="5"/>
        <v/>
      </c>
    </row>
    <row r="32" spans="1:10" x14ac:dyDescent="0.2">
      <c r="A32" s="121" t="str">
        <f>IF(Données!C863=0,"",Données!A863)</f>
        <v/>
      </c>
      <c r="B32" s="126" t="str">
        <f>IF(Données!B863="","",Données!B863)</f>
        <v>Travaux exportation</v>
      </c>
      <c r="C32" s="120" t="str">
        <f>IF(Données!C863="","",ABS(Données!C863))</f>
        <v/>
      </c>
      <c r="D32" s="120"/>
      <c r="E32" s="120" t="str">
        <f t="shared" si="0"/>
        <v/>
      </c>
      <c r="F32" s="120" t="str">
        <f t="shared" si="1"/>
        <v/>
      </c>
      <c r="G32" s="120" t="str">
        <f t="shared" si="2"/>
        <v/>
      </c>
      <c r="H32" s="120" t="str">
        <f t="shared" si="3"/>
        <v/>
      </c>
      <c r="I32" s="120" t="str">
        <f t="shared" si="4"/>
        <v/>
      </c>
      <c r="J32" s="120" t="str">
        <f t="shared" si="5"/>
        <v/>
      </c>
    </row>
    <row r="33" spans="1:10" x14ac:dyDescent="0.2">
      <c r="A33" s="121" t="str">
        <f>IF(Données!C864=0,"",Données!A864)</f>
        <v/>
      </c>
      <c r="B33" s="126" t="str">
        <f>IF(Données!B864="","",Données!B864)</f>
        <v/>
      </c>
      <c r="C33" s="120" t="str">
        <f>IF(Données!C864="","",ABS(Données!C864))</f>
        <v/>
      </c>
      <c r="D33" s="120"/>
      <c r="E33" s="120" t="str">
        <f t="shared" si="0"/>
        <v/>
      </c>
      <c r="F33" s="120" t="str">
        <f t="shared" si="1"/>
        <v/>
      </c>
      <c r="G33" s="120" t="str">
        <f t="shared" si="2"/>
        <v/>
      </c>
      <c r="H33" s="120" t="str">
        <f t="shared" si="3"/>
        <v/>
      </c>
      <c r="I33" s="120" t="str">
        <f t="shared" si="4"/>
        <v/>
      </c>
      <c r="J33" s="120" t="str">
        <f t="shared" si="5"/>
        <v/>
      </c>
    </row>
    <row r="34" spans="1:10" x14ac:dyDescent="0.2">
      <c r="A34" s="121" t="str">
        <f>IF(Données!C865=0,"",Données!A865)</f>
        <v/>
      </c>
      <c r="B34" s="126" t="str">
        <f>IF(Données!B865="","",Données!B865)</f>
        <v>Etudes France</v>
      </c>
      <c r="C34" s="120" t="str">
        <f>IF(Données!C865="","",ABS(Données!C865))</f>
        <v/>
      </c>
      <c r="D34" s="120"/>
      <c r="E34" s="120" t="str">
        <f t="shared" si="0"/>
        <v/>
      </c>
      <c r="F34" s="120" t="str">
        <f t="shared" si="1"/>
        <v/>
      </c>
      <c r="G34" s="120" t="str">
        <f t="shared" si="2"/>
        <v/>
      </c>
      <c r="H34" s="120" t="str">
        <f t="shared" si="3"/>
        <v/>
      </c>
      <c r="I34" s="120" t="str">
        <f t="shared" si="4"/>
        <v/>
      </c>
      <c r="J34" s="120" t="str">
        <f t="shared" si="5"/>
        <v/>
      </c>
    </row>
    <row r="35" spans="1:10" x14ac:dyDescent="0.2">
      <c r="A35" s="121" t="str">
        <f>IF(Données!C866=0,"",Données!A866)</f>
        <v/>
      </c>
      <c r="B35" s="126" t="str">
        <f>IF(Données!B866="","",Données!B866)</f>
        <v>Etudes intracom</v>
      </c>
      <c r="C35" s="120" t="str">
        <f>IF(Données!C866="","",ABS(Données!C866))</f>
        <v/>
      </c>
      <c r="D35" s="120"/>
      <c r="E35" s="120" t="str">
        <f t="shared" si="0"/>
        <v/>
      </c>
      <c r="F35" s="120" t="str">
        <f t="shared" si="1"/>
        <v/>
      </c>
      <c r="G35" s="120" t="str">
        <f t="shared" si="2"/>
        <v/>
      </c>
      <c r="H35" s="120" t="str">
        <f t="shared" si="3"/>
        <v/>
      </c>
      <c r="I35" s="120" t="str">
        <f t="shared" si="4"/>
        <v/>
      </c>
      <c r="J35" s="120" t="str">
        <f t="shared" si="5"/>
        <v/>
      </c>
    </row>
    <row r="36" spans="1:10" x14ac:dyDescent="0.2">
      <c r="A36" s="121" t="str">
        <f>IF(Données!C867=0,"",Données!A867)</f>
        <v/>
      </c>
      <c r="B36" s="126" t="str">
        <f>IF(Données!B867="","",Données!B867)</f>
        <v>Etudes exo export</v>
      </c>
      <c r="C36" s="120" t="str">
        <f>IF(Données!C867="","",ABS(Données!C867))</f>
        <v/>
      </c>
      <c r="D36" s="120"/>
      <c r="E36" s="120" t="str">
        <f t="shared" si="0"/>
        <v/>
      </c>
      <c r="F36" s="120" t="str">
        <f t="shared" si="1"/>
        <v/>
      </c>
      <c r="G36" s="120" t="str">
        <f t="shared" si="2"/>
        <v/>
      </c>
      <c r="H36" s="120" t="str">
        <f t="shared" si="3"/>
        <v/>
      </c>
      <c r="I36" s="120" t="str">
        <f t="shared" si="4"/>
        <v/>
      </c>
      <c r="J36" s="120" t="str">
        <f t="shared" si="5"/>
        <v/>
      </c>
    </row>
    <row r="37" spans="1:10" x14ac:dyDescent="0.2">
      <c r="A37" s="121" t="str">
        <f>IF(Données!C868=0,"",Données!A868)</f>
        <v/>
      </c>
      <c r="B37" s="126" t="str">
        <f>IF(Données!B868="","",Données!B868)</f>
        <v>Etudes export</v>
      </c>
      <c r="C37" s="120" t="str">
        <f>IF(Données!C868="","",ABS(Données!C868))</f>
        <v/>
      </c>
      <c r="D37" s="120"/>
      <c r="E37" s="120" t="str">
        <f t="shared" si="0"/>
        <v/>
      </c>
      <c r="F37" s="120" t="str">
        <f t="shared" si="1"/>
        <v/>
      </c>
      <c r="G37" s="120" t="str">
        <f t="shared" si="2"/>
        <v/>
      </c>
      <c r="H37" s="120" t="str">
        <f t="shared" si="3"/>
        <v/>
      </c>
      <c r="I37" s="120" t="str">
        <f t="shared" si="4"/>
        <v/>
      </c>
      <c r="J37" s="120" t="str">
        <f t="shared" si="5"/>
        <v/>
      </c>
    </row>
    <row r="38" spans="1:10" x14ac:dyDescent="0.2">
      <c r="A38" s="121" t="str">
        <f>IF(Données!C869=0,"",Données!A869)</f>
        <v/>
      </c>
      <c r="B38" s="126" t="str">
        <f>IF(Données!B869="","",Données!B869)</f>
        <v/>
      </c>
      <c r="C38" s="120" t="str">
        <f>IF(Données!C869="","",ABS(Données!C869))</f>
        <v/>
      </c>
      <c r="D38" s="120"/>
      <c r="E38" s="120" t="str">
        <f t="shared" si="0"/>
        <v/>
      </c>
      <c r="F38" s="120" t="str">
        <f t="shared" si="1"/>
        <v/>
      </c>
      <c r="G38" s="120" t="str">
        <f t="shared" si="2"/>
        <v/>
      </c>
      <c r="H38" s="120" t="str">
        <f t="shared" si="3"/>
        <v/>
      </c>
      <c r="I38" s="120" t="str">
        <f t="shared" si="4"/>
        <v/>
      </c>
      <c r="J38" s="120" t="str">
        <f t="shared" si="5"/>
        <v/>
      </c>
    </row>
    <row r="39" spans="1:10" x14ac:dyDescent="0.2">
      <c r="A39" s="121" t="str">
        <f>IF(Données!C870=0,"",Données!A870)</f>
        <v/>
      </c>
      <c r="B39" s="126" t="str">
        <f>IF(Données!B870="","",Données!B870)</f>
        <v>Prestations de services France</v>
      </c>
      <c r="C39" s="120" t="str">
        <f>IF(Données!C870="","",ABS(Données!C870))</f>
        <v/>
      </c>
      <c r="D39" s="120"/>
      <c r="E39" s="120" t="str">
        <f t="shared" si="0"/>
        <v/>
      </c>
      <c r="F39" s="120" t="str">
        <f t="shared" si="1"/>
        <v/>
      </c>
      <c r="G39" s="120" t="str">
        <f t="shared" si="2"/>
        <v/>
      </c>
      <c r="H39" s="120" t="str">
        <f t="shared" si="3"/>
        <v/>
      </c>
      <c r="I39" s="120" t="str">
        <f t="shared" si="4"/>
        <v/>
      </c>
      <c r="J39" s="120" t="str">
        <f t="shared" si="5"/>
        <v/>
      </c>
    </row>
    <row r="40" spans="1:10" x14ac:dyDescent="0.2">
      <c r="A40" s="121" t="str">
        <f>IF(Données!C871=0,"",Données!A871)</f>
        <v/>
      </c>
      <c r="B40" s="126" t="str">
        <f>IF(Données!B871="","",Données!B871)</f>
        <v>Prestations de services intracom</v>
      </c>
      <c r="C40" s="120" t="str">
        <f>IF(Données!C871="","",ABS(Données!C871))</f>
        <v/>
      </c>
      <c r="D40" s="120"/>
      <c r="E40" s="120" t="str">
        <f t="shared" si="0"/>
        <v/>
      </c>
      <c r="F40" s="120" t="str">
        <f t="shared" si="1"/>
        <v/>
      </c>
      <c r="G40" s="120" t="str">
        <f t="shared" si="2"/>
        <v/>
      </c>
      <c r="H40" s="120" t="str">
        <f t="shared" si="3"/>
        <v/>
      </c>
      <c r="I40" s="120" t="str">
        <f t="shared" si="4"/>
        <v/>
      </c>
      <c r="J40" s="120" t="str">
        <f t="shared" si="5"/>
        <v/>
      </c>
    </row>
    <row r="41" spans="1:10" x14ac:dyDescent="0.2">
      <c r="A41" s="121" t="str">
        <f>IF(Données!C872=0,"",Données!A872)</f>
        <v/>
      </c>
      <c r="B41" s="126" t="str">
        <f>IF(Données!B872="","",Données!B872)</f>
        <v>Prestations de servicesexo  export</v>
      </c>
      <c r="C41" s="120" t="str">
        <f>IF(Données!C872="","",ABS(Données!C872))</f>
        <v/>
      </c>
      <c r="D41" s="120"/>
      <c r="E41" s="120" t="str">
        <f t="shared" si="0"/>
        <v/>
      </c>
      <c r="F41" s="120" t="str">
        <f t="shared" si="1"/>
        <v/>
      </c>
      <c r="G41" s="120" t="str">
        <f t="shared" si="2"/>
        <v/>
      </c>
      <c r="H41" s="120" t="str">
        <f t="shared" si="3"/>
        <v/>
      </c>
      <c r="I41" s="120" t="str">
        <f t="shared" si="4"/>
        <v/>
      </c>
      <c r="J41" s="120" t="str">
        <f t="shared" si="5"/>
        <v/>
      </c>
    </row>
    <row r="42" spans="1:10" x14ac:dyDescent="0.2">
      <c r="A42" s="121" t="str">
        <f>IF(Données!C873=0,"",Données!A873)</f>
        <v/>
      </c>
      <c r="B42" s="126" t="str">
        <f>IF(Données!B873="","",Données!B873)</f>
        <v>Prestations de services export</v>
      </c>
      <c r="C42" s="120" t="str">
        <f>IF(Données!C873="","",ABS(Données!C873))</f>
        <v/>
      </c>
      <c r="D42" s="120"/>
      <c r="E42" s="120" t="str">
        <f t="shared" si="0"/>
        <v/>
      </c>
      <c r="F42" s="120" t="str">
        <f t="shared" si="1"/>
        <v/>
      </c>
      <c r="G42" s="120" t="str">
        <f t="shared" si="2"/>
        <v/>
      </c>
      <c r="H42" s="120" t="str">
        <f t="shared" si="3"/>
        <v/>
      </c>
      <c r="I42" s="120" t="str">
        <f t="shared" si="4"/>
        <v/>
      </c>
      <c r="J42" s="120" t="str">
        <f t="shared" si="5"/>
        <v/>
      </c>
    </row>
    <row r="43" spans="1:10" x14ac:dyDescent="0.2">
      <c r="A43" s="121" t="str">
        <f>IF(Données!C874=0,"",Données!A874)</f>
        <v/>
      </c>
      <c r="B43" s="126" t="str">
        <f>IF(Données!B874="","",Données!B874)</f>
        <v/>
      </c>
      <c r="C43" s="120" t="str">
        <f>IF(Données!C874="","",ABS(Données!C874))</f>
        <v/>
      </c>
      <c r="D43" s="120"/>
      <c r="E43" s="120" t="str">
        <f t="shared" si="0"/>
        <v/>
      </c>
      <c r="F43" s="120" t="str">
        <f t="shared" si="1"/>
        <v/>
      </c>
      <c r="G43" s="120" t="str">
        <f t="shared" si="2"/>
        <v/>
      </c>
      <c r="H43" s="120" t="str">
        <f t="shared" si="3"/>
        <v/>
      </c>
      <c r="I43" s="120" t="str">
        <f t="shared" si="4"/>
        <v/>
      </c>
      <c r="J43" s="120" t="str">
        <f t="shared" si="5"/>
        <v/>
      </c>
    </row>
    <row r="44" spans="1:10" x14ac:dyDescent="0.2">
      <c r="A44" s="121" t="str">
        <f>IF(Données!C875=0,"",Données!A875)</f>
        <v/>
      </c>
      <c r="B44" s="126" t="str">
        <f>IF(Données!B875="","",Données!B875)</f>
        <v>Ventes de marchandises France</v>
      </c>
      <c r="C44" s="120" t="str">
        <f>IF(Données!C875="","",ABS(Données!C875))</f>
        <v/>
      </c>
      <c r="D44" s="120"/>
      <c r="E44" s="120" t="str">
        <f t="shared" si="0"/>
        <v/>
      </c>
      <c r="F44" s="120" t="str">
        <f t="shared" si="1"/>
        <v/>
      </c>
      <c r="G44" s="120" t="str">
        <f t="shared" si="2"/>
        <v/>
      </c>
      <c r="H44" s="120" t="str">
        <f t="shared" si="3"/>
        <v/>
      </c>
      <c r="I44" s="120" t="str">
        <f t="shared" si="4"/>
        <v/>
      </c>
      <c r="J44" s="120" t="str">
        <f t="shared" si="5"/>
        <v/>
      </c>
    </row>
    <row r="45" spans="1:10" x14ac:dyDescent="0.2">
      <c r="A45" s="121">
        <f>IF(Données!C876=0,"",Données!A876)</f>
        <v>707010</v>
      </c>
      <c r="B45" s="126" t="str">
        <f>IF(Données!B876="","",Données!B876)</f>
        <v>Reventes 5,5%</v>
      </c>
      <c r="C45" s="120">
        <f>IF(Données!C876="","",ABS(Données!C876))</f>
        <v>6227.06</v>
      </c>
      <c r="D45" s="120"/>
      <c r="E45" s="120" t="str">
        <f t="shared" si="0"/>
        <v/>
      </c>
      <c r="F45" s="120" t="str">
        <f t="shared" si="1"/>
        <v/>
      </c>
      <c r="G45" s="120" t="str">
        <f t="shared" si="2"/>
        <v/>
      </c>
      <c r="H45" s="120" t="str">
        <f t="shared" si="3"/>
        <v/>
      </c>
      <c r="I45" s="120" t="str">
        <f t="shared" si="4"/>
        <v/>
      </c>
      <c r="J45" s="120" t="str">
        <f t="shared" si="5"/>
        <v/>
      </c>
    </row>
    <row r="46" spans="1:10" x14ac:dyDescent="0.2">
      <c r="A46" s="121">
        <f>IF(Données!C877=0,"",Données!A877)</f>
        <v>707011</v>
      </c>
      <c r="B46" s="126" t="str">
        <f>IF(Données!B877="","",Données!B877)</f>
        <v xml:space="preserve">Reventes 20% </v>
      </c>
      <c r="C46" s="120">
        <f>IF(Données!C877="","",ABS(Données!C877))</f>
        <v>4248.4399999999996</v>
      </c>
      <c r="D46" s="120"/>
      <c r="E46" s="120" t="str">
        <f t="shared" si="0"/>
        <v/>
      </c>
      <c r="F46" s="120" t="str">
        <f t="shared" si="1"/>
        <v/>
      </c>
      <c r="G46" s="120" t="str">
        <f t="shared" si="2"/>
        <v/>
      </c>
      <c r="H46" s="120" t="str">
        <f t="shared" si="3"/>
        <v/>
      </c>
      <c r="I46" s="120" t="str">
        <f t="shared" si="4"/>
        <v/>
      </c>
      <c r="J46" s="120" t="str">
        <f t="shared" si="5"/>
        <v/>
      </c>
    </row>
    <row r="47" spans="1:10" x14ac:dyDescent="0.2">
      <c r="A47" s="121" t="str">
        <f>IF(Données!C878=0,"",Données!A878)</f>
        <v/>
      </c>
      <c r="B47" s="126" t="str">
        <f>IF(Données!B878="","",Données!B878)</f>
        <v>Ventes de marchandises intracom</v>
      </c>
      <c r="C47" s="120" t="str">
        <f>IF(Données!C878="","",ABS(Données!C878))</f>
        <v/>
      </c>
      <c r="D47" s="120"/>
      <c r="E47" s="120" t="str">
        <f t="shared" si="0"/>
        <v/>
      </c>
      <c r="F47" s="120" t="str">
        <f t="shared" si="1"/>
        <v/>
      </c>
      <c r="G47" s="120" t="str">
        <f t="shared" si="2"/>
        <v/>
      </c>
      <c r="H47" s="120" t="str">
        <f t="shared" si="3"/>
        <v/>
      </c>
      <c r="I47" s="120" t="str">
        <f t="shared" si="4"/>
        <v/>
      </c>
      <c r="J47" s="120" t="str">
        <f t="shared" si="5"/>
        <v/>
      </c>
    </row>
    <row r="48" spans="1:10" x14ac:dyDescent="0.2">
      <c r="A48" s="121" t="str">
        <f>IF(Données!C879=0,"",Données!A879)</f>
        <v/>
      </c>
      <c r="B48" s="126" t="str">
        <f>IF(Données!B879="","",Données!B879)</f>
        <v>Ventes de marchandises exo export</v>
      </c>
      <c r="C48" s="120" t="str">
        <f>IF(Données!C879="","",ABS(Données!C879))</f>
        <v/>
      </c>
      <c r="D48" s="120"/>
      <c r="E48" s="120" t="str">
        <f t="shared" si="0"/>
        <v/>
      </c>
      <c r="F48" s="120" t="str">
        <f t="shared" si="1"/>
        <v/>
      </c>
      <c r="G48" s="120" t="str">
        <f t="shared" si="2"/>
        <v/>
      </c>
      <c r="H48" s="120" t="str">
        <f t="shared" si="3"/>
        <v/>
      </c>
      <c r="I48" s="120" t="str">
        <f t="shared" si="4"/>
        <v/>
      </c>
      <c r="J48" s="120" t="str">
        <f t="shared" si="5"/>
        <v/>
      </c>
    </row>
    <row r="49" spans="1:10" x14ac:dyDescent="0.2">
      <c r="A49" s="121" t="str">
        <f>IF(Données!C880=0,"",Données!A880)</f>
        <v/>
      </c>
      <c r="B49" s="126" t="str">
        <f>IF(Données!B880="","",Données!B880)</f>
        <v>Ventes de marchandises export</v>
      </c>
      <c r="C49" s="120" t="str">
        <f>IF(Données!C880="","",ABS(Données!C880))</f>
        <v/>
      </c>
      <c r="D49" s="120"/>
      <c r="E49" s="120" t="str">
        <f t="shared" si="0"/>
        <v/>
      </c>
      <c r="F49" s="120" t="str">
        <f t="shared" si="1"/>
        <v/>
      </c>
      <c r="G49" s="120" t="str">
        <f t="shared" si="2"/>
        <v/>
      </c>
      <c r="H49" s="120" t="str">
        <f t="shared" si="3"/>
        <v/>
      </c>
      <c r="I49" s="120" t="str">
        <f t="shared" si="4"/>
        <v/>
      </c>
      <c r="J49" s="120" t="str">
        <f t="shared" si="5"/>
        <v/>
      </c>
    </row>
    <row r="50" spans="1:10" x14ac:dyDescent="0.2">
      <c r="A50" s="121" t="str">
        <f>IF(Données!C881=0,"",Données!A881)</f>
        <v/>
      </c>
      <c r="B50" s="126" t="str">
        <f>IF(Données!B881="","",Données!B881)</f>
        <v/>
      </c>
      <c r="C50" s="120" t="str">
        <f>IF(Données!C881="","",ABS(Données!C881))</f>
        <v/>
      </c>
      <c r="D50" s="120"/>
      <c r="E50" s="120" t="str">
        <f t="shared" si="0"/>
        <v/>
      </c>
      <c r="F50" s="120" t="str">
        <f t="shared" si="1"/>
        <v/>
      </c>
      <c r="G50" s="120" t="str">
        <f t="shared" si="2"/>
        <v/>
      </c>
      <c r="H50" s="120" t="str">
        <f t="shared" si="3"/>
        <v/>
      </c>
      <c r="I50" s="120" t="str">
        <f t="shared" si="4"/>
        <v/>
      </c>
      <c r="J50" s="120" t="str">
        <f t="shared" si="5"/>
        <v/>
      </c>
    </row>
    <row r="51" spans="1:10" x14ac:dyDescent="0.2">
      <c r="A51" s="121" t="str">
        <f>IF(Données!C882=0,"",Données!A882)</f>
        <v/>
      </c>
      <c r="B51" s="126" t="str">
        <f>IF(Données!B882="","",Données!B882)</f>
        <v>Produits activités annexes France</v>
      </c>
      <c r="C51" s="120" t="str">
        <f>IF(Données!C882="","",ABS(Données!C882))</f>
        <v/>
      </c>
      <c r="D51" s="120"/>
      <c r="E51" s="120" t="str">
        <f t="shared" si="0"/>
        <v/>
      </c>
      <c r="F51" s="120" t="str">
        <f t="shared" si="1"/>
        <v/>
      </c>
      <c r="G51" s="120" t="str">
        <f t="shared" si="2"/>
        <v/>
      </c>
      <c r="H51" s="120" t="str">
        <f t="shared" si="3"/>
        <v/>
      </c>
      <c r="I51" s="120" t="str">
        <f t="shared" si="4"/>
        <v/>
      </c>
      <c r="J51" s="120" t="str">
        <f t="shared" si="5"/>
        <v/>
      </c>
    </row>
    <row r="52" spans="1:10" x14ac:dyDescent="0.2">
      <c r="A52" s="121" t="str">
        <f>IF(Données!C883=0,"",Données!A883)</f>
        <v/>
      </c>
      <c r="B52" s="126" t="str">
        <f>IF(Données!B883="","",Données!B883)</f>
        <v>Produits activités annexes intracom</v>
      </c>
      <c r="C52" s="120" t="str">
        <f>IF(Données!C883="","",ABS(Données!C883))</f>
        <v/>
      </c>
      <c r="D52" s="120"/>
      <c r="E52" s="120" t="str">
        <f t="shared" si="0"/>
        <v/>
      </c>
      <c r="F52" s="120" t="str">
        <f t="shared" si="1"/>
        <v/>
      </c>
      <c r="G52" s="120" t="str">
        <f t="shared" si="2"/>
        <v/>
      </c>
      <c r="H52" s="120" t="str">
        <f t="shared" si="3"/>
        <v/>
      </c>
      <c r="I52" s="120" t="str">
        <f t="shared" si="4"/>
        <v/>
      </c>
      <c r="J52" s="120" t="str">
        <f t="shared" si="5"/>
        <v/>
      </c>
    </row>
    <row r="53" spans="1:10" x14ac:dyDescent="0.2">
      <c r="A53" s="121" t="str">
        <f>IF(Données!C884=0,"",Données!A884)</f>
        <v/>
      </c>
      <c r="B53" s="126" t="str">
        <f>IF(Données!B884="","",Données!B884)</f>
        <v>Produits activités annexes exo export.</v>
      </c>
      <c r="C53" s="120" t="str">
        <f>IF(Données!C884="","",ABS(Données!C884))</f>
        <v/>
      </c>
      <c r="D53" s="120"/>
      <c r="E53" s="120" t="str">
        <f t="shared" si="0"/>
        <v/>
      </c>
      <c r="F53" s="120" t="str">
        <f t="shared" si="1"/>
        <v/>
      </c>
      <c r="G53" s="120" t="str">
        <f t="shared" si="2"/>
        <v/>
      </c>
      <c r="H53" s="120" t="str">
        <f t="shared" si="3"/>
        <v/>
      </c>
      <c r="I53" s="120" t="str">
        <f t="shared" si="4"/>
        <v/>
      </c>
      <c r="J53" s="120" t="str">
        <f t="shared" si="5"/>
        <v/>
      </c>
    </row>
    <row r="54" spans="1:10" x14ac:dyDescent="0.2">
      <c r="A54" s="121" t="str">
        <f>IF(Données!C885=0,"",Données!A885)</f>
        <v/>
      </c>
      <c r="B54" s="126" t="str">
        <f>IF(Données!B885="","",Données!B885)</f>
        <v>Produits activités annexes export.</v>
      </c>
      <c r="C54" s="120" t="str">
        <f>IF(Données!C885="","",ABS(Données!C885))</f>
        <v/>
      </c>
      <c r="D54" s="120"/>
      <c r="E54" s="120" t="str">
        <f t="shared" si="0"/>
        <v/>
      </c>
      <c r="F54" s="120" t="str">
        <f t="shared" si="1"/>
        <v/>
      </c>
      <c r="G54" s="120" t="str">
        <f t="shared" si="2"/>
        <v/>
      </c>
      <c r="H54" s="120" t="str">
        <f t="shared" si="3"/>
        <v/>
      </c>
      <c r="I54" s="120" t="str">
        <f t="shared" si="4"/>
        <v/>
      </c>
      <c r="J54" s="120" t="str">
        <f t="shared" si="5"/>
        <v/>
      </c>
    </row>
    <row r="55" spans="1:10" x14ac:dyDescent="0.2">
      <c r="A55" s="121" t="str">
        <f>IF(Données!C886=0,"",Données!A886)</f>
        <v/>
      </c>
      <c r="B55" s="126" t="str">
        <f>IF(Données!B886="","",Données!B886)</f>
        <v/>
      </c>
      <c r="C55" s="120" t="str">
        <f>IF(Données!C886="","",ABS(Données!C886))</f>
        <v/>
      </c>
      <c r="D55" s="120"/>
      <c r="E55" s="120" t="str">
        <f t="shared" si="0"/>
        <v/>
      </c>
      <c r="F55" s="120" t="str">
        <f t="shared" si="1"/>
        <v/>
      </c>
      <c r="G55" s="120" t="str">
        <f t="shared" si="2"/>
        <v/>
      </c>
      <c r="H55" s="120" t="str">
        <f t="shared" si="3"/>
        <v/>
      </c>
      <c r="I55" s="120" t="str">
        <f t="shared" si="4"/>
        <v/>
      </c>
      <c r="J55" s="120" t="str">
        <f t="shared" si="5"/>
        <v/>
      </c>
    </row>
    <row r="56" spans="1:10" x14ac:dyDescent="0.2">
      <c r="A56" s="121" t="str">
        <f>IF(Données!C887=0,"",Données!A887)</f>
        <v/>
      </c>
      <c r="B56" s="126" t="str">
        <f>IF(Données!B887="","",Données!B887)</f>
        <v>Produits services intérêt personnel</v>
      </c>
      <c r="C56" s="120" t="str">
        <f>IF(Données!C887="","",ABS(Données!C887))</f>
        <v/>
      </c>
      <c r="D56" s="120"/>
      <c r="E56" s="120" t="str">
        <f t="shared" si="0"/>
        <v/>
      </c>
      <c r="F56" s="120" t="str">
        <f t="shared" si="1"/>
        <v/>
      </c>
      <c r="G56" s="120" t="str">
        <f t="shared" si="2"/>
        <v/>
      </c>
      <c r="H56" s="120" t="str">
        <f t="shared" si="3"/>
        <v/>
      </c>
      <c r="I56" s="120" t="str">
        <f t="shared" si="4"/>
        <v/>
      </c>
      <c r="J56" s="120" t="str">
        <f t="shared" si="5"/>
        <v/>
      </c>
    </row>
    <row r="57" spans="1:10" x14ac:dyDescent="0.2">
      <c r="A57" s="121" t="str">
        <f>IF(Données!C888=0,"",Données!A888)</f>
        <v/>
      </c>
      <c r="B57" s="126" t="str">
        <f>IF(Données!B888="","",Données!B888)</f>
        <v>Produits services intérêt pers. Intracom</v>
      </c>
      <c r="C57" s="120" t="str">
        <f>IF(Données!C888="","",ABS(Données!C888))</f>
        <v/>
      </c>
      <c r="D57" s="120"/>
      <c r="E57" s="120" t="str">
        <f t="shared" si="0"/>
        <v/>
      </c>
      <c r="F57" s="120" t="str">
        <f t="shared" si="1"/>
        <v/>
      </c>
      <c r="G57" s="120" t="str">
        <f t="shared" si="2"/>
        <v/>
      </c>
      <c r="H57" s="120" t="str">
        <f t="shared" si="3"/>
        <v/>
      </c>
      <c r="I57" s="120" t="str">
        <f t="shared" si="4"/>
        <v/>
      </c>
      <c r="J57" s="120" t="str">
        <f t="shared" si="5"/>
        <v/>
      </c>
    </row>
    <row r="58" spans="1:10" x14ac:dyDescent="0.2">
      <c r="A58" s="121" t="str">
        <f>IF(Données!C889=0,"",Données!A889)</f>
        <v/>
      </c>
      <c r="B58" s="126" t="str">
        <f>IF(Données!B889="","",Données!B889)</f>
        <v>Produits services int.pers.exo export</v>
      </c>
      <c r="C58" s="120" t="str">
        <f>IF(Données!C889="","",ABS(Données!C889))</f>
        <v/>
      </c>
      <c r="D58" s="120"/>
      <c r="E58" s="120" t="str">
        <f t="shared" si="0"/>
        <v/>
      </c>
      <c r="F58" s="120" t="str">
        <f t="shared" si="1"/>
        <v/>
      </c>
      <c r="G58" s="120" t="str">
        <f t="shared" si="2"/>
        <v/>
      </c>
      <c r="H58" s="120" t="str">
        <f t="shared" si="3"/>
        <v/>
      </c>
      <c r="I58" s="120" t="str">
        <f t="shared" si="4"/>
        <v/>
      </c>
      <c r="J58" s="120" t="str">
        <f t="shared" si="5"/>
        <v/>
      </c>
    </row>
    <row r="59" spans="1:10" x14ac:dyDescent="0.2">
      <c r="A59" s="121" t="str">
        <f>IF(Données!C890=0,"",Données!A890)</f>
        <v/>
      </c>
      <c r="B59" s="126" t="str">
        <f>IF(Données!B890="","",Données!B890)</f>
        <v>Produits services int.pers.export</v>
      </c>
      <c r="C59" s="120" t="str">
        <f>IF(Données!C890="","",ABS(Données!C890))</f>
        <v/>
      </c>
      <c r="D59" s="120"/>
      <c r="E59" s="120" t="str">
        <f t="shared" si="0"/>
        <v/>
      </c>
      <c r="F59" s="120" t="str">
        <f t="shared" si="1"/>
        <v/>
      </c>
      <c r="G59" s="120" t="str">
        <f t="shared" si="2"/>
        <v/>
      </c>
      <c r="H59" s="120" t="str">
        <f t="shared" si="3"/>
        <v/>
      </c>
      <c r="I59" s="120" t="str">
        <f t="shared" si="4"/>
        <v/>
      </c>
      <c r="J59" s="120" t="str">
        <f t="shared" si="5"/>
        <v/>
      </c>
    </row>
    <row r="60" spans="1:10" x14ac:dyDescent="0.2">
      <c r="A60" s="121" t="str">
        <f>IF(Données!C891=0,"",Données!A891)</f>
        <v/>
      </c>
      <c r="B60" s="126" t="str">
        <f>IF(Données!B891="","",Données!B891)</f>
        <v/>
      </c>
      <c r="C60" s="120" t="str">
        <f>IF(Données!C891="","",ABS(Données!C891))</f>
        <v/>
      </c>
      <c r="D60" s="120"/>
      <c r="E60" s="120" t="str">
        <f t="shared" si="0"/>
        <v/>
      </c>
      <c r="F60" s="120" t="str">
        <f t="shared" si="1"/>
        <v/>
      </c>
      <c r="G60" s="120" t="str">
        <f t="shared" si="2"/>
        <v/>
      </c>
      <c r="H60" s="120" t="str">
        <f t="shared" si="3"/>
        <v/>
      </c>
      <c r="I60" s="120" t="str">
        <f t="shared" si="4"/>
        <v/>
      </c>
      <c r="J60" s="120" t="str">
        <f t="shared" si="5"/>
        <v/>
      </c>
    </row>
    <row r="61" spans="1:10" x14ac:dyDescent="0.2">
      <c r="A61" s="121" t="str">
        <f>IF(Données!C892=0,"",Données!A892)</f>
        <v/>
      </c>
      <c r="B61" s="126" t="str">
        <f>IF(Données!B892="","",Données!B892)</f>
        <v>Commissions et courtages</v>
      </c>
      <c r="C61" s="120" t="str">
        <f>IF(Données!C892="","",ABS(Données!C892))</f>
        <v/>
      </c>
      <c r="D61" s="120"/>
      <c r="E61" s="120" t="str">
        <f t="shared" si="0"/>
        <v/>
      </c>
      <c r="F61" s="120" t="str">
        <f t="shared" si="1"/>
        <v/>
      </c>
      <c r="G61" s="120" t="str">
        <f t="shared" si="2"/>
        <v/>
      </c>
      <c r="H61" s="120" t="str">
        <f t="shared" si="3"/>
        <v/>
      </c>
      <c r="I61" s="120" t="str">
        <f t="shared" si="4"/>
        <v/>
      </c>
      <c r="J61" s="120" t="str">
        <f t="shared" si="5"/>
        <v/>
      </c>
    </row>
    <row r="62" spans="1:10" x14ac:dyDescent="0.2">
      <c r="A62" s="121" t="str">
        <f>IF(Données!C893=0,"",Données!A893)</f>
        <v/>
      </c>
      <c r="B62" s="126" t="str">
        <f>IF(Données!B893="","",Données!B893)</f>
        <v>Commissions et courtages intracom</v>
      </c>
      <c r="C62" s="120" t="str">
        <f>IF(Données!C893="","",ABS(Données!C893))</f>
        <v/>
      </c>
      <c r="D62" s="120"/>
      <c r="E62" s="120" t="str">
        <f t="shared" si="0"/>
        <v/>
      </c>
      <c r="F62" s="120" t="str">
        <f t="shared" si="1"/>
        <v/>
      </c>
      <c r="G62" s="120" t="str">
        <f t="shared" si="2"/>
        <v/>
      </c>
      <c r="H62" s="120" t="str">
        <f t="shared" si="3"/>
        <v/>
      </c>
      <c r="I62" s="120" t="str">
        <f t="shared" si="4"/>
        <v/>
      </c>
      <c r="J62" s="120" t="str">
        <f t="shared" si="5"/>
        <v/>
      </c>
    </row>
    <row r="63" spans="1:10" x14ac:dyDescent="0.2">
      <c r="A63" s="121" t="str">
        <f>IF(Données!C894=0,"",Données!A894)</f>
        <v/>
      </c>
      <c r="B63" s="126" t="str">
        <f>IF(Données!B894="","",Données!B894)</f>
        <v>Commissions et courtages exo export</v>
      </c>
      <c r="C63" s="120" t="str">
        <f>IF(Données!C894="","",ABS(Données!C894))</f>
        <v/>
      </c>
      <c r="D63" s="120"/>
      <c r="E63" s="120" t="str">
        <f t="shared" si="0"/>
        <v/>
      </c>
      <c r="F63" s="120" t="str">
        <f t="shared" si="1"/>
        <v/>
      </c>
      <c r="G63" s="120" t="str">
        <f t="shared" si="2"/>
        <v/>
      </c>
      <c r="H63" s="120" t="str">
        <f t="shared" si="3"/>
        <v/>
      </c>
      <c r="I63" s="120" t="str">
        <f t="shared" si="4"/>
        <v/>
      </c>
      <c r="J63" s="120" t="str">
        <f t="shared" si="5"/>
        <v/>
      </c>
    </row>
    <row r="64" spans="1:10" x14ac:dyDescent="0.2">
      <c r="A64" s="121" t="str">
        <f>IF(Données!C895=0,"",Données!A895)</f>
        <v/>
      </c>
      <c r="B64" s="126" t="str">
        <f>IF(Données!B895="","",Données!B895)</f>
        <v>Commissions et courtages export</v>
      </c>
      <c r="C64" s="120" t="str">
        <f>IF(Données!C895="","",ABS(Données!C895))</f>
        <v/>
      </c>
      <c r="D64" s="120"/>
      <c r="E64" s="120" t="str">
        <f t="shared" si="0"/>
        <v/>
      </c>
      <c r="F64" s="120" t="str">
        <f t="shared" si="1"/>
        <v/>
      </c>
      <c r="G64" s="120" t="str">
        <f t="shared" si="2"/>
        <v/>
      </c>
      <c r="H64" s="120" t="str">
        <f t="shared" si="3"/>
        <v/>
      </c>
      <c r="I64" s="120" t="str">
        <f t="shared" si="4"/>
        <v/>
      </c>
      <c r="J64" s="120" t="str">
        <f t="shared" si="5"/>
        <v/>
      </c>
    </row>
    <row r="65" spans="1:10" x14ac:dyDescent="0.2">
      <c r="A65" s="121" t="str">
        <f>IF(Données!C896=0,"",Données!A896)</f>
        <v/>
      </c>
      <c r="B65" s="126" t="str">
        <f>IF(Données!B896="","",Données!B896)</f>
        <v/>
      </c>
      <c r="C65" s="120" t="str">
        <f>IF(Données!C896="","",ABS(Données!C896))</f>
        <v/>
      </c>
      <c r="D65" s="120"/>
      <c r="E65" s="120" t="str">
        <f t="shared" si="0"/>
        <v/>
      </c>
      <c r="F65" s="120" t="str">
        <f t="shared" si="1"/>
        <v/>
      </c>
      <c r="G65" s="120" t="str">
        <f t="shared" si="2"/>
        <v/>
      </c>
      <c r="H65" s="120" t="str">
        <f t="shared" si="3"/>
        <v/>
      </c>
      <c r="I65" s="120" t="str">
        <f t="shared" si="4"/>
        <v/>
      </c>
      <c r="J65" s="120" t="str">
        <f t="shared" si="5"/>
        <v/>
      </c>
    </row>
    <row r="66" spans="1:10" x14ac:dyDescent="0.2">
      <c r="A66" s="121" t="str">
        <f>IF(Données!C897=0,"",Données!A897)</f>
        <v/>
      </c>
      <c r="B66" s="126" t="str">
        <f>IF(Données!B897="","",Données!B897)</f>
        <v>Locations diverses</v>
      </c>
      <c r="C66" s="120" t="str">
        <f>IF(Données!C897="","",ABS(Données!C897))</f>
        <v/>
      </c>
      <c r="D66" s="120"/>
      <c r="E66" s="120" t="str">
        <f t="shared" si="0"/>
        <v/>
      </c>
      <c r="F66" s="120" t="str">
        <f t="shared" si="1"/>
        <v/>
      </c>
      <c r="G66" s="120" t="str">
        <f t="shared" si="2"/>
        <v/>
      </c>
      <c r="H66" s="120" t="str">
        <f t="shared" si="3"/>
        <v/>
      </c>
      <c r="I66" s="120" t="str">
        <f t="shared" si="4"/>
        <v/>
      </c>
      <c r="J66" s="120" t="str">
        <f t="shared" si="5"/>
        <v/>
      </c>
    </row>
    <row r="67" spans="1:10" x14ac:dyDescent="0.2">
      <c r="A67" s="121" t="str">
        <f>IF(Données!C898=0,"",Données!A898)</f>
        <v/>
      </c>
      <c r="B67" s="126" t="str">
        <f>IF(Données!B898="","",Données!B898)</f>
        <v>Locations diverses intracom</v>
      </c>
      <c r="C67" s="120" t="str">
        <f>IF(Données!C898="","",ABS(Données!C898))</f>
        <v/>
      </c>
      <c r="D67" s="120"/>
      <c r="E67" s="120" t="str">
        <f t="shared" si="0"/>
        <v/>
      </c>
      <c r="F67" s="120" t="str">
        <f t="shared" si="1"/>
        <v/>
      </c>
      <c r="G67" s="120" t="str">
        <f t="shared" si="2"/>
        <v/>
      </c>
      <c r="H67" s="120" t="str">
        <f t="shared" si="3"/>
        <v/>
      </c>
      <c r="I67" s="120" t="str">
        <f t="shared" si="4"/>
        <v/>
      </c>
      <c r="J67" s="120" t="str">
        <f t="shared" si="5"/>
        <v/>
      </c>
    </row>
    <row r="68" spans="1:10" x14ac:dyDescent="0.2">
      <c r="A68" s="121" t="str">
        <f>IF(Données!C899=0,"",Données!A899)</f>
        <v/>
      </c>
      <c r="B68" s="126" t="str">
        <f>IF(Données!B899="","",Données!B899)</f>
        <v>Locations diverses exo export</v>
      </c>
      <c r="C68" s="120" t="str">
        <f>IF(Données!C899="","",ABS(Données!C899))</f>
        <v/>
      </c>
      <c r="D68" s="120"/>
      <c r="E68" s="120" t="str">
        <f t="shared" si="0"/>
        <v/>
      </c>
      <c r="F68" s="120" t="str">
        <f t="shared" si="1"/>
        <v/>
      </c>
      <c r="G68" s="120" t="str">
        <f t="shared" si="2"/>
        <v/>
      </c>
      <c r="H68" s="120" t="str">
        <f t="shared" si="3"/>
        <v/>
      </c>
      <c r="I68" s="120" t="str">
        <f t="shared" si="4"/>
        <v/>
      </c>
      <c r="J68" s="120" t="str">
        <f t="shared" si="5"/>
        <v/>
      </c>
    </row>
    <row r="69" spans="1:10" x14ac:dyDescent="0.2">
      <c r="A69" s="121" t="str">
        <f>IF(Données!C900=0,"",Données!A900)</f>
        <v/>
      </c>
      <c r="B69" s="126" t="str">
        <f>IF(Données!B900="","",Données!B900)</f>
        <v>Locations diverses export</v>
      </c>
      <c r="C69" s="120" t="str">
        <f>IF(Données!C900="","",ABS(Données!C900))</f>
        <v/>
      </c>
      <c r="D69" s="120"/>
      <c r="E69" s="120" t="str">
        <f t="shared" si="0"/>
        <v/>
      </c>
      <c r="F69" s="120" t="str">
        <f t="shared" si="1"/>
        <v/>
      </c>
      <c r="G69" s="120" t="str">
        <f t="shared" si="2"/>
        <v/>
      </c>
      <c r="H69" s="120" t="str">
        <f t="shared" si="3"/>
        <v/>
      </c>
      <c r="I69" s="120" t="str">
        <f t="shared" si="4"/>
        <v/>
      </c>
      <c r="J69" s="120" t="str">
        <f t="shared" si="5"/>
        <v/>
      </c>
    </row>
    <row r="70" spans="1:10" x14ac:dyDescent="0.2">
      <c r="A70" s="121" t="str">
        <f>IF(Données!C901=0,"",Données!A901)</f>
        <v/>
      </c>
      <c r="B70" s="126" t="str">
        <f>IF(Données!B901="","",Données!B901)</f>
        <v/>
      </c>
      <c r="C70" s="120" t="str">
        <f>IF(Données!C901="","",ABS(Données!C901))</f>
        <v/>
      </c>
      <c r="D70" s="120"/>
      <c r="E70" s="120" t="str">
        <f t="shared" si="0"/>
        <v/>
      </c>
      <c r="F70" s="120" t="str">
        <f t="shared" si="1"/>
        <v/>
      </c>
      <c r="G70" s="120" t="str">
        <f t="shared" si="2"/>
        <v/>
      </c>
      <c r="H70" s="120" t="str">
        <f t="shared" si="3"/>
        <v/>
      </c>
      <c r="I70" s="120" t="str">
        <f t="shared" si="4"/>
        <v/>
      </c>
      <c r="J70" s="120" t="str">
        <f t="shared" si="5"/>
        <v/>
      </c>
    </row>
    <row r="71" spans="1:10" x14ac:dyDescent="0.2">
      <c r="A71" s="121" t="str">
        <f>IF(Données!C902=0,"",Données!A902)</f>
        <v/>
      </c>
      <c r="B71" s="126" t="str">
        <f>IF(Données!B902="","",Données!B902)</f>
        <v>Mise disposition personnel facturée</v>
      </c>
      <c r="C71" s="120" t="str">
        <f>IF(Données!C902="","",ABS(Données!C902))</f>
        <v/>
      </c>
      <c r="D71" s="120"/>
      <c r="E71" s="120" t="str">
        <f t="shared" si="0"/>
        <v/>
      </c>
      <c r="F71" s="120" t="str">
        <f t="shared" si="1"/>
        <v/>
      </c>
      <c r="G71" s="120" t="str">
        <f t="shared" si="2"/>
        <v/>
      </c>
      <c r="H71" s="120" t="str">
        <f t="shared" si="3"/>
        <v/>
      </c>
      <c r="I71" s="120" t="str">
        <f t="shared" si="4"/>
        <v/>
      </c>
      <c r="J71" s="120" t="str">
        <f t="shared" si="5"/>
        <v/>
      </c>
    </row>
    <row r="72" spans="1:10" x14ac:dyDescent="0.2">
      <c r="A72" s="121" t="str">
        <f>IF(Données!C903=0,"",Données!A903)</f>
        <v/>
      </c>
      <c r="B72" s="126" t="str">
        <f>IF(Données!B903="","",Données!B903)</f>
        <v>Mise disposition personnel fact. Intracom</v>
      </c>
      <c r="C72" s="120" t="str">
        <f>IF(Données!C903="","",ABS(Données!C903))</f>
        <v/>
      </c>
      <c r="D72" s="120"/>
      <c r="E72" s="120" t="str">
        <f t="shared" si="0"/>
        <v/>
      </c>
      <c r="F72" s="120" t="str">
        <f t="shared" si="1"/>
        <v/>
      </c>
      <c r="G72" s="120" t="str">
        <f t="shared" si="2"/>
        <v/>
      </c>
      <c r="H72" s="120" t="str">
        <f t="shared" si="3"/>
        <v/>
      </c>
      <c r="I72" s="120" t="str">
        <f t="shared" si="4"/>
        <v/>
      </c>
      <c r="J72" s="120" t="str">
        <f t="shared" si="5"/>
        <v/>
      </c>
    </row>
    <row r="73" spans="1:10" x14ac:dyDescent="0.2">
      <c r="A73" s="121" t="str">
        <f>IF(Données!C904=0,"",Données!A904)</f>
        <v/>
      </c>
      <c r="B73" s="126" t="str">
        <f>IF(Données!B904="","",Données!B904)</f>
        <v>Mise à dispos.personnel fact.exo export</v>
      </c>
      <c r="C73" s="120" t="str">
        <f>IF(Données!C904="","",ABS(Données!C904))</f>
        <v/>
      </c>
      <c r="D73" s="120"/>
      <c r="E73" s="120" t="str">
        <f t="shared" si="0"/>
        <v/>
      </c>
      <c r="F73" s="120" t="str">
        <f t="shared" si="1"/>
        <v/>
      </c>
      <c r="G73" s="120" t="str">
        <f t="shared" si="2"/>
        <v/>
      </c>
      <c r="H73" s="120" t="str">
        <f t="shared" si="3"/>
        <v/>
      </c>
      <c r="I73" s="120" t="str">
        <f t="shared" si="4"/>
        <v/>
      </c>
      <c r="J73" s="120" t="str">
        <f t="shared" si="5"/>
        <v/>
      </c>
    </row>
    <row r="74" spans="1:10" x14ac:dyDescent="0.2">
      <c r="A74" s="121" t="str">
        <f>IF(Données!C905=0,"",Données!A905)</f>
        <v/>
      </c>
      <c r="B74" s="126" t="str">
        <f>IF(Données!B905="","",Données!B905)</f>
        <v>Mise à dispos.personnel fact.export</v>
      </c>
      <c r="C74" s="120" t="str">
        <f>IF(Données!C905="","",ABS(Données!C905))</f>
        <v/>
      </c>
      <c r="D74" s="120"/>
      <c r="E74" s="120" t="str">
        <f t="shared" ref="E74:E137" si="6">IF($D74=1,$C74,"")</f>
        <v/>
      </c>
      <c r="F74" s="120" t="str">
        <f t="shared" ref="F74:F137" si="7">IF($D74=2,$C74,"")</f>
        <v/>
      </c>
      <c r="G74" s="120" t="str">
        <f t="shared" ref="G74:G137" si="8">IF($D74=3,$C74,"")</f>
        <v/>
      </c>
      <c r="H74" s="120" t="str">
        <f t="shared" ref="H74:H137" si="9">IF($D74=4,$C74,"")</f>
        <v/>
      </c>
      <c r="I74" s="120" t="str">
        <f t="shared" ref="I74:I137" si="10">IF($D74=5,$C74,"")</f>
        <v/>
      </c>
      <c r="J74" s="120" t="str">
        <f t="shared" ref="J74:J137" si="11">IF($D74=6,$C74,"")</f>
        <v/>
      </c>
    </row>
    <row r="75" spans="1:10" x14ac:dyDescent="0.2">
      <c r="A75" s="121" t="str">
        <f>IF(Données!C906=0,"",Données!A906)</f>
        <v/>
      </c>
      <c r="B75" s="126" t="str">
        <f>IF(Données!B906="","",Données!B906)</f>
        <v/>
      </c>
      <c r="C75" s="120" t="str">
        <f>IF(Données!C906="","",ABS(Données!C906))</f>
        <v/>
      </c>
      <c r="D75" s="120"/>
      <c r="E75" s="120" t="str">
        <f t="shared" si="6"/>
        <v/>
      </c>
      <c r="F75" s="120" t="str">
        <f t="shared" si="7"/>
        <v/>
      </c>
      <c r="G75" s="120" t="str">
        <f t="shared" si="8"/>
        <v/>
      </c>
      <c r="H75" s="120" t="str">
        <f t="shared" si="9"/>
        <v/>
      </c>
      <c r="I75" s="120" t="str">
        <f t="shared" si="10"/>
        <v/>
      </c>
      <c r="J75" s="120" t="str">
        <f t="shared" si="11"/>
        <v/>
      </c>
    </row>
    <row r="76" spans="1:10" x14ac:dyDescent="0.2">
      <c r="A76" s="121" t="str">
        <f>IF(Données!C907=0,"",Données!A907)</f>
        <v/>
      </c>
      <c r="B76" s="126" t="str">
        <f>IF(Données!B907="","",Données!B907)</f>
        <v>Ports,frais accessoires facturés</v>
      </c>
      <c r="C76" s="120" t="str">
        <f>IF(Données!C907="","",ABS(Données!C907))</f>
        <v/>
      </c>
      <c r="D76" s="120"/>
      <c r="E76" s="120" t="str">
        <f t="shared" si="6"/>
        <v/>
      </c>
      <c r="F76" s="120" t="str">
        <f t="shared" si="7"/>
        <v/>
      </c>
      <c r="G76" s="120" t="str">
        <f t="shared" si="8"/>
        <v/>
      </c>
      <c r="H76" s="120" t="str">
        <f t="shared" si="9"/>
        <v/>
      </c>
      <c r="I76" s="120" t="str">
        <f t="shared" si="10"/>
        <v/>
      </c>
      <c r="J76" s="120" t="str">
        <f t="shared" si="11"/>
        <v/>
      </c>
    </row>
    <row r="77" spans="1:10" x14ac:dyDescent="0.2">
      <c r="A77" s="121" t="str">
        <f>IF(Données!C908=0,"",Données!A908)</f>
        <v/>
      </c>
      <c r="B77" s="126" t="str">
        <f>IF(Données!B908="","",Données!B908)</f>
        <v>Ports,frais accessoires fact.intracom</v>
      </c>
      <c r="C77" s="120" t="str">
        <f>IF(Données!C908="","",ABS(Données!C908))</f>
        <v/>
      </c>
      <c r="D77" s="120"/>
      <c r="E77" s="120" t="str">
        <f t="shared" si="6"/>
        <v/>
      </c>
      <c r="F77" s="120" t="str">
        <f t="shared" si="7"/>
        <v/>
      </c>
      <c r="G77" s="120" t="str">
        <f t="shared" si="8"/>
        <v/>
      </c>
      <c r="H77" s="120" t="str">
        <f t="shared" si="9"/>
        <v/>
      </c>
      <c r="I77" s="120" t="str">
        <f t="shared" si="10"/>
        <v/>
      </c>
      <c r="J77" s="120" t="str">
        <f t="shared" si="11"/>
        <v/>
      </c>
    </row>
    <row r="78" spans="1:10" x14ac:dyDescent="0.2">
      <c r="A78" s="121" t="str">
        <f>IF(Données!C909=0,"",Données!A909)</f>
        <v/>
      </c>
      <c r="B78" s="126" t="str">
        <f>IF(Données!B909="","",Données!B909)</f>
        <v>Ports,frais accessoires fact.exo export</v>
      </c>
      <c r="C78" s="120" t="str">
        <f>IF(Données!C909="","",ABS(Données!C909))</f>
        <v/>
      </c>
      <c r="D78" s="120"/>
      <c r="E78" s="120" t="str">
        <f t="shared" si="6"/>
        <v/>
      </c>
      <c r="F78" s="120" t="str">
        <f t="shared" si="7"/>
        <v/>
      </c>
      <c r="G78" s="120" t="str">
        <f t="shared" si="8"/>
        <v/>
      </c>
      <c r="H78" s="120" t="str">
        <f t="shared" si="9"/>
        <v/>
      </c>
      <c r="I78" s="120" t="str">
        <f t="shared" si="10"/>
        <v/>
      </c>
      <c r="J78" s="120" t="str">
        <f t="shared" si="11"/>
        <v/>
      </c>
    </row>
    <row r="79" spans="1:10" x14ac:dyDescent="0.2">
      <c r="A79" s="121" t="str">
        <f>IF(Données!C910=0,"",Données!A910)</f>
        <v/>
      </c>
      <c r="B79" s="126" t="str">
        <f>IF(Données!B910="","",Données!B910)</f>
        <v>Ports,frais accessoires fact.export</v>
      </c>
      <c r="C79" s="120" t="str">
        <f>IF(Données!C910="","",ABS(Données!C910))</f>
        <v/>
      </c>
      <c r="D79" s="120"/>
      <c r="E79" s="120" t="str">
        <f t="shared" si="6"/>
        <v/>
      </c>
      <c r="F79" s="120" t="str">
        <f t="shared" si="7"/>
        <v/>
      </c>
      <c r="G79" s="120" t="str">
        <f t="shared" si="8"/>
        <v/>
      </c>
      <c r="H79" s="120" t="str">
        <f t="shared" si="9"/>
        <v/>
      </c>
      <c r="I79" s="120" t="str">
        <f t="shared" si="10"/>
        <v/>
      </c>
      <c r="J79" s="120" t="str">
        <f t="shared" si="11"/>
        <v/>
      </c>
    </row>
    <row r="80" spans="1:10" x14ac:dyDescent="0.2">
      <c r="A80" s="121" t="str">
        <f>IF(Données!C911=0,"",Données!A911)</f>
        <v/>
      </c>
      <c r="B80" s="126" t="str">
        <f>IF(Données!B911="","",Données!B911)</f>
        <v/>
      </c>
      <c r="C80" s="120" t="str">
        <f>IF(Données!C911="","",ABS(Données!C911))</f>
        <v/>
      </c>
      <c r="D80" s="120"/>
      <c r="E80" s="120" t="str">
        <f t="shared" si="6"/>
        <v/>
      </c>
      <c r="F80" s="120" t="str">
        <f t="shared" si="7"/>
        <v/>
      </c>
      <c r="G80" s="120" t="str">
        <f t="shared" si="8"/>
        <v/>
      </c>
      <c r="H80" s="120" t="str">
        <f t="shared" si="9"/>
        <v/>
      </c>
      <c r="I80" s="120" t="str">
        <f t="shared" si="10"/>
        <v/>
      </c>
      <c r="J80" s="120" t="str">
        <f t="shared" si="11"/>
        <v/>
      </c>
    </row>
    <row r="81" spans="1:10" x14ac:dyDescent="0.2">
      <c r="A81" s="121" t="str">
        <f>IF(Données!C912=0,"",Données!A912)</f>
        <v/>
      </c>
      <c r="B81" s="126" t="str">
        <f>IF(Données!B912="","",Données!B912)</f>
        <v>Boni/reprise emballages consignés</v>
      </c>
      <c r="C81" s="120" t="str">
        <f>IF(Données!C912="","",ABS(Données!C912))</f>
        <v/>
      </c>
      <c r="D81" s="120"/>
      <c r="E81" s="120" t="str">
        <f t="shared" si="6"/>
        <v/>
      </c>
      <c r="F81" s="120" t="str">
        <f t="shared" si="7"/>
        <v/>
      </c>
      <c r="G81" s="120" t="str">
        <f t="shared" si="8"/>
        <v/>
      </c>
      <c r="H81" s="120" t="str">
        <f t="shared" si="9"/>
        <v/>
      </c>
      <c r="I81" s="120" t="str">
        <f t="shared" si="10"/>
        <v/>
      </c>
      <c r="J81" s="120" t="str">
        <f t="shared" si="11"/>
        <v/>
      </c>
    </row>
    <row r="82" spans="1:10" x14ac:dyDescent="0.2">
      <c r="A82" s="121" t="str">
        <f>IF(Données!C913=0,"",Données!A913)</f>
        <v/>
      </c>
      <c r="B82" s="126" t="str">
        <f>IF(Données!B913="","",Données!B913)</f>
        <v>Boni/reprise embal.consignés intracom</v>
      </c>
      <c r="C82" s="120" t="str">
        <f>IF(Données!C913="","",ABS(Données!C913))</f>
        <v/>
      </c>
      <c r="D82" s="120"/>
      <c r="E82" s="120" t="str">
        <f t="shared" si="6"/>
        <v/>
      </c>
      <c r="F82" s="120" t="str">
        <f t="shared" si="7"/>
        <v/>
      </c>
      <c r="G82" s="120" t="str">
        <f t="shared" si="8"/>
        <v/>
      </c>
      <c r="H82" s="120" t="str">
        <f t="shared" si="9"/>
        <v/>
      </c>
      <c r="I82" s="120" t="str">
        <f t="shared" si="10"/>
        <v/>
      </c>
      <c r="J82" s="120" t="str">
        <f t="shared" si="11"/>
        <v/>
      </c>
    </row>
    <row r="83" spans="1:10" x14ac:dyDescent="0.2">
      <c r="A83" s="121" t="str">
        <f>IF(Données!C914=0,"",Données!A914)</f>
        <v/>
      </c>
      <c r="B83" s="126" t="str">
        <f>IF(Données!B914="","",Données!B914)</f>
        <v>Boni/reprise embal.consignés exo export</v>
      </c>
      <c r="C83" s="120" t="str">
        <f>IF(Données!C914="","",ABS(Données!C914))</f>
        <v/>
      </c>
      <c r="D83" s="120"/>
      <c r="E83" s="120" t="str">
        <f t="shared" si="6"/>
        <v/>
      </c>
      <c r="F83" s="120" t="str">
        <f t="shared" si="7"/>
        <v/>
      </c>
      <c r="G83" s="120" t="str">
        <f t="shared" si="8"/>
        <v/>
      </c>
      <c r="H83" s="120" t="str">
        <f t="shared" si="9"/>
        <v/>
      </c>
      <c r="I83" s="120" t="str">
        <f t="shared" si="10"/>
        <v/>
      </c>
      <c r="J83" s="120" t="str">
        <f t="shared" si="11"/>
        <v/>
      </c>
    </row>
    <row r="84" spans="1:10" x14ac:dyDescent="0.2">
      <c r="A84" s="121" t="str">
        <f>IF(Données!C915=0,"",Données!A915)</f>
        <v/>
      </c>
      <c r="B84" s="126" t="str">
        <f>IF(Données!B915="","",Données!B915)</f>
        <v>Boni/reprise embal.consignés export</v>
      </c>
      <c r="C84" s="120" t="str">
        <f>IF(Données!C915="","",ABS(Données!C915))</f>
        <v/>
      </c>
      <c r="D84" s="120"/>
      <c r="E84" s="120" t="str">
        <f t="shared" si="6"/>
        <v/>
      </c>
      <c r="F84" s="120" t="str">
        <f t="shared" si="7"/>
        <v/>
      </c>
      <c r="G84" s="120" t="str">
        <f t="shared" si="8"/>
        <v/>
      </c>
      <c r="H84" s="120" t="str">
        <f t="shared" si="9"/>
        <v/>
      </c>
      <c r="I84" s="120" t="str">
        <f t="shared" si="10"/>
        <v/>
      </c>
      <c r="J84" s="120" t="str">
        <f t="shared" si="11"/>
        <v/>
      </c>
    </row>
    <row r="85" spans="1:10" x14ac:dyDescent="0.2">
      <c r="A85" s="121" t="str">
        <f>IF(Données!C916=0,"",Données!A916)</f>
        <v/>
      </c>
      <c r="B85" s="126" t="str">
        <f>IF(Données!B916="","",Données!B916)</f>
        <v/>
      </c>
      <c r="C85" s="120" t="str">
        <f>IF(Données!C916="","",ABS(Données!C916))</f>
        <v/>
      </c>
      <c r="D85" s="120"/>
      <c r="E85" s="120" t="str">
        <f t="shared" si="6"/>
        <v/>
      </c>
      <c r="F85" s="120" t="str">
        <f t="shared" si="7"/>
        <v/>
      </c>
      <c r="G85" s="120" t="str">
        <f t="shared" si="8"/>
        <v/>
      </c>
      <c r="H85" s="120" t="str">
        <f t="shared" si="9"/>
        <v/>
      </c>
      <c r="I85" s="120" t="str">
        <f t="shared" si="10"/>
        <v/>
      </c>
      <c r="J85" s="120" t="str">
        <f t="shared" si="11"/>
        <v/>
      </c>
    </row>
    <row r="86" spans="1:10" x14ac:dyDescent="0.2">
      <c r="A86" s="121" t="str">
        <f>IF(Données!C917=0,"",Données!A917)</f>
        <v/>
      </c>
      <c r="B86" s="126" t="str">
        <f>IF(Données!B917="","",Données!B917)</f>
        <v>Bonifications obtenues des clients</v>
      </c>
      <c r="C86" s="120" t="str">
        <f>IF(Données!C917="","",ABS(Données!C917))</f>
        <v/>
      </c>
      <c r="D86" s="120"/>
      <c r="E86" s="120" t="str">
        <f t="shared" si="6"/>
        <v/>
      </c>
      <c r="F86" s="120" t="str">
        <f t="shared" si="7"/>
        <v/>
      </c>
      <c r="G86" s="120" t="str">
        <f t="shared" si="8"/>
        <v/>
      </c>
      <c r="H86" s="120" t="str">
        <f t="shared" si="9"/>
        <v/>
      </c>
      <c r="I86" s="120" t="str">
        <f t="shared" si="10"/>
        <v/>
      </c>
      <c r="J86" s="120" t="str">
        <f t="shared" si="11"/>
        <v/>
      </c>
    </row>
    <row r="87" spans="1:10" x14ac:dyDescent="0.2">
      <c r="A87" s="121" t="str">
        <f>IF(Données!C918=0,"",Données!A918)</f>
        <v/>
      </c>
      <c r="B87" s="126" t="str">
        <f>IF(Données!B918="","",Données!B918)</f>
        <v>Bonificat.obtenues clients intracom</v>
      </c>
      <c r="C87" s="120" t="str">
        <f>IF(Données!C918="","",ABS(Données!C918))</f>
        <v/>
      </c>
      <c r="D87" s="120"/>
      <c r="E87" s="120" t="str">
        <f t="shared" si="6"/>
        <v/>
      </c>
      <c r="F87" s="120" t="str">
        <f t="shared" si="7"/>
        <v/>
      </c>
      <c r="G87" s="120" t="str">
        <f t="shared" si="8"/>
        <v/>
      </c>
      <c r="H87" s="120" t="str">
        <f t="shared" si="9"/>
        <v/>
      </c>
      <c r="I87" s="120" t="str">
        <f t="shared" si="10"/>
        <v/>
      </c>
      <c r="J87" s="120" t="str">
        <f t="shared" si="11"/>
        <v/>
      </c>
    </row>
    <row r="88" spans="1:10" x14ac:dyDescent="0.2">
      <c r="A88" s="121" t="str">
        <f>IF(Données!C919=0,"",Données!A919)</f>
        <v/>
      </c>
      <c r="B88" s="126" t="str">
        <f>IF(Données!B919="","",Données!B919)</f>
        <v>Bonificat.obtenues clients exo export</v>
      </c>
      <c r="C88" s="120" t="str">
        <f>IF(Données!C919="","",ABS(Données!C919))</f>
        <v/>
      </c>
      <c r="D88" s="120"/>
      <c r="E88" s="120" t="str">
        <f t="shared" si="6"/>
        <v/>
      </c>
      <c r="F88" s="120" t="str">
        <f t="shared" si="7"/>
        <v/>
      </c>
      <c r="G88" s="120" t="str">
        <f t="shared" si="8"/>
        <v/>
      </c>
      <c r="H88" s="120" t="str">
        <f t="shared" si="9"/>
        <v/>
      </c>
      <c r="I88" s="120" t="str">
        <f t="shared" si="10"/>
        <v/>
      </c>
      <c r="J88" s="120" t="str">
        <f t="shared" si="11"/>
        <v/>
      </c>
    </row>
    <row r="89" spans="1:10" x14ac:dyDescent="0.2">
      <c r="A89" s="121" t="str">
        <f>IF(Données!C920=0,"",Données!A920)</f>
        <v/>
      </c>
      <c r="B89" s="126" t="str">
        <f>IF(Données!B920="","",Données!B920)</f>
        <v>Bonificat.obtenues clients export</v>
      </c>
      <c r="C89" s="120" t="str">
        <f>IF(Données!C920="","",ABS(Données!C920))</f>
        <v/>
      </c>
      <c r="D89" s="120"/>
      <c r="E89" s="120" t="str">
        <f t="shared" si="6"/>
        <v/>
      </c>
      <c r="F89" s="120" t="str">
        <f t="shared" si="7"/>
        <v/>
      </c>
      <c r="G89" s="120" t="str">
        <f t="shared" si="8"/>
        <v/>
      </c>
      <c r="H89" s="120" t="str">
        <f t="shared" si="9"/>
        <v/>
      </c>
      <c r="I89" s="120" t="str">
        <f t="shared" si="10"/>
        <v/>
      </c>
      <c r="J89" s="120" t="str">
        <f t="shared" si="11"/>
        <v/>
      </c>
    </row>
    <row r="90" spans="1:10" x14ac:dyDescent="0.2">
      <c r="A90" s="121" t="str">
        <f>IF(Données!C921=0,"",Données!A921)</f>
        <v/>
      </c>
      <c r="B90" s="126" t="str">
        <f>IF(Données!B921="","",Données!B921)</f>
        <v/>
      </c>
      <c r="C90" s="120" t="str">
        <f>IF(Données!C921="","",ABS(Données!C921))</f>
        <v/>
      </c>
      <c r="D90" s="120"/>
      <c r="E90" s="120" t="str">
        <f t="shared" si="6"/>
        <v/>
      </c>
      <c r="F90" s="120" t="str">
        <f t="shared" si="7"/>
        <v/>
      </c>
      <c r="G90" s="120" t="str">
        <f t="shared" si="8"/>
        <v/>
      </c>
      <c r="H90" s="120" t="str">
        <f t="shared" si="9"/>
        <v/>
      </c>
      <c r="I90" s="120" t="str">
        <f t="shared" si="10"/>
        <v/>
      </c>
      <c r="J90" s="120" t="str">
        <f t="shared" si="11"/>
        <v/>
      </c>
    </row>
    <row r="91" spans="1:10" x14ac:dyDescent="0.2">
      <c r="A91" s="121" t="str">
        <f>IF(Données!C922=0,"",Données!A922)</f>
        <v/>
      </c>
      <c r="B91" s="126" t="str">
        <f>IF(Données!B922="","",Données!B922)</f>
        <v>Autres produits d'activités annexes</v>
      </c>
      <c r="C91" s="120" t="str">
        <f>IF(Données!C922="","",ABS(Données!C922))</f>
        <v/>
      </c>
      <c r="D91" s="120"/>
      <c r="E91" s="120" t="str">
        <f t="shared" si="6"/>
        <v/>
      </c>
      <c r="F91" s="120" t="str">
        <f t="shared" si="7"/>
        <v/>
      </c>
      <c r="G91" s="120" t="str">
        <f t="shared" si="8"/>
        <v/>
      </c>
      <c r="H91" s="120" t="str">
        <f t="shared" si="9"/>
        <v/>
      </c>
      <c r="I91" s="120" t="str">
        <f t="shared" si="10"/>
        <v/>
      </c>
      <c r="J91" s="120" t="str">
        <f t="shared" si="11"/>
        <v/>
      </c>
    </row>
    <row r="92" spans="1:10" x14ac:dyDescent="0.2">
      <c r="A92" s="121" t="str">
        <f>IF(Données!C923=0,"",Données!A923)</f>
        <v/>
      </c>
      <c r="B92" s="126" t="str">
        <f>IF(Données!B923="","",Données!B923)</f>
        <v>Autres prod.activ.annexes intracom</v>
      </c>
      <c r="C92" s="120" t="str">
        <f>IF(Données!C923="","",ABS(Données!C923))</f>
        <v/>
      </c>
      <c r="D92" s="120"/>
      <c r="E92" s="120" t="str">
        <f t="shared" si="6"/>
        <v/>
      </c>
      <c r="F92" s="120" t="str">
        <f t="shared" si="7"/>
        <v/>
      </c>
      <c r="G92" s="120" t="str">
        <f t="shared" si="8"/>
        <v/>
      </c>
      <c r="H92" s="120" t="str">
        <f t="shared" si="9"/>
        <v/>
      </c>
      <c r="I92" s="120" t="str">
        <f t="shared" si="10"/>
        <v/>
      </c>
      <c r="J92" s="120" t="str">
        <f t="shared" si="11"/>
        <v/>
      </c>
    </row>
    <row r="93" spans="1:10" x14ac:dyDescent="0.2">
      <c r="A93" s="121" t="str">
        <f>IF(Données!C924=0,"",Données!A924)</f>
        <v/>
      </c>
      <c r="B93" s="126" t="str">
        <f>IF(Données!B924="","",Données!B924)</f>
        <v>Autres prod.activ.annexes exo export</v>
      </c>
      <c r="C93" s="120" t="str">
        <f>IF(Données!C924="","",ABS(Données!C924))</f>
        <v/>
      </c>
      <c r="D93" s="120"/>
      <c r="E93" s="120" t="str">
        <f t="shared" si="6"/>
        <v/>
      </c>
      <c r="F93" s="120" t="str">
        <f t="shared" si="7"/>
        <v/>
      </c>
      <c r="G93" s="120" t="str">
        <f t="shared" si="8"/>
        <v/>
      </c>
      <c r="H93" s="120" t="str">
        <f t="shared" si="9"/>
        <v/>
      </c>
      <c r="I93" s="120" t="str">
        <f t="shared" si="10"/>
        <v/>
      </c>
      <c r="J93" s="120" t="str">
        <f t="shared" si="11"/>
        <v/>
      </c>
    </row>
    <row r="94" spans="1:10" x14ac:dyDescent="0.2">
      <c r="A94" s="121" t="str">
        <f>IF(Données!C925=0,"",Données!A925)</f>
        <v/>
      </c>
      <c r="B94" s="126" t="str">
        <f>IF(Données!B925="","",Données!B925)</f>
        <v>Autres prod.activ.annexes export</v>
      </c>
      <c r="C94" s="120" t="str">
        <f>IF(Données!C925="","",ABS(Données!C925))</f>
        <v/>
      </c>
      <c r="D94" s="120"/>
      <c r="E94" s="120" t="str">
        <f t="shared" si="6"/>
        <v/>
      </c>
      <c r="F94" s="120" t="str">
        <f t="shared" si="7"/>
        <v/>
      </c>
      <c r="G94" s="120" t="str">
        <f t="shared" si="8"/>
        <v/>
      </c>
      <c r="H94" s="120" t="str">
        <f t="shared" si="9"/>
        <v/>
      </c>
      <c r="I94" s="120" t="str">
        <f t="shared" si="10"/>
        <v/>
      </c>
      <c r="J94" s="120" t="str">
        <f t="shared" si="11"/>
        <v/>
      </c>
    </row>
    <row r="95" spans="1:10" x14ac:dyDescent="0.2">
      <c r="A95" s="121" t="str">
        <f>IF(Données!C926=0,"",Données!A926)</f>
        <v/>
      </c>
      <c r="B95" s="126" t="str">
        <f>IF(Données!B926="","",Données!B926)</f>
        <v/>
      </c>
      <c r="C95" s="120" t="str">
        <f>IF(Données!C926="","",ABS(Données!C926))</f>
        <v/>
      </c>
      <c r="D95" s="120"/>
      <c r="E95" s="120" t="str">
        <f t="shared" si="6"/>
        <v/>
      </c>
      <c r="F95" s="120" t="str">
        <f t="shared" si="7"/>
        <v/>
      </c>
      <c r="G95" s="120" t="str">
        <f t="shared" si="8"/>
        <v/>
      </c>
      <c r="H95" s="120" t="str">
        <f t="shared" si="9"/>
        <v/>
      </c>
      <c r="I95" s="120" t="str">
        <f t="shared" si="10"/>
        <v/>
      </c>
      <c r="J95" s="120" t="str">
        <f t="shared" si="11"/>
        <v/>
      </c>
    </row>
    <row r="96" spans="1:10" x14ac:dyDescent="0.2">
      <c r="A96" s="121" t="str">
        <f>IF(Données!C927=0,"",Données!A927)</f>
        <v/>
      </c>
      <c r="B96" s="126" t="str">
        <f>IF(Données!B927="","",Données!B927)</f>
        <v xml:space="preserve">R.R.R. accordés </v>
      </c>
      <c r="C96" s="120" t="str">
        <f>IF(Données!C927="","",ABS(Données!C927))</f>
        <v/>
      </c>
      <c r="D96" s="120"/>
      <c r="E96" s="120" t="str">
        <f t="shared" si="6"/>
        <v/>
      </c>
      <c r="F96" s="120" t="str">
        <f t="shared" si="7"/>
        <v/>
      </c>
      <c r="G96" s="120" t="str">
        <f t="shared" si="8"/>
        <v/>
      </c>
      <c r="H96" s="120" t="str">
        <f t="shared" si="9"/>
        <v/>
      </c>
      <c r="I96" s="120" t="str">
        <f t="shared" si="10"/>
        <v/>
      </c>
      <c r="J96" s="120" t="str">
        <f t="shared" si="11"/>
        <v/>
      </c>
    </row>
    <row r="97" spans="1:10" x14ac:dyDescent="0.2">
      <c r="A97" s="121" t="str">
        <f>IF(Données!C928=0,"",Données!A928)</f>
        <v/>
      </c>
      <c r="B97" s="126" t="str">
        <f>IF(Données!B928="","",Données!B928)</f>
        <v>R.R.R. accordés intracom</v>
      </c>
      <c r="C97" s="120" t="str">
        <f>IF(Données!C928="","",ABS(Données!C928))</f>
        <v/>
      </c>
      <c r="D97" s="120"/>
      <c r="E97" s="120" t="str">
        <f t="shared" si="6"/>
        <v/>
      </c>
      <c r="F97" s="120" t="str">
        <f t="shared" si="7"/>
        <v/>
      </c>
      <c r="G97" s="120" t="str">
        <f t="shared" si="8"/>
        <v/>
      </c>
      <c r="H97" s="120" t="str">
        <f t="shared" si="9"/>
        <v/>
      </c>
      <c r="I97" s="120" t="str">
        <f t="shared" si="10"/>
        <v/>
      </c>
      <c r="J97" s="120" t="str">
        <f t="shared" si="11"/>
        <v/>
      </c>
    </row>
    <row r="98" spans="1:10" x14ac:dyDescent="0.2">
      <c r="A98" s="121" t="str">
        <f>IF(Données!C929=0,"",Données!A929)</f>
        <v/>
      </c>
      <c r="B98" s="126" t="str">
        <f>IF(Données!B929="","",Données!B929)</f>
        <v>R.R.R. accordés exo export</v>
      </c>
      <c r="C98" s="120" t="str">
        <f>IF(Données!C929="","",ABS(Données!C929))</f>
        <v/>
      </c>
      <c r="D98" s="120"/>
      <c r="E98" s="120" t="str">
        <f t="shared" si="6"/>
        <v/>
      </c>
      <c r="F98" s="120" t="str">
        <f t="shared" si="7"/>
        <v/>
      </c>
      <c r="G98" s="120" t="str">
        <f t="shared" si="8"/>
        <v/>
      </c>
      <c r="H98" s="120" t="str">
        <f t="shared" si="9"/>
        <v/>
      </c>
      <c r="I98" s="120" t="str">
        <f t="shared" si="10"/>
        <v/>
      </c>
      <c r="J98" s="120" t="str">
        <f t="shared" si="11"/>
        <v/>
      </c>
    </row>
    <row r="99" spans="1:10" x14ac:dyDescent="0.2">
      <c r="A99" s="121" t="str">
        <f>IF(Données!C930=0,"",Données!A930)</f>
        <v/>
      </c>
      <c r="B99" s="126" t="str">
        <f>IF(Données!B930="","",Données!B930)</f>
        <v>R.R.R. accordés export</v>
      </c>
      <c r="C99" s="120" t="str">
        <f>IF(Données!C930="","",ABS(Données!C930))</f>
        <v/>
      </c>
      <c r="D99" s="120"/>
      <c r="E99" s="120" t="str">
        <f t="shared" si="6"/>
        <v/>
      </c>
      <c r="F99" s="120" t="str">
        <f t="shared" si="7"/>
        <v/>
      </c>
      <c r="G99" s="120" t="str">
        <f t="shared" si="8"/>
        <v/>
      </c>
      <c r="H99" s="120" t="str">
        <f t="shared" si="9"/>
        <v/>
      </c>
      <c r="I99" s="120" t="str">
        <f t="shared" si="10"/>
        <v/>
      </c>
      <c r="J99" s="120" t="str">
        <f t="shared" si="11"/>
        <v/>
      </c>
    </row>
    <row r="100" spans="1:10" x14ac:dyDescent="0.2">
      <c r="A100" s="121" t="str">
        <f>IF(Données!C931=0,"",Données!A931)</f>
        <v/>
      </c>
      <c r="B100" s="126" t="str">
        <f>IF(Données!B931="","",Données!B931)</f>
        <v/>
      </c>
      <c r="C100" s="120" t="str">
        <f>IF(Données!C931="","",ABS(Données!C931))</f>
        <v/>
      </c>
      <c r="D100" s="120"/>
      <c r="E100" s="120" t="str">
        <f t="shared" si="6"/>
        <v/>
      </c>
      <c r="F100" s="120" t="str">
        <f t="shared" si="7"/>
        <v/>
      </c>
      <c r="G100" s="120" t="str">
        <f t="shared" si="8"/>
        <v/>
      </c>
      <c r="H100" s="120" t="str">
        <f t="shared" si="9"/>
        <v/>
      </c>
      <c r="I100" s="120" t="str">
        <f t="shared" si="10"/>
        <v/>
      </c>
      <c r="J100" s="120" t="str">
        <f t="shared" si="11"/>
        <v/>
      </c>
    </row>
    <row r="101" spans="1:10" x14ac:dyDescent="0.2">
      <c r="A101" s="121" t="str">
        <f>IF(Données!C932=0,"",Données!A932)</f>
        <v/>
      </c>
      <c r="B101" s="126" t="str">
        <f>IF(Données!B932="","",Données!B932)</f>
        <v>RRR sur ventes de produits finis</v>
      </c>
      <c r="C101" s="120" t="str">
        <f>IF(Données!C932="","",ABS(Données!C932))</f>
        <v/>
      </c>
      <c r="D101" s="120"/>
      <c r="E101" s="120" t="str">
        <f t="shared" si="6"/>
        <v/>
      </c>
      <c r="F101" s="120" t="str">
        <f t="shared" si="7"/>
        <v/>
      </c>
      <c r="G101" s="120" t="str">
        <f t="shared" si="8"/>
        <v/>
      </c>
      <c r="H101" s="120" t="str">
        <f t="shared" si="9"/>
        <v/>
      </c>
      <c r="I101" s="120" t="str">
        <f t="shared" si="10"/>
        <v/>
      </c>
      <c r="J101" s="120" t="str">
        <f t="shared" si="11"/>
        <v/>
      </c>
    </row>
    <row r="102" spans="1:10" x14ac:dyDescent="0.2">
      <c r="A102" s="121" t="str">
        <f>IF(Données!C933=0,"",Données!A933)</f>
        <v/>
      </c>
      <c r="B102" s="126" t="str">
        <f>IF(Données!B933="","",Données!B933)</f>
        <v>RRR s/ventes prod.finis intracom</v>
      </c>
      <c r="C102" s="120" t="str">
        <f>IF(Données!C933="","",ABS(Données!C933))</f>
        <v/>
      </c>
      <c r="D102" s="120"/>
      <c r="E102" s="120" t="str">
        <f t="shared" si="6"/>
        <v/>
      </c>
      <c r="F102" s="120" t="str">
        <f t="shared" si="7"/>
        <v/>
      </c>
      <c r="G102" s="120" t="str">
        <f t="shared" si="8"/>
        <v/>
      </c>
      <c r="H102" s="120" t="str">
        <f t="shared" si="9"/>
        <v/>
      </c>
      <c r="I102" s="120" t="str">
        <f t="shared" si="10"/>
        <v/>
      </c>
      <c r="J102" s="120" t="str">
        <f t="shared" si="11"/>
        <v/>
      </c>
    </row>
    <row r="103" spans="1:10" x14ac:dyDescent="0.2">
      <c r="A103" s="121" t="str">
        <f>IF(Données!C934=0,"",Données!A934)</f>
        <v/>
      </c>
      <c r="B103" s="126" t="str">
        <f>IF(Données!B934="","",Données!B934)</f>
        <v>RRR s/ventes prod.finis exo export</v>
      </c>
      <c r="C103" s="120" t="str">
        <f>IF(Données!C934="","",ABS(Données!C934))</f>
        <v/>
      </c>
      <c r="D103" s="120"/>
      <c r="E103" s="120" t="str">
        <f t="shared" si="6"/>
        <v/>
      </c>
      <c r="F103" s="120" t="str">
        <f t="shared" si="7"/>
        <v/>
      </c>
      <c r="G103" s="120" t="str">
        <f t="shared" si="8"/>
        <v/>
      </c>
      <c r="H103" s="120" t="str">
        <f t="shared" si="9"/>
        <v/>
      </c>
      <c r="I103" s="120" t="str">
        <f t="shared" si="10"/>
        <v/>
      </c>
      <c r="J103" s="120" t="str">
        <f t="shared" si="11"/>
        <v/>
      </c>
    </row>
    <row r="104" spans="1:10" x14ac:dyDescent="0.2">
      <c r="A104" s="121" t="str">
        <f>IF(Données!C935=0,"",Données!A935)</f>
        <v/>
      </c>
      <c r="B104" s="126" t="str">
        <f>IF(Données!B935="","",Données!B935)</f>
        <v>RRR s/ventes prod.finis export</v>
      </c>
      <c r="C104" s="120" t="str">
        <f>IF(Données!C935="","",ABS(Données!C935))</f>
        <v/>
      </c>
      <c r="D104" s="120"/>
      <c r="E104" s="120" t="str">
        <f t="shared" si="6"/>
        <v/>
      </c>
      <c r="F104" s="120" t="str">
        <f t="shared" si="7"/>
        <v/>
      </c>
      <c r="G104" s="120" t="str">
        <f t="shared" si="8"/>
        <v/>
      </c>
      <c r="H104" s="120" t="str">
        <f t="shared" si="9"/>
        <v/>
      </c>
      <c r="I104" s="120" t="str">
        <f t="shared" si="10"/>
        <v/>
      </c>
      <c r="J104" s="120" t="str">
        <f t="shared" si="11"/>
        <v/>
      </c>
    </row>
    <row r="105" spans="1:10" x14ac:dyDescent="0.2">
      <c r="A105" s="121" t="str">
        <f>IF(Données!C936=0,"",Données!A936)</f>
        <v/>
      </c>
      <c r="B105" s="126" t="str">
        <f>IF(Données!B936="","",Données!B936)</f>
        <v/>
      </c>
      <c r="C105" s="120" t="str">
        <f>IF(Données!C936="","",ABS(Données!C936))</f>
        <v/>
      </c>
      <c r="D105" s="120"/>
      <c r="E105" s="120" t="str">
        <f t="shared" si="6"/>
        <v/>
      </c>
      <c r="F105" s="120" t="str">
        <f t="shared" si="7"/>
        <v/>
      </c>
      <c r="G105" s="120" t="str">
        <f t="shared" si="8"/>
        <v/>
      </c>
      <c r="H105" s="120" t="str">
        <f t="shared" si="9"/>
        <v/>
      </c>
      <c r="I105" s="120" t="str">
        <f t="shared" si="10"/>
        <v/>
      </c>
      <c r="J105" s="120" t="str">
        <f t="shared" si="11"/>
        <v/>
      </c>
    </row>
    <row r="106" spans="1:10" x14ac:dyDescent="0.2">
      <c r="A106" s="121" t="str">
        <f>IF(Données!C937=0,"",Données!A937)</f>
        <v/>
      </c>
      <c r="B106" s="126" t="str">
        <f>IF(Données!B937="","",Données!B937)</f>
        <v>RRR sur ventes prod.intermédiaires</v>
      </c>
      <c r="C106" s="120" t="str">
        <f>IF(Données!C937="","",ABS(Données!C937))</f>
        <v/>
      </c>
      <c r="D106" s="120"/>
      <c r="E106" s="120" t="str">
        <f t="shared" si="6"/>
        <v/>
      </c>
      <c r="F106" s="120" t="str">
        <f t="shared" si="7"/>
        <v/>
      </c>
      <c r="G106" s="120" t="str">
        <f t="shared" si="8"/>
        <v/>
      </c>
      <c r="H106" s="120" t="str">
        <f t="shared" si="9"/>
        <v/>
      </c>
      <c r="I106" s="120" t="str">
        <f t="shared" si="10"/>
        <v/>
      </c>
      <c r="J106" s="120" t="str">
        <f t="shared" si="11"/>
        <v/>
      </c>
    </row>
    <row r="107" spans="1:10" x14ac:dyDescent="0.2">
      <c r="A107" s="121" t="str">
        <f>IF(Données!C938=0,"",Données!A938)</f>
        <v/>
      </c>
      <c r="B107" s="126" t="str">
        <f>IF(Données!B938="","",Données!B938)</f>
        <v>RRR s/ventes prod.interm.intracom</v>
      </c>
      <c r="C107" s="120" t="str">
        <f>IF(Données!C938="","",ABS(Données!C938))</f>
        <v/>
      </c>
      <c r="D107" s="120"/>
      <c r="E107" s="120" t="str">
        <f t="shared" si="6"/>
        <v/>
      </c>
      <c r="F107" s="120" t="str">
        <f t="shared" si="7"/>
        <v/>
      </c>
      <c r="G107" s="120" t="str">
        <f t="shared" si="8"/>
        <v/>
      </c>
      <c r="H107" s="120" t="str">
        <f t="shared" si="9"/>
        <v/>
      </c>
      <c r="I107" s="120" t="str">
        <f t="shared" si="10"/>
        <v/>
      </c>
      <c r="J107" s="120" t="str">
        <f t="shared" si="11"/>
        <v/>
      </c>
    </row>
    <row r="108" spans="1:10" x14ac:dyDescent="0.2">
      <c r="A108" s="121" t="str">
        <f>IF(Données!C939=0,"",Données!A939)</f>
        <v/>
      </c>
      <c r="B108" s="126" t="str">
        <f>IF(Données!B939="","",Données!B939)</f>
        <v>RRR s/ventes prod.interm.exo export</v>
      </c>
      <c r="C108" s="120" t="str">
        <f>IF(Données!C939="","",ABS(Données!C939))</f>
        <v/>
      </c>
      <c r="D108" s="120"/>
      <c r="E108" s="120" t="str">
        <f t="shared" si="6"/>
        <v/>
      </c>
      <c r="F108" s="120" t="str">
        <f t="shared" si="7"/>
        <v/>
      </c>
      <c r="G108" s="120" t="str">
        <f t="shared" si="8"/>
        <v/>
      </c>
      <c r="H108" s="120" t="str">
        <f t="shared" si="9"/>
        <v/>
      </c>
      <c r="I108" s="120" t="str">
        <f t="shared" si="10"/>
        <v/>
      </c>
      <c r="J108" s="120" t="str">
        <f t="shared" si="11"/>
        <v/>
      </c>
    </row>
    <row r="109" spans="1:10" x14ac:dyDescent="0.2">
      <c r="A109" s="121" t="str">
        <f>IF(Données!C940=0,"",Données!A940)</f>
        <v/>
      </c>
      <c r="B109" s="126" t="str">
        <f>IF(Données!B940="","",Données!B940)</f>
        <v>RRR s/ventes prod.interm.export</v>
      </c>
      <c r="C109" s="120" t="str">
        <f>IF(Données!C940="","",ABS(Données!C940))</f>
        <v/>
      </c>
      <c r="D109" s="120"/>
      <c r="E109" s="120" t="str">
        <f t="shared" si="6"/>
        <v/>
      </c>
      <c r="F109" s="120" t="str">
        <f t="shared" si="7"/>
        <v/>
      </c>
      <c r="G109" s="120" t="str">
        <f t="shared" si="8"/>
        <v/>
      </c>
      <c r="H109" s="120" t="str">
        <f t="shared" si="9"/>
        <v/>
      </c>
      <c r="I109" s="120" t="str">
        <f t="shared" si="10"/>
        <v/>
      </c>
      <c r="J109" s="120" t="str">
        <f t="shared" si="11"/>
        <v/>
      </c>
    </row>
    <row r="110" spans="1:10" x14ac:dyDescent="0.2">
      <c r="A110" s="121" t="str">
        <f>IF(Données!C941=0,"",Données!A941)</f>
        <v/>
      </c>
      <c r="B110" s="126" t="str">
        <f>IF(Données!B941="","",Données!B941)</f>
        <v/>
      </c>
      <c r="C110" s="120" t="str">
        <f>IF(Données!C941="","",ABS(Données!C941))</f>
        <v/>
      </c>
      <c r="D110" s="120"/>
      <c r="E110" s="120" t="str">
        <f t="shared" si="6"/>
        <v/>
      </c>
      <c r="F110" s="120" t="str">
        <f t="shared" si="7"/>
        <v/>
      </c>
      <c r="G110" s="120" t="str">
        <f t="shared" si="8"/>
        <v/>
      </c>
      <c r="H110" s="120" t="str">
        <f t="shared" si="9"/>
        <v/>
      </c>
      <c r="I110" s="120" t="str">
        <f t="shared" si="10"/>
        <v/>
      </c>
      <c r="J110" s="120" t="str">
        <f t="shared" si="11"/>
        <v/>
      </c>
    </row>
    <row r="111" spans="1:10" x14ac:dyDescent="0.2">
      <c r="A111" s="121" t="str">
        <f>IF(Données!C942=0,"",Données!A942)</f>
        <v/>
      </c>
      <c r="B111" s="126" t="str">
        <f>IF(Données!B942="","",Données!B942)</f>
        <v>RRR s/ventes prod.résiduels</v>
      </c>
      <c r="C111" s="120" t="str">
        <f>IF(Données!C942="","",ABS(Données!C942))</f>
        <v/>
      </c>
      <c r="D111" s="120"/>
      <c r="E111" s="120" t="str">
        <f t="shared" si="6"/>
        <v/>
      </c>
      <c r="F111" s="120" t="str">
        <f t="shared" si="7"/>
        <v/>
      </c>
      <c r="G111" s="120" t="str">
        <f t="shared" si="8"/>
        <v/>
      </c>
      <c r="H111" s="120" t="str">
        <f t="shared" si="9"/>
        <v/>
      </c>
      <c r="I111" s="120" t="str">
        <f t="shared" si="10"/>
        <v/>
      </c>
      <c r="J111" s="120" t="str">
        <f t="shared" si="11"/>
        <v/>
      </c>
    </row>
    <row r="112" spans="1:10" x14ac:dyDescent="0.2">
      <c r="A112" s="121" t="str">
        <f>IF(Données!C943=0,"",Données!A943)</f>
        <v/>
      </c>
      <c r="B112" s="126" t="str">
        <f>IF(Données!B943="","",Données!B943)</f>
        <v>RRR s/ventes prod.résiduel intracom</v>
      </c>
      <c r="C112" s="120" t="str">
        <f>IF(Données!C943="","",ABS(Données!C943))</f>
        <v/>
      </c>
      <c r="D112" s="120"/>
      <c r="E112" s="120" t="str">
        <f t="shared" si="6"/>
        <v/>
      </c>
      <c r="F112" s="120" t="str">
        <f t="shared" si="7"/>
        <v/>
      </c>
      <c r="G112" s="120" t="str">
        <f t="shared" si="8"/>
        <v/>
      </c>
      <c r="H112" s="120" t="str">
        <f t="shared" si="9"/>
        <v/>
      </c>
      <c r="I112" s="120" t="str">
        <f t="shared" si="10"/>
        <v/>
      </c>
      <c r="J112" s="120" t="str">
        <f t="shared" si="11"/>
        <v/>
      </c>
    </row>
    <row r="113" spans="1:10" x14ac:dyDescent="0.2">
      <c r="A113" s="121" t="str">
        <f>IF(Données!C944=0,"",Données!A944)</f>
        <v/>
      </c>
      <c r="B113" s="126" t="str">
        <f>IF(Données!B944="","",Données!B944)</f>
        <v>RRR s/ventes prod.résiduel exo export</v>
      </c>
      <c r="C113" s="120" t="str">
        <f>IF(Données!C944="","",ABS(Données!C944))</f>
        <v/>
      </c>
      <c r="D113" s="120"/>
      <c r="E113" s="120" t="str">
        <f t="shared" si="6"/>
        <v/>
      </c>
      <c r="F113" s="120" t="str">
        <f t="shared" si="7"/>
        <v/>
      </c>
      <c r="G113" s="120" t="str">
        <f t="shared" si="8"/>
        <v/>
      </c>
      <c r="H113" s="120" t="str">
        <f t="shared" si="9"/>
        <v/>
      </c>
      <c r="I113" s="120" t="str">
        <f t="shared" si="10"/>
        <v/>
      </c>
      <c r="J113" s="120" t="str">
        <f t="shared" si="11"/>
        <v/>
      </c>
    </row>
    <row r="114" spans="1:10" x14ac:dyDescent="0.2">
      <c r="A114" s="121" t="str">
        <f>IF(Données!C945=0,"",Données!A945)</f>
        <v/>
      </c>
      <c r="B114" s="126" t="str">
        <f>IF(Données!B945="","",Données!B945)</f>
        <v>RRR s/ventes prod.résiduel export</v>
      </c>
      <c r="C114" s="120" t="str">
        <f>IF(Données!C945="","",ABS(Données!C945))</f>
        <v/>
      </c>
      <c r="D114" s="120"/>
      <c r="E114" s="120" t="str">
        <f t="shared" si="6"/>
        <v/>
      </c>
      <c r="F114" s="120" t="str">
        <f t="shared" si="7"/>
        <v/>
      </c>
      <c r="G114" s="120" t="str">
        <f t="shared" si="8"/>
        <v/>
      </c>
      <c r="H114" s="120" t="str">
        <f t="shared" si="9"/>
        <v/>
      </c>
      <c r="I114" s="120" t="str">
        <f t="shared" si="10"/>
        <v/>
      </c>
      <c r="J114" s="120" t="str">
        <f t="shared" si="11"/>
        <v/>
      </c>
    </row>
    <row r="115" spans="1:10" x14ac:dyDescent="0.2">
      <c r="A115" s="121" t="str">
        <f>IF(Données!C946=0,"",Données!A946)</f>
        <v/>
      </c>
      <c r="B115" s="126" t="str">
        <f>IF(Données!B946="","",Données!B946)</f>
        <v/>
      </c>
      <c r="C115" s="120" t="str">
        <f>IF(Données!C946="","",ABS(Données!C946))</f>
        <v/>
      </c>
      <c r="D115" s="120"/>
      <c r="E115" s="120" t="str">
        <f t="shared" si="6"/>
        <v/>
      </c>
      <c r="F115" s="120" t="str">
        <f t="shared" si="7"/>
        <v/>
      </c>
      <c r="G115" s="120" t="str">
        <f t="shared" si="8"/>
        <v/>
      </c>
      <c r="H115" s="120" t="str">
        <f t="shared" si="9"/>
        <v/>
      </c>
      <c r="I115" s="120" t="str">
        <f t="shared" si="10"/>
        <v/>
      </c>
      <c r="J115" s="120" t="str">
        <f t="shared" si="11"/>
        <v/>
      </c>
    </row>
    <row r="116" spans="1:10" x14ac:dyDescent="0.2">
      <c r="A116" s="121" t="str">
        <f>IF(Données!C947=0,"",Données!A947)</f>
        <v/>
      </c>
      <c r="B116" s="126" t="str">
        <f>IF(Données!B947="","",Données!B947)</f>
        <v>RRR sur travaux</v>
      </c>
      <c r="C116" s="120" t="str">
        <f>IF(Données!C947="","",ABS(Données!C947))</f>
        <v/>
      </c>
      <c r="D116" s="120"/>
      <c r="E116" s="120" t="str">
        <f t="shared" si="6"/>
        <v/>
      </c>
      <c r="F116" s="120" t="str">
        <f t="shared" si="7"/>
        <v/>
      </c>
      <c r="G116" s="120" t="str">
        <f t="shared" si="8"/>
        <v/>
      </c>
      <c r="H116" s="120" t="str">
        <f t="shared" si="9"/>
        <v/>
      </c>
      <c r="I116" s="120" t="str">
        <f t="shared" si="10"/>
        <v/>
      </c>
      <c r="J116" s="120" t="str">
        <f t="shared" si="11"/>
        <v/>
      </c>
    </row>
    <row r="117" spans="1:10" x14ac:dyDescent="0.2">
      <c r="A117" s="121" t="str">
        <f>IF(Données!C948=0,"",Données!A948)</f>
        <v/>
      </c>
      <c r="B117" s="126" t="str">
        <f>IF(Données!B948="","",Données!B948)</f>
        <v>RRR s/travaux intracom</v>
      </c>
      <c r="C117" s="120" t="str">
        <f>IF(Données!C948="","",ABS(Données!C948))</f>
        <v/>
      </c>
      <c r="D117" s="120"/>
      <c r="E117" s="120" t="str">
        <f t="shared" si="6"/>
        <v/>
      </c>
      <c r="F117" s="120" t="str">
        <f t="shared" si="7"/>
        <v/>
      </c>
      <c r="G117" s="120" t="str">
        <f t="shared" si="8"/>
        <v/>
      </c>
      <c r="H117" s="120" t="str">
        <f t="shared" si="9"/>
        <v/>
      </c>
      <c r="I117" s="120" t="str">
        <f t="shared" si="10"/>
        <v/>
      </c>
      <c r="J117" s="120" t="str">
        <f t="shared" si="11"/>
        <v/>
      </c>
    </row>
    <row r="118" spans="1:10" x14ac:dyDescent="0.2">
      <c r="A118" s="121" t="str">
        <f>IF(Données!C949=0,"",Données!A949)</f>
        <v/>
      </c>
      <c r="B118" s="126" t="str">
        <f>IF(Données!B949="","",Données!B949)</f>
        <v>RRR s/travaux exo export</v>
      </c>
      <c r="C118" s="120" t="str">
        <f>IF(Données!C949="","",ABS(Données!C949))</f>
        <v/>
      </c>
      <c r="D118" s="120"/>
      <c r="E118" s="120" t="str">
        <f t="shared" si="6"/>
        <v/>
      </c>
      <c r="F118" s="120" t="str">
        <f t="shared" si="7"/>
        <v/>
      </c>
      <c r="G118" s="120" t="str">
        <f t="shared" si="8"/>
        <v/>
      </c>
      <c r="H118" s="120" t="str">
        <f t="shared" si="9"/>
        <v/>
      </c>
      <c r="I118" s="120" t="str">
        <f t="shared" si="10"/>
        <v/>
      </c>
      <c r="J118" s="120" t="str">
        <f t="shared" si="11"/>
        <v/>
      </c>
    </row>
    <row r="119" spans="1:10" x14ac:dyDescent="0.2">
      <c r="A119" s="121" t="str">
        <f>IF(Données!C950=0,"",Données!A950)</f>
        <v/>
      </c>
      <c r="B119" s="126" t="str">
        <f>IF(Données!B950="","",Données!B950)</f>
        <v>RRR s/travaux export</v>
      </c>
      <c r="C119" s="120" t="str">
        <f>IF(Données!C950="","",ABS(Données!C950))</f>
        <v/>
      </c>
      <c r="D119" s="120"/>
      <c r="E119" s="120" t="str">
        <f t="shared" si="6"/>
        <v/>
      </c>
      <c r="F119" s="120" t="str">
        <f t="shared" si="7"/>
        <v/>
      </c>
      <c r="G119" s="120" t="str">
        <f t="shared" si="8"/>
        <v/>
      </c>
      <c r="H119" s="120" t="str">
        <f t="shared" si="9"/>
        <v/>
      </c>
      <c r="I119" s="120" t="str">
        <f t="shared" si="10"/>
        <v/>
      </c>
      <c r="J119" s="120" t="str">
        <f t="shared" si="11"/>
        <v/>
      </c>
    </row>
    <row r="120" spans="1:10" x14ac:dyDescent="0.2">
      <c r="A120" s="121" t="str">
        <f>IF(Données!C951=0,"",Données!A951)</f>
        <v/>
      </c>
      <c r="B120" s="126" t="str">
        <f>IF(Données!B951="","",Données!B951)</f>
        <v/>
      </c>
      <c r="C120" s="120" t="str">
        <f>IF(Données!C951="","",ABS(Données!C951))</f>
        <v/>
      </c>
      <c r="D120" s="120"/>
      <c r="E120" s="120" t="str">
        <f t="shared" si="6"/>
        <v/>
      </c>
      <c r="F120" s="120" t="str">
        <f t="shared" si="7"/>
        <v/>
      </c>
      <c r="G120" s="120" t="str">
        <f t="shared" si="8"/>
        <v/>
      </c>
      <c r="H120" s="120" t="str">
        <f t="shared" si="9"/>
        <v/>
      </c>
      <c r="I120" s="120" t="str">
        <f t="shared" si="10"/>
        <v/>
      </c>
      <c r="J120" s="120" t="str">
        <f t="shared" si="11"/>
        <v/>
      </c>
    </row>
    <row r="121" spans="1:10" x14ac:dyDescent="0.2">
      <c r="A121" s="121" t="str">
        <f>IF(Données!C952=0,"",Données!A952)</f>
        <v/>
      </c>
      <c r="B121" s="126" t="str">
        <f>IF(Données!B952="","",Données!B952)</f>
        <v>RRR sur études</v>
      </c>
      <c r="C121" s="120" t="str">
        <f>IF(Données!C952="","",ABS(Données!C952))</f>
        <v/>
      </c>
      <c r="D121" s="120"/>
      <c r="E121" s="120" t="str">
        <f t="shared" si="6"/>
        <v/>
      </c>
      <c r="F121" s="120" t="str">
        <f t="shared" si="7"/>
        <v/>
      </c>
      <c r="G121" s="120" t="str">
        <f t="shared" si="8"/>
        <v/>
      </c>
      <c r="H121" s="120" t="str">
        <f t="shared" si="9"/>
        <v/>
      </c>
      <c r="I121" s="120" t="str">
        <f t="shared" si="10"/>
        <v/>
      </c>
      <c r="J121" s="120" t="str">
        <f t="shared" si="11"/>
        <v/>
      </c>
    </row>
    <row r="122" spans="1:10" x14ac:dyDescent="0.2">
      <c r="A122" s="121" t="str">
        <f>IF(Données!C953=0,"",Données!A953)</f>
        <v/>
      </c>
      <c r="B122" s="126" t="str">
        <f>IF(Données!B953="","",Données!B953)</f>
        <v>RRR s/études intracom</v>
      </c>
      <c r="C122" s="120" t="str">
        <f>IF(Données!C953="","",ABS(Données!C953))</f>
        <v/>
      </c>
      <c r="D122" s="120"/>
      <c r="E122" s="120" t="str">
        <f t="shared" si="6"/>
        <v/>
      </c>
      <c r="F122" s="120" t="str">
        <f t="shared" si="7"/>
        <v/>
      </c>
      <c r="G122" s="120" t="str">
        <f t="shared" si="8"/>
        <v/>
      </c>
      <c r="H122" s="120" t="str">
        <f t="shared" si="9"/>
        <v/>
      </c>
      <c r="I122" s="120" t="str">
        <f t="shared" si="10"/>
        <v/>
      </c>
      <c r="J122" s="120" t="str">
        <f t="shared" si="11"/>
        <v/>
      </c>
    </row>
    <row r="123" spans="1:10" x14ac:dyDescent="0.2">
      <c r="A123" s="121" t="str">
        <f>IF(Données!C954=0,"",Données!A954)</f>
        <v/>
      </c>
      <c r="B123" s="126" t="str">
        <f>IF(Données!B954="","",Données!B954)</f>
        <v>RRR s/études exo export</v>
      </c>
      <c r="C123" s="120" t="str">
        <f>IF(Données!C954="","",ABS(Données!C954))</f>
        <v/>
      </c>
      <c r="D123" s="120"/>
      <c r="E123" s="120" t="str">
        <f t="shared" si="6"/>
        <v/>
      </c>
      <c r="F123" s="120" t="str">
        <f t="shared" si="7"/>
        <v/>
      </c>
      <c r="G123" s="120" t="str">
        <f t="shared" si="8"/>
        <v/>
      </c>
      <c r="H123" s="120" t="str">
        <f t="shared" si="9"/>
        <v/>
      </c>
      <c r="I123" s="120" t="str">
        <f t="shared" si="10"/>
        <v/>
      </c>
      <c r="J123" s="120" t="str">
        <f t="shared" si="11"/>
        <v/>
      </c>
    </row>
    <row r="124" spans="1:10" x14ac:dyDescent="0.2">
      <c r="A124" s="121" t="str">
        <f>IF(Données!C955=0,"",Données!A955)</f>
        <v/>
      </c>
      <c r="B124" s="126" t="str">
        <f>IF(Données!B955="","",Données!B955)</f>
        <v>RRR s/études export</v>
      </c>
      <c r="C124" s="120" t="str">
        <f>IF(Données!C955="","",ABS(Données!C955))</f>
        <v/>
      </c>
      <c r="D124" s="120"/>
      <c r="E124" s="120" t="str">
        <f t="shared" si="6"/>
        <v/>
      </c>
      <c r="F124" s="120" t="str">
        <f t="shared" si="7"/>
        <v/>
      </c>
      <c r="G124" s="120" t="str">
        <f t="shared" si="8"/>
        <v/>
      </c>
      <c r="H124" s="120" t="str">
        <f t="shared" si="9"/>
        <v/>
      </c>
      <c r="I124" s="120" t="str">
        <f t="shared" si="10"/>
        <v/>
      </c>
      <c r="J124" s="120" t="str">
        <f t="shared" si="11"/>
        <v/>
      </c>
    </row>
    <row r="125" spans="1:10" x14ac:dyDescent="0.2">
      <c r="A125" s="121" t="str">
        <f>IF(Données!C956=0,"",Données!A956)</f>
        <v/>
      </c>
      <c r="B125" s="126" t="str">
        <f>IF(Données!B956="","",Données!B956)</f>
        <v/>
      </c>
      <c r="C125" s="120" t="str">
        <f>IF(Données!C956="","",ABS(Données!C956))</f>
        <v/>
      </c>
      <c r="D125" s="120"/>
      <c r="E125" s="120" t="str">
        <f t="shared" si="6"/>
        <v/>
      </c>
      <c r="F125" s="120" t="str">
        <f t="shared" si="7"/>
        <v/>
      </c>
      <c r="G125" s="120" t="str">
        <f t="shared" si="8"/>
        <v/>
      </c>
      <c r="H125" s="120" t="str">
        <f t="shared" si="9"/>
        <v/>
      </c>
      <c r="I125" s="120" t="str">
        <f t="shared" si="10"/>
        <v/>
      </c>
      <c r="J125" s="120" t="str">
        <f t="shared" si="11"/>
        <v/>
      </c>
    </row>
    <row r="126" spans="1:10" x14ac:dyDescent="0.2">
      <c r="A126" s="121" t="str">
        <f>IF(Données!C957=0,"",Données!A957)</f>
        <v/>
      </c>
      <c r="B126" s="126" t="str">
        <f>IF(Données!B957="","",Données!B957)</f>
        <v>RRR sur prestations de services</v>
      </c>
      <c r="C126" s="120" t="str">
        <f>IF(Données!C957="","",ABS(Données!C957))</f>
        <v/>
      </c>
      <c r="D126" s="120"/>
      <c r="E126" s="120" t="str">
        <f t="shared" si="6"/>
        <v/>
      </c>
      <c r="F126" s="120" t="str">
        <f t="shared" si="7"/>
        <v/>
      </c>
      <c r="G126" s="120" t="str">
        <f t="shared" si="8"/>
        <v/>
      </c>
      <c r="H126" s="120" t="str">
        <f t="shared" si="9"/>
        <v/>
      </c>
      <c r="I126" s="120" t="str">
        <f t="shared" si="10"/>
        <v/>
      </c>
      <c r="J126" s="120" t="str">
        <f t="shared" si="11"/>
        <v/>
      </c>
    </row>
    <row r="127" spans="1:10" x14ac:dyDescent="0.2">
      <c r="A127" s="121" t="str">
        <f>IF(Données!C958=0,"",Données!A958)</f>
        <v/>
      </c>
      <c r="B127" s="126" t="str">
        <f>IF(Données!B958="","",Données!B958)</f>
        <v>RRR s/prestations services intracom</v>
      </c>
      <c r="C127" s="120" t="str">
        <f>IF(Données!C958="","",ABS(Données!C958))</f>
        <v/>
      </c>
      <c r="D127" s="120"/>
      <c r="E127" s="120" t="str">
        <f t="shared" si="6"/>
        <v/>
      </c>
      <c r="F127" s="120" t="str">
        <f t="shared" si="7"/>
        <v/>
      </c>
      <c r="G127" s="120" t="str">
        <f t="shared" si="8"/>
        <v/>
      </c>
      <c r="H127" s="120" t="str">
        <f t="shared" si="9"/>
        <v/>
      </c>
      <c r="I127" s="120" t="str">
        <f t="shared" si="10"/>
        <v/>
      </c>
      <c r="J127" s="120" t="str">
        <f t="shared" si="11"/>
        <v/>
      </c>
    </row>
    <row r="128" spans="1:10" x14ac:dyDescent="0.2">
      <c r="A128" s="121" t="str">
        <f>IF(Données!C959=0,"",Données!A959)</f>
        <v/>
      </c>
      <c r="B128" s="126" t="str">
        <f>IF(Données!B959="","",Données!B959)</f>
        <v>RRR s/prestations services exo export</v>
      </c>
      <c r="C128" s="120" t="str">
        <f>IF(Données!C959="","",ABS(Données!C959))</f>
        <v/>
      </c>
      <c r="D128" s="120"/>
      <c r="E128" s="120" t="str">
        <f t="shared" si="6"/>
        <v/>
      </c>
      <c r="F128" s="120" t="str">
        <f t="shared" si="7"/>
        <v/>
      </c>
      <c r="G128" s="120" t="str">
        <f t="shared" si="8"/>
        <v/>
      </c>
      <c r="H128" s="120" t="str">
        <f t="shared" si="9"/>
        <v/>
      </c>
      <c r="I128" s="120" t="str">
        <f t="shared" si="10"/>
        <v/>
      </c>
      <c r="J128" s="120" t="str">
        <f t="shared" si="11"/>
        <v/>
      </c>
    </row>
    <row r="129" spans="1:10" x14ac:dyDescent="0.2">
      <c r="A129" s="121" t="str">
        <f>IF(Données!C960=0,"",Données!A960)</f>
        <v/>
      </c>
      <c r="B129" s="126" t="str">
        <f>IF(Données!B960="","",Données!B960)</f>
        <v>RRR s/prestations services export</v>
      </c>
      <c r="C129" s="120" t="str">
        <f>IF(Données!C960="","",ABS(Données!C960))</f>
        <v/>
      </c>
      <c r="D129" s="120"/>
      <c r="E129" s="120" t="str">
        <f t="shared" si="6"/>
        <v/>
      </c>
      <c r="F129" s="120" t="str">
        <f t="shared" si="7"/>
        <v/>
      </c>
      <c r="G129" s="120" t="str">
        <f t="shared" si="8"/>
        <v/>
      </c>
      <c r="H129" s="120" t="str">
        <f t="shared" si="9"/>
        <v/>
      </c>
      <c r="I129" s="120" t="str">
        <f t="shared" si="10"/>
        <v/>
      </c>
      <c r="J129" s="120" t="str">
        <f t="shared" si="11"/>
        <v/>
      </c>
    </row>
    <row r="130" spans="1:10" x14ac:dyDescent="0.2">
      <c r="A130" s="121" t="str">
        <f>IF(Données!C961=0,"",Données!A961)</f>
        <v/>
      </c>
      <c r="B130" s="126" t="str">
        <f>IF(Données!B961="","",Données!B961)</f>
        <v/>
      </c>
      <c r="C130" s="120" t="str">
        <f>IF(Données!C961="","",ABS(Données!C961))</f>
        <v/>
      </c>
      <c r="D130" s="120"/>
      <c r="E130" s="120" t="str">
        <f t="shared" si="6"/>
        <v/>
      </c>
      <c r="F130" s="120" t="str">
        <f t="shared" si="7"/>
        <v/>
      </c>
      <c r="G130" s="120" t="str">
        <f t="shared" si="8"/>
        <v/>
      </c>
      <c r="H130" s="120" t="str">
        <f t="shared" si="9"/>
        <v/>
      </c>
      <c r="I130" s="120" t="str">
        <f t="shared" si="10"/>
        <v/>
      </c>
      <c r="J130" s="120" t="str">
        <f t="shared" si="11"/>
        <v/>
      </c>
    </row>
    <row r="131" spans="1:10" x14ac:dyDescent="0.2">
      <c r="A131" s="121" t="str">
        <f>IF(Données!C962=0,"",Données!A962)</f>
        <v/>
      </c>
      <c r="B131" s="126" t="str">
        <f>IF(Données!B962="","",Données!B962)</f>
        <v>RRR sur ventes de marchandises</v>
      </c>
      <c r="C131" s="120" t="str">
        <f>IF(Données!C962="","",ABS(Données!C962))</f>
        <v/>
      </c>
      <c r="D131" s="120"/>
      <c r="E131" s="120" t="str">
        <f t="shared" si="6"/>
        <v/>
      </c>
      <c r="F131" s="120" t="str">
        <f t="shared" si="7"/>
        <v/>
      </c>
      <c r="G131" s="120" t="str">
        <f t="shared" si="8"/>
        <v/>
      </c>
      <c r="H131" s="120" t="str">
        <f t="shared" si="9"/>
        <v/>
      </c>
      <c r="I131" s="120" t="str">
        <f t="shared" si="10"/>
        <v/>
      </c>
      <c r="J131" s="120" t="str">
        <f t="shared" si="11"/>
        <v/>
      </c>
    </row>
    <row r="132" spans="1:10" x14ac:dyDescent="0.2">
      <c r="A132" s="121" t="str">
        <f>IF(Données!C963=0,"",Données!A963)</f>
        <v/>
      </c>
      <c r="B132" s="126" t="str">
        <f>IF(Données!B963="","",Données!B963)</f>
        <v>RRR s/ventes marchandises intracom</v>
      </c>
      <c r="C132" s="120" t="str">
        <f>IF(Données!C963="","",ABS(Données!C963))</f>
        <v/>
      </c>
      <c r="D132" s="120"/>
      <c r="E132" s="120" t="str">
        <f t="shared" si="6"/>
        <v/>
      </c>
      <c r="F132" s="120" t="str">
        <f t="shared" si="7"/>
        <v/>
      </c>
      <c r="G132" s="120" t="str">
        <f t="shared" si="8"/>
        <v/>
      </c>
      <c r="H132" s="120" t="str">
        <f t="shared" si="9"/>
        <v/>
      </c>
      <c r="I132" s="120" t="str">
        <f t="shared" si="10"/>
        <v/>
      </c>
      <c r="J132" s="120" t="str">
        <f t="shared" si="11"/>
        <v/>
      </c>
    </row>
    <row r="133" spans="1:10" x14ac:dyDescent="0.2">
      <c r="A133" s="121" t="str">
        <f>IF(Données!C964=0,"",Données!A964)</f>
        <v/>
      </c>
      <c r="B133" s="126" t="str">
        <f>IF(Données!B964="","",Données!B964)</f>
        <v>RRR s/ventes marchandises exo export</v>
      </c>
      <c r="C133" s="120" t="str">
        <f>IF(Données!C964="","",ABS(Données!C964))</f>
        <v/>
      </c>
      <c r="D133" s="120"/>
      <c r="E133" s="120" t="str">
        <f t="shared" si="6"/>
        <v/>
      </c>
      <c r="F133" s="120" t="str">
        <f t="shared" si="7"/>
        <v/>
      </c>
      <c r="G133" s="120" t="str">
        <f t="shared" si="8"/>
        <v/>
      </c>
      <c r="H133" s="120" t="str">
        <f t="shared" si="9"/>
        <v/>
      </c>
      <c r="I133" s="120" t="str">
        <f t="shared" si="10"/>
        <v/>
      </c>
      <c r="J133" s="120" t="str">
        <f t="shared" si="11"/>
        <v/>
      </c>
    </row>
    <row r="134" spans="1:10" x14ac:dyDescent="0.2">
      <c r="A134" s="121" t="str">
        <f>IF(Données!C965=0,"",Données!A965)</f>
        <v/>
      </c>
      <c r="B134" s="126" t="str">
        <f>IF(Données!B965="","",Données!B965)</f>
        <v>RRR s/ventes marchandises export</v>
      </c>
      <c r="C134" s="120" t="str">
        <f>IF(Données!C965="","",ABS(Données!C965))</f>
        <v/>
      </c>
      <c r="D134" s="120"/>
      <c r="E134" s="120" t="str">
        <f t="shared" si="6"/>
        <v/>
      </c>
      <c r="F134" s="120" t="str">
        <f t="shared" si="7"/>
        <v/>
      </c>
      <c r="G134" s="120" t="str">
        <f t="shared" si="8"/>
        <v/>
      </c>
      <c r="H134" s="120" t="str">
        <f t="shared" si="9"/>
        <v/>
      </c>
      <c r="I134" s="120" t="str">
        <f t="shared" si="10"/>
        <v/>
      </c>
      <c r="J134" s="120" t="str">
        <f t="shared" si="11"/>
        <v/>
      </c>
    </row>
    <row r="135" spans="1:10" x14ac:dyDescent="0.2">
      <c r="A135" s="121" t="str">
        <f>IF(Données!C966=0,"",Données!A966)</f>
        <v/>
      </c>
      <c r="B135" s="126" t="str">
        <f>IF(Données!B966="","",Données!B966)</f>
        <v/>
      </c>
      <c r="C135" s="120" t="str">
        <f>IF(Données!C966="","",ABS(Données!C966))</f>
        <v/>
      </c>
      <c r="D135" s="120"/>
      <c r="E135" s="120" t="str">
        <f t="shared" si="6"/>
        <v/>
      </c>
      <c r="F135" s="120" t="str">
        <f t="shared" si="7"/>
        <v/>
      </c>
      <c r="G135" s="120" t="str">
        <f t="shared" si="8"/>
        <v/>
      </c>
      <c r="H135" s="120" t="str">
        <f t="shared" si="9"/>
        <v/>
      </c>
      <c r="I135" s="120" t="str">
        <f t="shared" si="10"/>
        <v/>
      </c>
      <c r="J135" s="120" t="str">
        <f t="shared" si="11"/>
        <v/>
      </c>
    </row>
    <row r="136" spans="1:10" x14ac:dyDescent="0.2">
      <c r="A136" s="121" t="str">
        <f>IF(Données!C967=0,"",Données!A967)</f>
        <v/>
      </c>
      <c r="B136" s="126" t="str">
        <f>IF(Données!B967="","",Données!B967)</f>
        <v>RRR sur produits activités annexes</v>
      </c>
      <c r="C136" s="120" t="str">
        <f>IF(Données!C967="","",ABS(Données!C967))</f>
        <v/>
      </c>
      <c r="D136" s="120"/>
      <c r="E136" s="120" t="str">
        <f t="shared" si="6"/>
        <v/>
      </c>
      <c r="F136" s="120" t="str">
        <f t="shared" si="7"/>
        <v/>
      </c>
      <c r="G136" s="120" t="str">
        <f t="shared" si="8"/>
        <v/>
      </c>
      <c r="H136" s="120" t="str">
        <f t="shared" si="9"/>
        <v/>
      </c>
      <c r="I136" s="120" t="str">
        <f t="shared" si="10"/>
        <v/>
      </c>
      <c r="J136" s="120" t="str">
        <f t="shared" si="11"/>
        <v/>
      </c>
    </row>
    <row r="137" spans="1:10" x14ac:dyDescent="0.2">
      <c r="A137" s="121" t="str">
        <f>IF(Données!C968=0,"",Données!A968)</f>
        <v/>
      </c>
      <c r="B137" s="126" t="str">
        <f>IF(Données!B968="","",Données!B968)</f>
        <v>RRR s/produits activ.annexes intracom</v>
      </c>
      <c r="C137" s="120" t="str">
        <f>IF(Données!C968="","",ABS(Données!C968))</f>
        <v/>
      </c>
      <c r="D137" s="120"/>
      <c r="E137" s="120" t="str">
        <f t="shared" si="6"/>
        <v/>
      </c>
      <c r="F137" s="120" t="str">
        <f t="shared" si="7"/>
        <v/>
      </c>
      <c r="G137" s="120" t="str">
        <f t="shared" si="8"/>
        <v/>
      </c>
      <c r="H137" s="120" t="str">
        <f t="shared" si="9"/>
        <v/>
      </c>
      <c r="I137" s="120" t="str">
        <f t="shared" si="10"/>
        <v/>
      </c>
      <c r="J137" s="120" t="str">
        <f t="shared" si="11"/>
        <v/>
      </c>
    </row>
    <row r="138" spans="1:10" x14ac:dyDescent="0.2">
      <c r="A138" s="121" t="str">
        <f>IF(Données!C969=0,"",Données!A969)</f>
        <v/>
      </c>
      <c r="B138" s="126" t="str">
        <f>IF(Données!B969="","",Données!B969)</f>
        <v>RRR s/produits activ.annexes exo export</v>
      </c>
      <c r="C138" s="120" t="str">
        <f>IF(Données!C969="","",ABS(Données!C969))</f>
        <v/>
      </c>
      <c r="D138" s="120"/>
      <c r="E138" s="120" t="str">
        <f t="shared" ref="E138:E201" si="12">IF($D138=1,$C138,"")</f>
        <v/>
      </c>
      <c r="F138" s="120" t="str">
        <f t="shared" ref="F138:F201" si="13">IF($D138=2,$C138,"")</f>
        <v/>
      </c>
      <c r="G138" s="120" t="str">
        <f t="shared" ref="G138:G201" si="14">IF($D138=3,$C138,"")</f>
        <v/>
      </c>
      <c r="H138" s="120" t="str">
        <f t="shared" ref="H138:H201" si="15">IF($D138=4,$C138,"")</f>
        <v/>
      </c>
      <c r="I138" s="120" t="str">
        <f t="shared" ref="I138:I201" si="16">IF($D138=5,$C138,"")</f>
        <v/>
      </c>
      <c r="J138" s="120" t="str">
        <f t="shared" ref="J138:J201" si="17">IF($D138=6,$C138,"")</f>
        <v/>
      </c>
    </row>
    <row r="139" spans="1:10" x14ac:dyDescent="0.2">
      <c r="A139" s="121" t="str">
        <f>IF(Données!C970=0,"",Données!A970)</f>
        <v/>
      </c>
      <c r="B139" s="126" t="str">
        <f>IF(Données!B970="","",Données!B970)</f>
        <v>RRR s/produits activ.annexes export</v>
      </c>
      <c r="C139" s="120" t="str">
        <f>IF(Données!C970="","",ABS(Données!C970))</f>
        <v/>
      </c>
      <c r="D139" s="120"/>
      <c r="E139" s="120" t="str">
        <f t="shared" si="12"/>
        <v/>
      </c>
      <c r="F139" s="120" t="str">
        <f t="shared" si="13"/>
        <v/>
      </c>
      <c r="G139" s="120" t="str">
        <f t="shared" si="14"/>
        <v/>
      </c>
      <c r="H139" s="120" t="str">
        <f t="shared" si="15"/>
        <v/>
      </c>
      <c r="I139" s="120" t="str">
        <f t="shared" si="16"/>
        <v/>
      </c>
      <c r="J139" s="120" t="str">
        <f t="shared" si="17"/>
        <v/>
      </c>
    </row>
    <row r="140" spans="1:10" x14ac:dyDescent="0.2">
      <c r="A140" s="121" t="str">
        <f>IF(Données!C971=0,"",Données!A971)</f>
        <v/>
      </c>
      <c r="B140" s="126" t="str">
        <f>IF(Données!B971="","",Données!B971)</f>
        <v/>
      </c>
      <c r="C140" s="120" t="str">
        <f>IF(Données!C971="","",ABS(Données!C971))</f>
        <v/>
      </c>
      <c r="D140" s="120"/>
      <c r="E140" s="120" t="str">
        <f t="shared" si="12"/>
        <v/>
      </c>
      <c r="F140" s="120" t="str">
        <f t="shared" si="13"/>
        <v/>
      </c>
      <c r="G140" s="120" t="str">
        <f t="shared" si="14"/>
        <v/>
      </c>
      <c r="H140" s="120" t="str">
        <f t="shared" si="15"/>
        <v/>
      </c>
      <c r="I140" s="120" t="str">
        <f t="shared" si="16"/>
        <v/>
      </c>
      <c r="J140" s="120" t="str">
        <f t="shared" si="17"/>
        <v/>
      </c>
    </row>
    <row r="141" spans="1:10" x14ac:dyDescent="0.2">
      <c r="A141" s="121" t="str">
        <f>IF(Données!C972=0,"",Données!A972)</f>
        <v/>
      </c>
      <c r="B141" s="126" t="str">
        <f>IF(Données!B972="","",Données!B972)</f>
        <v>71- PRODUCTION STOCKEE</v>
      </c>
      <c r="C141" s="120" t="str">
        <f>IF(Données!C972="","",ABS(Données!C972))</f>
        <v/>
      </c>
      <c r="D141" s="120"/>
      <c r="E141" s="120" t="str">
        <f t="shared" si="12"/>
        <v/>
      </c>
      <c r="F141" s="120" t="str">
        <f t="shared" si="13"/>
        <v/>
      </c>
      <c r="G141" s="120" t="str">
        <f t="shared" si="14"/>
        <v/>
      </c>
      <c r="H141" s="120" t="str">
        <f t="shared" si="15"/>
        <v/>
      </c>
      <c r="I141" s="120" t="str">
        <f t="shared" si="16"/>
        <v/>
      </c>
      <c r="J141" s="120" t="str">
        <f t="shared" si="17"/>
        <v/>
      </c>
    </row>
    <row r="142" spans="1:10" x14ac:dyDescent="0.2">
      <c r="A142" s="121" t="str">
        <f>IF(Données!C973=0,"",Données!A973)</f>
        <v/>
      </c>
      <c r="B142" s="126" t="str">
        <f>IF(Données!B973="","",Données!B973)</f>
        <v>Variation stocks (en-cours produc.)</v>
      </c>
      <c r="C142" s="120" t="str">
        <f>IF(Données!C973="","",ABS(Données!C973))</f>
        <v/>
      </c>
      <c r="D142" s="120"/>
      <c r="E142" s="120" t="str">
        <f t="shared" si="12"/>
        <v/>
      </c>
      <c r="F142" s="120" t="str">
        <f t="shared" si="13"/>
        <v/>
      </c>
      <c r="G142" s="120" t="str">
        <f t="shared" si="14"/>
        <v/>
      </c>
      <c r="H142" s="120" t="str">
        <f t="shared" si="15"/>
        <v/>
      </c>
      <c r="I142" s="120" t="str">
        <f t="shared" si="16"/>
        <v/>
      </c>
      <c r="J142" s="120" t="str">
        <f t="shared" si="17"/>
        <v/>
      </c>
    </row>
    <row r="143" spans="1:10" x14ac:dyDescent="0.2">
      <c r="A143" s="121" t="str">
        <f>IF(Données!C974=0,"",Données!A974)</f>
        <v/>
      </c>
      <c r="B143" s="126" t="str">
        <f>IF(Données!B974="","",Données!B974)</f>
        <v/>
      </c>
      <c r="C143" s="120" t="str">
        <f>IF(Données!C974="","",ABS(Données!C974))</f>
        <v/>
      </c>
      <c r="D143" s="120"/>
      <c r="E143" s="120" t="str">
        <f t="shared" si="12"/>
        <v/>
      </c>
      <c r="F143" s="120" t="str">
        <f t="shared" si="13"/>
        <v/>
      </c>
      <c r="G143" s="120" t="str">
        <f t="shared" si="14"/>
        <v/>
      </c>
      <c r="H143" s="120" t="str">
        <f t="shared" si="15"/>
        <v/>
      </c>
      <c r="I143" s="120" t="str">
        <f t="shared" si="16"/>
        <v/>
      </c>
      <c r="J143" s="120" t="str">
        <f t="shared" si="17"/>
        <v/>
      </c>
    </row>
    <row r="144" spans="1:10" x14ac:dyDescent="0.2">
      <c r="A144" s="121" t="str">
        <f>IF(Données!C975=0,"",Données!A975)</f>
        <v/>
      </c>
      <c r="B144" s="126" t="str">
        <f>IF(Données!B975="","",Données!B975)</f>
        <v>Variation en-cours production biens</v>
      </c>
      <c r="C144" s="120" t="str">
        <f>IF(Données!C975="","",ABS(Données!C975))</f>
        <v/>
      </c>
      <c r="D144" s="120"/>
      <c r="E144" s="120" t="str">
        <f t="shared" si="12"/>
        <v/>
      </c>
      <c r="F144" s="120" t="str">
        <f t="shared" si="13"/>
        <v/>
      </c>
      <c r="G144" s="120" t="str">
        <f t="shared" si="14"/>
        <v/>
      </c>
      <c r="H144" s="120" t="str">
        <f t="shared" si="15"/>
        <v/>
      </c>
      <c r="I144" s="120" t="str">
        <f t="shared" si="16"/>
        <v/>
      </c>
      <c r="J144" s="120" t="str">
        <f t="shared" si="17"/>
        <v/>
      </c>
    </row>
    <row r="145" spans="1:10" x14ac:dyDescent="0.2">
      <c r="A145" s="121" t="str">
        <f>IF(Données!C976=0,"",Données!A976)</f>
        <v/>
      </c>
      <c r="B145" s="126" t="str">
        <f>IF(Données!B976="","",Données!B976)</f>
        <v>Variation stock produits en-cours</v>
      </c>
      <c r="C145" s="120" t="str">
        <f>IF(Données!C976="","",ABS(Données!C976))</f>
        <v/>
      </c>
      <c r="D145" s="120"/>
      <c r="E145" s="120" t="str">
        <f t="shared" si="12"/>
        <v/>
      </c>
      <c r="F145" s="120" t="str">
        <f t="shared" si="13"/>
        <v/>
      </c>
      <c r="G145" s="120" t="str">
        <f t="shared" si="14"/>
        <v/>
      </c>
      <c r="H145" s="120" t="str">
        <f t="shared" si="15"/>
        <v/>
      </c>
      <c r="I145" s="120" t="str">
        <f t="shared" si="16"/>
        <v/>
      </c>
      <c r="J145" s="120" t="str">
        <f t="shared" si="17"/>
        <v/>
      </c>
    </row>
    <row r="146" spans="1:10" x14ac:dyDescent="0.2">
      <c r="A146" s="121" t="str">
        <f>IF(Données!C977=0,"",Données!A977)</f>
        <v/>
      </c>
      <c r="B146" s="126" t="str">
        <f>IF(Données!B977="","",Données!B977)</f>
        <v>Variation stock travaux en-cours</v>
      </c>
      <c r="C146" s="120" t="str">
        <f>IF(Données!C977="","",ABS(Données!C977))</f>
        <v/>
      </c>
      <c r="D146" s="120"/>
      <c r="E146" s="120" t="str">
        <f t="shared" si="12"/>
        <v/>
      </c>
      <c r="F146" s="120" t="str">
        <f t="shared" si="13"/>
        <v/>
      </c>
      <c r="G146" s="120" t="str">
        <f t="shared" si="14"/>
        <v/>
      </c>
      <c r="H146" s="120" t="str">
        <f t="shared" si="15"/>
        <v/>
      </c>
      <c r="I146" s="120" t="str">
        <f t="shared" si="16"/>
        <v/>
      </c>
      <c r="J146" s="120" t="str">
        <f t="shared" si="17"/>
        <v/>
      </c>
    </row>
    <row r="147" spans="1:10" x14ac:dyDescent="0.2">
      <c r="A147" s="121" t="str">
        <f>IF(Données!C978=0,"",Données!A978)</f>
        <v/>
      </c>
      <c r="B147" s="126" t="str">
        <f>IF(Données!B978="","",Données!B978)</f>
        <v/>
      </c>
      <c r="C147" s="120" t="str">
        <f>IF(Données!C978="","",ABS(Données!C978))</f>
        <v/>
      </c>
      <c r="D147" s="120"/>
      <c r="E147" s="120" t="str">
        <f t="shared" si="12"/>
        <v/>
      </c>
      <c r="F147" s="120" t="str">
        <f t="shared" si="13"/>
        <v/>
      </c>
      <c r="G147" s="120" t="str">
        <f t="shared" si="14"/>
        <v/>
      </c>
      <c r="H147" s="120" t="str">
        <f t="shared" si="15"/>
        <v/>
      </c>
      <c r="I147" s="120" t="str">
        <f t="shared" si="16"/>
        <v/>
      </c>
      <c r="J147" s="120" t="str">
        <f t="shared" si="17"/>
        <v/>
      </c>
    </row>
    <row r="148" spans="1:10" x14ac:dyDescent="0.2">
      <c r="A148" s="121" t="str">
        <f>IF(Données!C979=0,"",Données!A979)</f>
        <v/>
      </c>
      <c r="B148" s="126" t="str">
        <f>IF(Données!B979="","",Données!B979)</f>
        <v>Variation en-cours production servc</v>
      </c>
      <c r="C148" s="120" t="str">
        <f>IF(Données!C979="","",ABS(Données!C979))</f>
        <v/>
      </c>
      <c r="D148" s="120"/>
      <c r="E148" s="120" t="str">
        <f t="shared" si="12"/>
        <v/>
      </c>
      <c r="F148" s="120" t="str">
        <f t="shared" si="13"/>
        <v/>
      </c>
      <c r="G148" s="120" t="str">
        <f t="shared" si="14"/>
        <v/>
      </c>
      <c r="H148" s="120" t="str">
        <f t="shared" si="15"/>
        <v/>
      </c>
      <c r="I148" s="120" t="str">
        <f t="shared" si="16"/>
        <v/>
      </c>
      <c r="J148" s="120" t="str">
        <f t="shared" si="17"/>
        <v/>
      </c>
    </row>
    <row r="149" spans="1:10" x14ac:dyDescent="0.2">
      <c r="A149" s="121" t="str">
        <f>IF(Données!C980=0,"",Données!A980)</f>
        <v/>
      </c>
      <c r="B149" s="126" t="str">
        <f>IF(Données!B980="","",Données!B980)</f>
        <v>Variation stock études en-cours</v>
      </c>
      <c r="C149" s="120" t="str">
        <f>IF(Données!C980="","",ABS(Données!C980))</f>
        <v/>
      </c>
      <c r="D149" s="120"/>
      <c r="E149" s="120" t="str">
        <f t="shared" si="12"/>
        <v/>
      </c>
      <c r="F149" s="120" t="str">
        <f t="shared" si="13"/>
        <v/>
      </c>
      <c r="G149" s="120" t="str">
        <f t="shared" si="14"/>
        <v/>
      </c>
      <c r="H149" s="120" t="str">
        <f t="shared" si="15"/>
        <v/>
      </c>
      <c r="I149" s="120" t="str">
        <f t="shared" si="16"/>
        <v/>
      </c>
      <c r="J149" s="120" t="str">
        <f t="shared" si="17"/>
        <v/>
      </c>
    </row>
    <row r="150" spans="1:10" x14ac:dyDescent="0.2">
      <c r="A150" s="121" t="str">
        <f>IF(Données!C981=0,"",Données!A981)</f>
        <v/>
      </c>
      <c r="B150" s="126" t="str">
        <f>IF(Données!B981="","",Données!B981)</f>
        <v>Variation stock prest.serv.en cours</v>
      </c>
      <c r="C150" s="120" t="str">
        <f>IF(Données!C981="","",ABS(Données!C981))</f>
        <v/>
      </c>
      <c r="D150" s="120"/>
      <c r="E150" s="120" t="str">
        <f t="shared" si="12"/>
        <v/>
      </c>
      <c r="F150" s="120" t="str">
        <f t="shared" si="13"/>
        <v/>
      </c>
      <c r="G150" s="120" t="str">
        <f t="shared" si="14"/>
        <v/>
      </c>
      <c r="H150" s="120" t="str">
        <f t="shared" si="15"/>
        <v/>
      </c>
      <c r="I150" s="120" t="str">
        <f t="shared" si="16"/>
        <v/>
      </c>
      <c r="J150" s="120" t="str">
        <f t="shared" si="17"/>
        <v/>
      </c>
    </row>
    <row r="151" spans="1:10" x14ac:dyDescent="0.2">
      <c r="A151" s="121" t="str">
        <f>IF(Données!C982=0,"",Données!A982)</f>
        <v/>
      </c>
      <c r="B151" s="126" t="str">
        <f>IF(Données!B982="","",Données!B982)</f>
        <v/>
      </c>
      <c r="C151" s="120" t="str">
        <f>IF(Données!C982="","",ABS(Données!C982))</f>
        <v/>
      </c>
      <c r="D151" s="120"/>
      <c r="E151" s="120" t="str">
        <f t="shared" si="12"/>
        <v/>
      </c>
      <c r="F151" s="120" t="str">
        <f t="shared" si="13"/>
        <v/>
      </c>
      <c r="G151" s="120" t="str">
        <f t="shared" si="14"/>
        <v/>
      </c>
      <c r="H151" s="120" t="str">
        <f t="shared" si="15"/>
        <v/>
      </c>
      <c r="I151" s="120" t="str">
        <f t="shared" si="16"/>
        <v/>
      </c>
      <c r="J151" s="120" t="str">
        <f t="shared" si="17"/>
        <v/>
      </c>
    </row>
    <row r="152" spans="1:10" x14ac:dyDescent="0.2">
      <c r="A152" s="121" t="str">
        <f>IF(Données!C983=0,"",Données!A983)</f>
        <v/>
      </c>
      <c r="B152" s="126" t="str">
        <f>IF(Données!B983="","",Données!B983)</f>
        <v>Variation des stocks de produits</v>
      </c>
      <c r="C152" s="120" t="str">
        <f>IF(Données!C983="","",ABS(Données!C983))</f>
        <v/>
      </c>
      <c r="D152" s="120"/>
      <c r="E152" s="120" t="str">
        <f t="shared" si="12"/>
        <v/>
      </c>
      <c r="F152" s="120" t="str">
        <f t="shared" si="13"/>
        <v/>
      </c>
      <c r="G152" s="120" t="str">
        <f t="shared" si="14"/>
        <v/>
      </c>
      <c r="H152" s="120" t="str">
        <f t="shared" si="15"/>
        <v/>
      </c>
      <c r="I152" s="120" t="str">
        <f t="shared" si="16"/>
        <v/>
      </c>
      <c r="J152" s="120" t="str">
        <f t="shared" si="17"/>
        <v/>
      </c>
    </row>
    <row r="153" spans="1:10" x14ac:dyDescent="0.2">
      <c r="A153" s="121" t="str">
        <f>IF(Données!C984=0,"",Données!A984)</f>
        <v/>
      </c>
      <c r="B153" s="126" t="str">
        <f>IF(Données!B984="","",Données!B984)</f>
        <v>Variation stocks produits interméd.</v>
      </c>
      <c r="C153" s="120" t="str">
        <f>IF(Données!C984="","",ABS(Données!C984))</f>
        <v/>
      </c>
      <c r="D153" s="120"/>
      <c r="E153" s="120" t="str">
        <f t="shared" si="12"/>
        <v/>
      </c>
      <c r="F153" s="120" t="str">
        <f t="shared" si="13"/>
        <v/>
      </c>
      <c r="G153" s="120" t="str">
        <f t="shared" si="14"/>
        <v/>
      </c>
      <c r="H153" s="120" t="str">
        <f t="shared" si="15"/>
        <v/>
      </c>
      <c r="I153" s="120" t="str">
        <f t="shared" si="16"/>
        <v/>
      </c>
      <c r="J153" s="120" t="str">
        <f t="shared" si="17"/>
        <v/>
      </c>
    </row>
    <row r="154" spans="1:10" x14ac:dyDescent="0.2">
      <c r="A154" s="121" t="str">
        <f>IF(Données!C985=0,"",Données!A985)</f>
        <v/>
      </c>
      <c r="B154" s="126" t="str">
        <f>IF(Données!B985="","",Données!B985)</f>
        <v>Variation stocks produits finis</v>
      </c>
      <c r="C154" s="120" t="str">
        <f>IF(Données!C985="","",ABS(Données!C985))</f>
        <v/>
      </c>
      <c r="D154" s="120"/>
      <c r="E154" s="120" t="str">
        <f t="shared" si="12"/>
        <v/>
      </c>
      <c r="F154" s="120" t="str">
        <f t="shared" si="13"/>
        <v/>
      </c>
      <c r="G154" s="120" t="str">
        <f t="shared" si="14"/>
        <v/>
      </c>
      <c r="H154" s="120" t="str">
        <f t="shared" si="15"/>
        <v/>
      </c>
      <c r="I154" s="120" t="str">
        <f t="shared" si="16"/>
        <v/>
      </c>
      <c r="J154" s="120" t="str">
        <f t="shared" si="17"/>
        <v/>
      </c>
    </row>
    <row r="155" spans="1:10" x14ac:dyDescent="0.2">
      <c r="A155" s="121" t="str">
        <f>IF(Données!C986=0,"",Données!A986)</f>
        <v/>
      </c>
      <c r="B155" s="126" t="str">
        <f>IF(Données!B986="","",Données!B986)</f>
        <v/>
      </c>
      <c r="C155" s="120" t="str">
        <f>IF(Données!C986="","",ABS(Données!C986))</f>
        <v/>
      </c>
      <c r="D155" s="120"/>
      <c r="E155" s="120" t="str">
        <f t="shared" si="12"/>
        <v/>
      </c>
      <c r="F155" s="120" t="str">
        <f t="shared" si="13"/>
        <v/>
      </c>
      <c r="G155" s="120" t="str">
        <f t="shared" si="14"/>
        <v/>
      </c>
      <c r="H155" s="120" t="str">
        <f t="shared" si="15"/>
        <v/>
      </c>
      <c r="I155" s="120" t="str">
        <f t="shared" si="16"/>
        <v/>
      </c>
      <c r="J155" s="120" t="str">
        <f t="shared" si="17"/>
        <v/>
      </c>
    </row>
    <row r="156" spans="1:10" x14ac:dyDescent="0.2">
      <c r="A156" s="121" t="str">
        <f>IF(Données!C987=0,"",Données!A987)</f>
        <v/>
      </c>
      <c r="B156" s="126" t="str">
        <f>IF(Données!B987="","",Données!B987)</f>
        <v>72/75- AUTRES</v>
      </c>
      <c r="C156" s="120" t="str">
        <f>IF(Données!C987="","",ABS(Données!C987))</f>
        <v/>
      </c>
      <c r="D156" s="120"/>
      <c r="E156" s="120" t="str">
        <f t="shared" si="12"/>
        <v/>
      </c>
      <c r="F156" s="120" t="str">
        <f t="shared" si="13"/>
        <v/>
      </c>
      <c r="G156" s="120" t="str">
        <f t="shared" si="14"/>
        <v/>
      </c>
      <c r="H156" s="120" t="str">
        <f t="shared" si="15"/>
        <v/>
      </c>
      <c r="I156" s="120" t="str">
        <f t="shared" si="16"/>
        <v/>
      </c>
      <c r="J156" s="120" t="str">
        <f t="shared" si="17"/>
        <v/>
      </c>
    </row>
    <row r="157" spans="1:10" x14ac:dyDescent="0.2">
      <c r="A157" s="121" t="str">
        <f>IF(Données!C988=0,"",Données!A988)</f>
        <v/>
      </c>
      <c r="B157" s="126" t="str">
        <f>IF(Données!B988="","",Données!B988)</f>
        <v>Production immobilisée</v>
      </c>
      <c r="C157" s="120" t="str">
        <f>IF(Données!C988="","",ABS(Données!C988))</f>
        <v/>
      </c>
      <c r="D157" s="120"/>
      <c r="E157" s="120" t="str">
        <f t="shared" si="12"/>
        <v/>
      </c>
      <c r="F157" s="120" t="str">
        <f t="shared" si="13"/>
        <v/>
      </c>
      <c r="G157" s="120" t="str">
        <f t="shared" si="14"/>
        <v/>
      </c>
      <c r="H157" s="120" t="str">
        <f t="shared" si="15"/>
        <v/>
      </c>
      <c r="I157" s="120" t="str">
        <f t="shared" si="16"/>
        <v/>
      </c>
      <c r="J157" s="120" t="str">
        <f t="shared" si="17"/>
        <v/>
      </c>
    </row>
    <row r="158" spans="1:10" x14ac:dyDescent="0.2">
      <c r="A158" s="121" t="str">
        <f>IF(Données!C989=0,"",Données!A989)</f>
        <v/>
      </c>
      <c r="B158" s="126" t="str">
        <f>IF(Données!B989="","",Données!B989)</f>
        <v>Product.immobil.immobil.incorporel.</v>
      </c>
      <c r="C158" s="120" t="str">
        <f>IF(Données!C989="","",ABS(Données!C989))</f>
        <v/>
      </c>
      <c r="D158" s="120"/>
      <c r="E158" s="120" t="str">
        <f t="shared" si="12"/>
        <v/>
      </c>
      <c r="F158" s="120" t="str">
        <f t="shared" si="13"/>
        <v/>
      </c>
      <c r="G158" s="120" t="str">
        <f t="shared" si="14"/>
        <v/>
      </c>
      <c r="H158" s="120" t="str">
        <f t="shared" si="15"/>
        <v/>
      </c>
      <c r="I158" s="120" t="str">
        <f t="shared" si="16"/>
        <v/>
      </c>
      <c r="J158" s="120" t="str">
        <f t="shared" si="17"/>
        <v/>
      </c>
    </row>
    <row r="159" spans="1:10" x14ac:dyDescent="0.2">
      <c r="A159" s="121" t="str">
        <f>IF(Données!C990=0,"",Données!A990)</f>
        <v/>
      </c>
      <c r="B159" s="126" t="str">
        <f>IF(Données!B990="","",Données!B990)</f>
        <v>Production immob.immob.corporelles</v>
      </c>
      <c r="C159" s="120" t="str">
        <f>IF(Données!C990="","",ABS(Données!C990))</f>
        <v/>
      </c>
      <c r="D159" s="120"/>
      <c r="E159" s="120" t="str">
        <f t="shared" si="12"/>
        <v/>
      </c>
      <c r="F159" s="120" t="str">
        <f t="shared" si="13"/>
        <v/>
      </c>
      <c r="G159" s="120" t="str">
        <f t="shared" si="14"/>
        <v/>
      </c>
      <c r="H159" s="120" t="str">
        <f t="shared" si="15"/>
        <v/>
      </c>
      <c r="I159" s="120" t="str">
        <f t="shared" si="16"/>
        <v/>
      </c>
      <c r="J159" s="120" t="str">
        <f t="shared" si="17"/>
        <v/>
      </c>
    </row>
    <row r="160" spans="1:10" x14ac:dyDescent="0.2">
      <c r="A160" s="121" t="str">
        <f>IF(Données!C991=0,"",Données!A991)</f>
        <v/>
      </c>
      <c r="B160" s="126" t="str">
        <f>IF(Données!B991="","",Données!B991)</f>
        <v/>
      </c>
      <c r="C160" s="120" t="str">
        <f>IF(Données!C991="","",ABS(Données!C991))</f>
        <v/>
      </c>
      <c r="D160" s="120"/>
      <c r="E160" s="120" t="str">
        <f t="shared" si="12"/>
        <v/>
      </c>
      <c r="F160" s="120" t="str">
        <f t="shared" si="13"/>
        <v/>
      </c>
      <c r="G160" s="120" t="str">
        <f t="shared" si="14"/>
        <v/>
      </c>
      <c r="H160" s="120" t="str">
        <f t="shared" si="15"/>
        <v/>
      </c>
      <c r="I160" s="120" t="str">
        <f t="shared" si="16"/>
        <v/>
      </c>
      <c r="J160" s="120" t="str">
        <f t="shared" si="17"/>
        <v/>
      </c>
    </row>
    <row r="161" spans="1:10" x14ac:dyDescent="0.2">
      <c r="A161" s="121" t="str">
        <f>IF(Données!C992=0,"",Données!A992)</f>
        <v/>
      </c>
      <c r="B161" s="126" t="str">
        <f>IF(Données!B992="","",Données!B992)</f>
        <v>Prod.nets partiels/opérat.en-cours</v>
      </c>
      <c r="C161" s="120" t="str">
        <f>IF(Données!C992="","",ABS(Données!C992))</f>
        <v/>
      </c>
      <c r="D161" s="120"/>
      <c r="E161" s="120" t="str">
        <f t="shared" si="12"/>
        <v/>
      </c>
      <c r="F161" s="120" t="str">
        <f t="shared" si="13"/>
        <v/>
      </c>
      <c r="G161" s="120" t="str">
        <f t="shared" si="14"/>
        <v/>
      </c>
      <c r="H161" s="120" t="str">
        <f t="shared" si="15"/>
        <v/>
      </c>
      <c r="I161" s="120" t="str">
        <f t="shared" si="16"/>
        <v/>
      </c>
      <c r="J161" s="120" t="str">
        <f t="shared" si="17"/>
        <v/>
      </c>
    </row>
    <row r="162" spans="1:10" x14ac:dyDescent="0.2">
      <c r="A162" s="121" t="str">
        <f>IF(Données!C993=0,"",Données!A993)</f>
        <v/>
      </c>
      <c r="B162" s="126" t="str">
        <f>IF(Données!B993="","",Données!B993)</f>
        <v>Prod.nets partiels/opérat terminées</v>
      </c>
      <c r="C162" s="120" t="str">
        <f>IF(Données!C993="","",ABS(Données!C993))</f>
        <v/>
      </c>
      <c r="D162" s="120"/>
      <c r="E162" s="120" t="str">
        <f t="shared" si="12"/>
        <v/>
      </c>
      <c r="F162" s="120" t="str">
        <f t="shared" si="13"/>
        <v/>
      </c>
      <c r="G162" s="120" t="str">
        <f t="shared" si="14"/>
        <v/>
      </c>
      <c r="H162" s="120" t="str">
        <f t="shared" si="15"/>
        <v/>
      </c>
      <c r="I162" s="120" t="str">
        <f t="shared" si="16"/>
        <v/>
      </c>
      <c r="J162" s="120" t="str">
        <f t="shared" si="17"/>
        <v/>
      </c>
    </row>
    <row r="163" spans="1:10" x14ac:dyDescent="0.2">
      <c r="A163" s="121" t="str">
        <f>IF(Données!C994=0,"",Données!A994)</f>
        <v/>
      </c>
      <c r="B163" s="126" t="str">
        <f>IF(Données!B994="","",Données!B994)</f>
        <v/>
      </c>
      <c r="C163" s="120" t="str">
        <f>IF(Données!C994="","",ABS(Données!C994))</f>
        <v/>
      </c>
      <c r="D163" s="120"/>
      <c r="E163" s="120" t="str">
        <f t="shared" si="12"/>
        <v/>
      </c>
      <c r="F163" s="120" t="str">
        <f t="shared" si="13"/>
        <v/>
      </c>
      <c r="G163" s="120" t="str">
        <f t="shared" si="14"/>
        <v/>
      </c>
      <c r="H163" s="120" t="str">
        <f t="shared" si="15"/>
        <v/>
      </c>
      <c r="I163" s="120" t="str">
        <f t="shared" si="16"/>
        <v/>
      </c>
      <c r="J163" s="120" t="str">
        <f t="shared" si="17"/>
        <v/>
      </c>
    </row>
    <row r="164" spans="1:10" x14ac:dyDescent="0.2">
      <c r="A164" s="121" t="str">
        <f>IF(Données!C995=0,"",Données!A995)</f>
        <v/>
      </c>
      <c r="B164" s="126" t="str">
        <f>IF(Données!B995="","",Données!B995)</f>
        <v>Subventions exploitation</v>
      </c>
      <c r="C164" s="120" t="str">
        <f>IF(Données!C995="","",ABS(Données!C995))</f>
        <v/>
      </c>
      <c r="D164" s="120"/>
      <c r="E164" s="120" t="str">
        <f t="shared" si="12"/>
        <v/>
      </c>
      <c r="F164" s="120" t="str">
        <f t="shared" si="13"/>
        <v/>
      </c>
      <c r="G164" s="120" t="str">
        <f t="shared" si="14"/>
        <v/>
      </c>
      <c r="H164" s="120" t="str">
        <f t="shared" si="15"/>
        <v/>
      </c>
      <c r="I164" s="120" t="str">
        <f t="shared" si="16"/>
        <v/>
      </c>
      <c r="J164" s="120" t="str">
        <f t="shared" si="17"/>
        <v/>
      </c>
    </row>
    <row r="165" spans="1:10" x14ac:dyDescent="0.2">
      <c r="A165" s="121" t="str">
        <f>IF(Données!C996=0,"",Données!A996)</f>
        <v/>
      </c>
      <c r="B165" s="126" t="str">
        <f>IF(Données!B996="","",Données!B996)</f>
        <v/>
      </c>
      <c r="C165" s="120" t="str">
        <f>IF(Données!C996="","",ABS(Données!C996))</f>
        <v/>
      </c>
      <c r="D165" s="120"/>
      <c r="E165" s="120" t="str">
        <f t="shared" si="12"/>
        <v/>
      </c>
      <c r="F165" s="120" t="str">
        <f t="shared" si="13"/>
        <v/>
      </c>
      <c r="G165" s="120" t="str">
        <f t="shared" si="14"/>
        <v/>
      </c>
      <c r="H165" s="120" t="str">
        <f t="shared" si="15"/>
        <v/>
      </c>
      <c r="I165" s="120" t="str">
        <f t="shared" si="16"/>
        <v/>
      </c>
      <c r="J165" s="120" t="str">
        <f t="shared" si="17"/>
        <v/>
      </c>
    </row>
    <row r="166" spans="1:10" x14ac:dyDescent="0.2">
      <c r="A166" s="121" t="str">
        <f>IF(Données!C997=0,"",Données!A997)</f>
        <v/>
      </c>
      <c r="B166" s="126" t="str">
        <f>IF(Données!B997="","",Données!B997)</f>
        <v>Autres produits</v>
      </c>
      <c r="C166" s="120" t="str">
        <f>IF(Données!C997="","",ABS(Données!C997))</f>
        <v/>
      </c>
      <c r="D166" s="120"/>
      <c r="E166" s="120" t="str">
        <f t="shared" si="12"/>
        <v/>
      </c>
      <c r="F166" s="120" t="str">
        <f t="shared" si="13"/>
        <v/>
      </c>
      <c r="G166" s="120" t="str">
        <f t="shared" si="14"/>
        <v/>
      </c>
      <c r="H166" s="120" t="str">
        <f t="shared" si="15"/>
        <v/>
      </c>
      <c r="I166" s="120" t="str">
        <f t="shared" si="16"/>
        <v/>
      </c>
      <c r="J166" s="120" t="str">
        <f t="shared" si="17"/>
        <v/>
      </c>
    </row>
    <row r="167" spans="1:10" x14ac:dyDescent="0.2">
      <c r="A167" s="121" t="str">
        <f>IF(Données!C998=0,"",Données!A998)</f>
        <v/>
      </c>
      <c r="B167" s="126" t="str">
        <f>IF(Données!B998="","",Données!B998)</f>
        <v>Redevances pour concessions,brevets</v>
      </c>
      <c r="C167" s="120" t="str">
        <f>IF(Données!C998="","",ABS(Données!C998))</f>
        <v/>
      </c>
      <c r="D167" s="120"/>
      <c r="E167" s="120" t="str">
        <f t="shared" si="12"/>
        <v/>
      </c>
      <c r="F167" s="120" t="str">
        <f t="shared" si="13"/>
        <v/>
      </c>
      <c r="G167" s="120" t="str">
        <f t="shared" si="14"/>
        <v/>
      </c>
      <c r="H167" s="120" t="str">
        <f t="shared" si="15"/>
        <v/>
      </c>
      <c r="I167" s="120" t="str">
        <f t="shared" si="16"/>
        <v/>
      </c>
      <c r="J167" s="120" t="str">
        <f t="shared" si="17"/>
        <v/>
      </c>
    </row>
    <row r="168" spans="1:10" x14ac:dyDescent="0.2">
      <c r="A168" s="121" t="str">
        <f>IF(Données!C999=0,"",Données!A999)</f>
        <v/>
      </c>
      <c r="B168" s="126" t="str">
        <f>IF(Données!B999="","",Données!B999)</f>
        <v>Droits d'auteurs et de reproduction</v>
      </c>
      <c r="C168" s="120" t="str">
        <f>IF(Données!C999="","",ABS(Données!C999))</f>
        <v/>
      </c>
      <c r="D168" s="120"/>
      <c r="E168" s="120" t="str">
        <f t="shared" si="12"/>
        <v/>
      </c>
      <c r="F168" s="120" t="str">
        <f t="shared" si="13"/>
        <v/>
      </c>
      <c r="G168" s="120" t="str">
        <f t="shared" si="14"/>
        <v/>
      </c>
      <c r="H168" s="120" t="str">
        <f t="shared" si="15"/>
        <v/>
      </c>
      <c r="I168" s="120" t="str">
        <f t="shared" si="16"/>
        <v/>
      </c>
      <c r="J168" s="120" t="str">
        <f t="shared" si="17"/>
        <v/>
      </c>
    </row>
    <row r="169" spans="1:10" x14ac:dyDescent="0.2">
      <c r="A169" s="121" t="str">
        <f>IF(Données!C1000=0,"",Données!A1000)</f>
        <v/>
      </c>
      <c r="B169" s="126" t="str">
        <f>IF(Données!B1000="","",Données!B1000)</f>
        <v>Autres droits et valeurs similaires</v>
      </c>
      <c r="C169" s="120" t="str">
        <f>IF(Données!C1000="","",ABS(Données!C1000))</f>
        <v/>
      </c>
      <c r="D169" s="120"/>
      <c r="E169" s="120" t="str">
        <f t="shared" si="12"/>
        <v/>
      </c>
      <c r="F169" s="120" t="str">
        <f t="shared" si="13"/>
        <v/>
      </c>
      <c r="G169" s="120" t="str">
        <f t="shared" si="14"/>
        <v/>
      </c>
      <c r="H169" s="120" t="str">
        <f t="shared" si="15"/>
        <v/>
      </c>
      <c r="I169" s="120" t="str">
        <f t="shared" si="16"/>
        <v/>
      </c>
      <c r="J169" s="120" t="str">
        <f t="shared" si="17"/>
        <v/>
      </c>
    </row>
    <row r="170" spans="1:10" x14ac:dyDescent="0.2">
      <c r="A170" s="121" t="str">
        <f>IF(Données!C1001=0,"",Données!A1001)</f>
        <v/>
      </c>
      <c r="B170" s="126" t="str">
        <f>IF(Données!B1001="","",Données!B1001)</f>
        <v>Revenus immeubles non professionn.</v>
      </c>
      <c r="C170" s="120" t="str">
        <f>IF(Données!C1001="","",ABS(Données!C1001))</f>
        <v/>
      </c>
      <c r="D170" s="120"/>
      <c r="E170" s="120" t="str">
        <f t="shared" si="12"/>
        <v/>
      </c>
      <c r="F170" s="120" t="str">
        <f t="shared" si="13"/>
        <v/>
      </c>
      <c r="G170" s="120" t="str">
        <f t="shared" si="14"/>
        <v/>
      </c>
      <c r="H170" s="120" t="str">
        <f t="shared" si="15"/>
        <v/>
      </c>
      <c r="I170" s="120" t="str">
        <f t="shared" si="16"/>
        <v/>
      </c>
      <c r="J170" s="120" t="str">
        <f t="shared" si="17"/>
        <v/>
      </c>
    </row>
    <row r="171" spans="1:10" x14ac:dyDescent="0.2">
      <c r="A171" s="121" t="str">
        <f>IF(Données!C1002=0,"",Données!A1002)</f>
        <v/>
      </c>
      <c r="B171" s="126" t="str">
        <f>IF(Données!B1002="","",Données!B1002)</f>
        <v>Jetons présence,rémun.administrat.</v>
      </c>
      <c r="C171" s="120" t="str">
        <f>IF(Données!C1002="","",ABS(Données!C1002))</f>
        <v/>
      </c>
      <c r="D171" s="120"/>
      <c r="E171" s="120" t="str">
        <f t="shared" si="12"/>
        <v/>
      </c>
      <c r="F171" s="120" t="str">
        <f t="shared" si="13"/>
        <v/>
      </c>
      <c r="G171" s="120" t="str">
        <f t="shared" si="14"/>
        <v/>
      </c>
      <c r="H171" s="120" t="str">
        <f t="shared" si="15"/>
        <v/>
      </c>
      <c r="I171" s="120" t="str">
        <f t="shared" si="16"/>
        <v/>
      </c>
      <c r="J171" s="120" t="str">
        <f t="shared" si="17"/>
        <v/>
      </c>
    </row>
    <row r="172" spans="1:10" x14ac:dyDescent="0.2">
      <c r="A172" s="121" t="str">
        <f>IF(Données!C1003=0,"",Données!A1003)</f>
        <v/>
      </c>
      <c r="B172" s="126" t="str">
        <f>IF(Données!B1003="","",Données!B1003)</f>
        <v>Quotes-part résult/opérat.en commun</v>
      </c>
      <c r="C172" s="120" t="str">
        <f>IF(Données!C1003="","",ABS(Données!C1003))</f>
        <v/>
      </c>
      <c r="D172" s="120"/>
      <c r="E172" s="120" t="str">
        <f t="shared" si="12"/>
        <v/>
      </c>
      <c r="F172" s="120" t="str">
        <f t="shared" si="13"/>
        <v/>
      </c>
      <c r="G172" s="120" t="str">
        <f t="shared" si="14"/>
        <v/>
      </c>
      <c r="H172" s="120" t="str">
        <f t="shared" si="15"/>
        <v/>
      </c>
      <c r="I172" s="120" t="str">
        <f t="shared" si="16"/>
        <v/>
      </c>
      <c r="J172" s="120" t="str">
        <f t="shared" si="17"/>
        <v/>
      </c>
    </row>
    <row r="173" spans="1:10" x14ac:dyDescent="0.2">
      <c r="A173" s="121">
        <f>IF(Données!C1004=0,"",Données!A1004)</f>
        <v>758000</v>
      </c>
      <c r="B173" s="126" t="str">
        <f>IF(Données!B1004="","",Données!B1004)</f>
        <v>Produits de gestion courante</v>
      </c>
      <c r="C173" s="120">
        <f>IF(Données!C1004="","",ABS(Données!C1004))</f>
        <v>9.6300000000000008</v>
      </c>
      <c r="D173" s="120"/>
      <c r="E173" s="120" t="str">
        <f t="shared" si="12"/>
        <v/>
      </c>
      <c r="F173" s="120" t="str">
        <f t="shared" si="13"/>
        <v/>
      </c>
      <c r="G173" s="120" t="str">
        <f t="shared" si="14"/>
        <v/>
      </c>
      <c r="H173" s="120" t="str">
        <f t="shared" si="15"/>
        <v/>
      </c>
      <c r="I173" s="120" t="str">
        <f t="shared" si="16"/>
        <v/>
      </c>
      <c r="J173" s="120" t="str">
        <f t="shared" si="17"/>
        <v/>
      </c>
    </row>
    <row r="174" spans="1:10" x14ac:dyDescent="0.2">
      <c r="A174" s="121" t="str">
        <f>IF(Données!C1005=0,"",Données!A1005)</f>
        <v/>
      </c>
      <c r="B174" s="126" t="str">
        <f>IF(Données!B1005="","",Données!B1005)</f>
        <v/>
      </c>
      <c r="C174" s="120" t="str">
        <f>IF(Données!C1005="","",ABS(Données!C1005))</f>
        <v/>
      </c>
      <c r="D174" s="120"/>
      <c r="E174" s="120" t="str">
        <f t="shared" si="12"/>
        <v/>
      </c>
      <c r="F174" s="120" t="str">
        <f t="shared" si="13"/>
        <v/>
      </c>
      <c r="G174" s="120" t="str">
        <f t="shared" si="14"/>
        <v/>
      </c>
      <c r="H174" s="120" t="str">
        <f t="shared" si="15"/>
        <v/>
      </c>
      <c r="I174" s="120" t="str">
        <f t="shared" si="16"/>
        <v/>
      </c>
      <c r="J174" s="120" t="str">
        <f t="shared" si="17"/>
        <v/>
      </c>
    </row>
    <row r="175" spans="1:10" x14ac:dyDescent="0.2">
      <c r="A175" s="121" t="str">
        <f>IF(Données!C1006=0,"",Données!A1006)</f>
        <v/>
      </c>
      <c r="B175" s="126" t="str">
        <f>IF(Données!B1006="","",Données!B1006)</f>
        <v>76- PRODUITS FINANCIERS</v>
      </c>
      <c r="C175" s="120" t="str">
        <f>IF(Données!C1006="","",ABS(Données!C1006))</f>
        <v/>
      </c>
      <c r="D175" s="120"/>
      <c r="E175" s="120" t="str">
        <f t="shared" si="12"/>
        <v/>
      </c>
      <c r="F175" s="120" t="str">
        <f t="shared" si="13"/>
        <v/>
      </c>
      <c r="G175" s="120" t="str">
        <f t="shared" si="14"/>
        <v/>
      </c>
      <c r="H175" s="120" t="str">
        <f t="shared" si="15"/>
        <v/>
      </c>
      <c r="I175" s="120" t="str">
        <f t="shared" si="16"/>
        <v/>
      </c>
      <c r="J175" s="120" t="str">
        <f t="shared" si="17"/>
        <v/>
      </c>
    </row>
    <row r="176" spans="1:10" x14ac:dyDescent="0.2">
      <c r="A176" s="121" t="str">
        <f>IF(Données!C1007=0,"",Données!A1007)</f>
        <v/>
      </c>
      <c r="B176" s="126" t="str">
        <f>IF(Données!B1007="","",Données!B1007)</f>
        <v>Produits de participations</v>
      </c>
      <c r="C176" s="120" t="str">
        <f>IF(Données!C1007="","",ABS(Données!C1007))</f>
        <v/>
      </c>
      <c r="D176" s="120"/>
      <c r="E176" s="120" t="str">
        <f t="shared" si="12"/>
        <v/>
      </c>
      <c r="F176" s="120" t="str">
        <f t="shared" si="13"/>
        <v/>
      </c>
      <c r="G176" s="120" t="str">
        <f t="shared" si="14"/>
        <v/>
      </c>
      <c r="H176" s="120" t="str">
        <f t="shared" si="15"/>
        <v/>
      </c>
      <c r="I176" s="120" t="str">
        <f t="shared" si="16"/>
        <v/>
      </c>
      <c r="J176" s="120" t="str">
        <f t="shared" si="17"/>
        <v/>
      </c>
    </row>
    <row r="177" spans="1:10" x14ac:dyDescent="0.2">
      <c r="A177" s="121" t="str">
        <f>IF(Données!C1008=0,"",Données!A1008)</f>
        <v/>
      </c>
      <c r="B177" s="126" t="str">
        <f>IF(Données!B1008="","",Données!B1008)</f>
        <v>Revenus des titres de participation</v>
      </c>
      <c r="C177" s="120" t="str">
        <f>IF(Données!C1008="","",ABS(Données!C1008))</f>
        <v/>
      </c>
      <c r="D177" s="120"/>
      <c r="E177" s="120" t="str">
        <f t="shared" si="12"/>
        <v/>
      </c>
      <c r="F177" s="120" t="str">
        <f t="shared" si="13"/>
        <v/>
      </c>
      <c r="G177" s="120" t="str">
        <f t="shared" si="14"/>
        <v/>
      </c>
      <c r="H177" s="120" t="str">
        <f t="shared" si="15"/>
        <v/>
      </c>
      <c r="I177" s="120" t="str">
        <f t="shared" si="16"/>
        <v/>
      </c>
      <c r="J177" s="120" t="str">
        <f t="shared" si="17"/>
        <v/>
      </c>
    </row>
    <row r="178" spans="1:10" x14ac:dyDescent="0.2">
      <c r="A178" s="121" t="str">
        <f>IF(Données!C1009=0,"",Données!A1009)</f>
        <v/>
      </c>
      <c r="B178" s="126" t="str">
        <f>IF(Données!B1009="","",Données!B1009)</f>
        <v>Revenus sur autre formes particip.</v>
      </c>
      <c r="C178" s="120" t="str">
        <f>IF(Données!C1009="","",ABS(Données!C1009))</f>
        <v/>
      </c>
      <c r="D178" s="120"/>
      <c r="E178" s="120" t="str">
        <f t="shared" si="12"/>
        <v/>
      </c>
      <c r="F178" s="120" t="str">
        <f t="shared" si="13"/>
        <v/>
      </c>
      <c r="G178" s="120" t="str">
        <f t="shared" si="14"/>
        <v/>
      </c>
      <c r="H178" s="120" t="str">
        <f t="shared" si="15"/>
        <v/>
      </c>
      <c r="I178" s="120" t="str">
        <f t="shared" si="16"/>
        <v/>
      </c>
      <c r="J178" s="120" t="str">
        <f t="shared" si="17"/>
        <v/>
      </c>
    </row>
    <row r="179" spans="1:10" x14ac:dyDescent="0.2">
      <c r="A179" s="121" t="str">
        <f>IF(Données!C1010=0,"",Données!A1010)</f>
        <v/>
      </c>
      <c r="B179" s="126" t="str">
        <f>IF(Données!B1010="","",Données!B1010)</f>
        <v>Revenus créances rattach.à particip</v>
      </c>
      <c r="C179" s="120" t="str">
        <f>IF(Données!C1010="","",ABS(Données!C1010))</f>
        <v/>
      </c>
      <c r="D179" s="120"/>
      <c r="E179" s="120" t="str">
        <f t="shared" si="12"/>
        <v/>
      </c>
      <c r="F179" s="120" t="str">
        <f t="shared" si="13"/>
        <v/>
      </c>
      <c r="G179" s="120" t="str">
        <f t="shared" si="14"/>
        <v/>
      </c>
      <c r="H179" s="120" t="str">
        <f t="shared" si="15"/>
        <v/>
      </c>
      <c r="I179" s="120" t="str">
        <f t="shared" si="16"/>
        <v/>
      </c>
      <c r="J179" s="120" t="str">
        <f t="shared" si="17"/>
        <v/>
      </c>
    </row>
    <row r="180" spans="1:10" x14ac:dyDescent="0.2">
      <c r="A180" s="121" t="str">
        <f>IF(Données!C1011=0,"",Données!A1011)</f>
        <v/>
      </c>
      <c r="B180" s="126" t="str">
        <f>IF(Données!B1011="","",Données!B1011)</f>
        <v/>
      </c>
      <c r="C180" s="120" t="str">
        <f>IF(Données!C1011="","",ABS(Données!C1011))</f>
        <v/>
      </c>
      <c r="D180" s="120"/>
      <c r="E180" s="120" t="str">
        <f t="shared" si="12"/>
        <v/>
      </c>
      <c r="F180" s="120" t="str">
        <f t="shared" si="13"/>
        <v/>
      </c>
      <c r="G180" s="120" t="str">
        <f t="shared" si="14"/>
        <v/>
      </c>
      <c r="H180" s="120" t="str">
        <f t="shared" si="15"/>
        <v/>
      </c>
      <c r="I180" s="120" t="str">
        <f t="shared" si="16"/>
        <v/>
      </c>
      <c r="J180" s="120" t="str">
        <f t="shared" si="17"/>
        <v/>
      </c>
    </row>
    <row r="181" spans="1:10" x14ac:dyDescent="0.2">
      <c r="A181" s="121">
        <f>IF(Données!C1012=0,"",Données!A1012)</f>
        <v>762000</v>
      </c>
      <c r="B181" s="126" t="str">
        <f>IF(Données!B1012="","",Données!B1012)</f>
        <v>Produits autres immob. financières</v>
      </c>
      <c r="C181" s="120">
        <f>IF(Données!C1012="","",ABS(Données!C1012))</f>
        <v>10.07</v>
      </c>
      <c r="D181" s="120"/>
      <c r="E181" s="120" t="str">
        <f t="shared" si="12"/>
        <v/>
      </c>
      <c r="F181" s="120" t="str">
        <f t="shared" si="13"/>
        <v/>
      </c>
      <c r="G181" s="120" t="str">
        <f t="shared" si="14"/>
        <v/>
      </c>
      <c r="H181" s="120" t="str">
        <f t="shared" si="15"/>
        <v/>
      </c>
      <c r="I181" s="120" t="str">
        <f t="shared" si="16"/>
        <v/>
      </c>
      <c r="J181" s="120" t="str">
        <f t="shared" si="17"/>
        <v/>
      </c>
    </row>
    <row r="182" spans="1:10" x14ac:dyDescent="0.2">
      <c r="A182" s="121" t="str">
        <f>IF(Données!C1013=0,"",Données!A1013)</f>
        <v/>
      </c>
      <c r="B182" s="126" t="str">
        <f>IF(Données!B1013="","",Données!B1013)</f>
        <v>Revenus des titres immobilisés</v>
      </c>
      <c r="C182" s="120" t="str">
        <f>IF(Données!C1013="","",ABS(Données!C1013))</f>
        <v/>
      </c>
      <c r="D182" s="120"/>
      <c r="E182" s="120" t="str">
        <f t="shared" si="12"/>
        <v/>
      </c>
      <c r="F182" s="120" t="str">
        <f t="shared" si="13"/>
        <v/>
      </c>
      <c r="G182" s="120" t="str">
        <f t="shared" si="14"/>
        <v/>
      </c>
      <c r="H182" s="120" t="str">
        <f t="shared" si="15"/>
        <v/>
      </c>
      <c r="I182" s="120" t="str">
        <f t="shared" si="16"/>
        <v/>
      </c>
      <c r="J182" s="120" t="str">
        <f t="shared" si="17"/>
        <v/>
      </c>
    </row>
    <row r="183" spans="1:10" x14ac:dyDescent="0.2">
      <c r="A183" s="121" t="str">
        <f>IF(Données!C1014=0,"",Données!A1014)</f>
        <v/>
      </c>
      <c r="B183" s="126" t="str">
        <f>IF(Données!B1014="","",Données!B1014)</f>
        <v>Revenus des prêts</v>
      </c>
      <c r="C183" s="120" t="str">
        <f>IF(Données!C1014="","",ABS(Données!C1014))</f>
        <v/>
      </c>
      <c r="D183" s="120"/>
      <c r="E183" s="120" t="str">
        <f t="shared" si="12"/>
        <v/>
      </c>
      <c r="F183" s="120" t="str">
        <f t="shared" si="13"/>
        <v/>
      </c>
      <c r="G183" s="120" t="str">
        <f t="shared" si="14"/>
        <v/>
      </c>
      <c r="H183" s="120" t="str">
        <f t="shared" si="15"/>
        <v/>
      </c>
      <c r="I183" s="120" t="str">
        <f t="shared" si="16"/>
        <v/>
      </c>
      <c r="J183" s="120" t="str">
        <f t="shared" si="17"/>
        <v/>
      </c>
    </row>
    <row r="184" spans="1:10" x14ac:dyDescent="0.2">
      <c r="A184" s="121" t="str">
        <f>IF(Données!C1015=0,"",Données!A1015)</f>
        <v/>
      </c>
      <c r="B184" s="126" t="str">
        <f>IF(Données!B1015="","",Données!B1015)</f>
        <v>Revenus des créances immobilisées</v>
      </c>
      <c r="C184" s="120" t="str">
        <f>IF(Données!C1015="","",ABS(Données!C1015))</f>
        <v/>
      </c>
      <c r="D184" s="120"/>
      <c r="E184" s="120" t="str">
        <f t="shared" si="12"/>
        <v/>
      </c>
      <c r="F184" s="120" t="str">
        <f t="shared" si="13"/>
        <v/>
      </c>
      <c r="G184" s="120" t="str">
        <f t="shared" si="14"/>
        <v/>
      </c>
      <c r="H184" s="120" t="str">
        <f t="shared" si="15"/>
        <v/>
      </c>
      <c r="I184" s="120" t="str">
        <f t="shared" si="16"/>
        <v/>
      </c>
      <c r="J184" s="120" t="str">
        <f t="shared" si="17"/>
        <v/>
      </c>
    </row>
    <row r="185" spans="1:10" x14ac:dyDescent="0.2">
      <c r="A185" s="121" t="str">
        <f>IF(Données!C1016=0,"",Données!A1016)</f>
        <v/>
      </c>
      <c r="B185" s="126" t="str">
        <f>IF(Données!B1016="","",Données!B1016)</f>
        <v/>
      </c>
      <c r="C185" s="120" t="str">
        <f>IF(Données!C1016="","",ABS(Données!C1016))</f>
        <v/>
      </c>
      <c r="D185" s="120"/>
      <c r="E185" s="120" t="str">
        <f t="shared" si="12"/>
        <v/>
      </c>
      <c r="F185" s="120" t="str">
        <f t="shared" si="13"/>
        <v/>
      </c>
      <c r="G185" s="120" t="str">
        <f t="shared" si="14"/>
        <v/>
      </c>
      <c r="H185" s="120" t="str">
        <f t="shared" si="15"/>
        <v/>
      </c>
      <c r="I185" s="120" t="str">
        <f t="shared" si="16"/>
        <v/>
      </c>
      <c r="J185" s="120" t="str">
        <f t="shared" si="17"/>
        <v/>
      </c>
    </row>
    <row r="186" spans="1:10" x14ac:dyDescent="0.2">
      <c r="A186" s="121" t="str">
        <f>IF(Données!C1017=0,"",Données!A1017)</f>
        <v/>
      </c>
      <c r="B186" s="126" t="str">
        <f>IF(Données!B1017="","",Données!B1017)</f>
        <v>Revenus des autres créances</v>
      </c>
      <c r="C186" s="120" t="str">
        <f>IF(Données!C1017="","",ABS(Données!C1017))</f>
        <v/>
      </c>
      <c r="D186" s="120"/>
      <c r="E186" s="120" t="str">
        <f t="shared" si="12"/>
        <v/>
      </c>
      <c r="F186" s="120" t="str">
        <f t="shared" si="13"/>
        <v/>
      </c>
      <c r="G186" s="120" t="str">
        <f t="shared" si="14"/>
        <v/>
      </c>
      <c r="H186" s="120" t="str">
        <f t="shared" si="15"/>
        <v/>
      </c>
      <c r="I186" s="120" t="str">
        <f t="shared" si="16"/>
        <v/>
      </c>
      <c r="J186" s="120" t="str">
        <f t="shared" si="17"/>
        <v/>
      </c>
    </row>
    <row r="187" spans="1:10" x14ac:dyDescent="0.2">
      <c r="A187" s="121" t="str">
        <f>IF(Données!C1018=0,"",Données!A1018)</f>
        <v/>
      </c>
      <c r="B187" s="126" t="str">
        <f>IF(Données!B1018="","",Données!B1018)</f>
        <v>Revenus des créances commerciales</v>
      </c>
      <c r="C187" s="120" t="str">
        <f>IF(Données!C1018="","",ABS(Données!C1018))</f>
        <v/>
      </c>
      <c r="D187" s="120"/>
      <c r="E187" s="120" t="str">
        <f t="shared" si="12"/>
        <v/>
      </c>
      <c r="F187" s="120" t="str">
        <f t="shared" si="13"/>
        <v/>
      </c>
      <c r="G187" s="120" t="str">
        <f t="shared" si="14"/>
        <v/>
      </c>
      <c r="H187" s="120" t="str">
        <f t="shared" si="15"/>
        <v/>
      </c>
      <c r="I187" s="120" t="str">
        <f t="shared" si="16"/>
        <v/>
      </c>
      <c r="J187" s="120" t="str">
        <f t="shared" si="17"/>
        <v/>
      </c>
    </row>
    <row r="188" spans="1:10" x14ac:dyDescent="0.2">
      <c r="A188" s="121" t="str">
        <f>IF(Données!C1019=0,"",Données!A1019)</f>
        <v/>
      </c>
      <c r="B188" s="126" t="str">
        <f>IF(Données!B1019="","",Données!B1019)</f>
        <v>Revenus des créances diverses</v>
      </c>
      <c r="C188" s="120" t="str">
        <f>IF(Données!C1019="","",ABS(Données!C1019))</f>
        <v/>
      </c>
      <c r="D188" s="120"/>
      <c r="E188" s="120" t="str">
        <f t="shared" si="12"/>
        <v/>
      </c>
      <c r="F188" s="120" t="str">
        <f t="shared" si="13"/>
        <v/>
      </c>
      <c r="G188" s="120" t="str">
        <f t="shared" si="14"/>
        <v/>
      </c>
      <c r="H188" s="120" t="str">
        <f t="shared" si="15"/>
        <v/>
      </c>
      <c r="I188" s="120" t="str">
        <f t="shared" si="16"/>
        <v/>
      </c>
      <c r="J188" s="120" t="str">
        <f t="shared" si="17"/>
        <v/>
      </c>
    </row>
    <row r="189" spans="1:10" x14ac:dyDescent="0.2">
      <c r="A189" s="121" t="str">
        <f>IF(Données!C1020=0,"",Données!A1020)</f>
        <v/>
      </c>
      <c r="B189" s="126" t="str">
        <f>IF(Données!B1020="","",Données!B1020)</f>
        <v/>
      </c>
      <c r="C189" s="120" t="str">
        <f>IF(Données!C1020="","",ABS(Données!C1020))</f>
        <v/>
      </c>
      <c r="D189" s="120"/>
      <c r="E189" s="120" t="str">
        <f t="shared" si="12"/>
        <v/>
      </c>
      <c r="F189" s="120" t="str">
        <f t="shared" si="13"/>
        <v/>
      </c>
      <c r="G189" s="120" t="str">
        <f t="shared" si="14"/>
        <v/>
      </c>
      <c r="H189" s="120" t="str">
        <f t="shared" si="15"/>
        <v/>
      </c>
      <c r="I189" s="120" t="str">
        <f t="shared" si="16"/>
        <v/>
      </c>
      <c r="J189" s="120" t="str">
        <f t="shared" si="17"/>
        <v/>
      </c>
    </row>
    <row r="190" spans="1:10" x14ac:dyDescent="0.2">
      <c r="A190" s="121" t="str">
        <f>IF(Données!C1021=0,"",Données!A1021)</f>
        <v/>
      </c>
      <c r="B190" s="126" t="str">
        <f>IF(Données!B1021="","",Données!B1021)</f>
        <v>Revenus des valeurs mobil.placement</v>
      </c>
      <c r="C190" s="120" t="str">
        <f>IF(Données!C1021="","",ABS(Données!C1021))</f>
        <v/>
      </c>
      <c r="D190" s="120"/>
      <c r="E190" s="120" t="str">
        <f t="shared" si="12"/>
        <v/>
      </c>
      <c r="F190" s="120" t="str">
        <f t="shared" si="13"/>
        <v/>
      </c>
      <c r="G190" s="120" t="str">
        <f t="shared" si="14"/>
        <v/>
      </c>
      <c r="H190" s="120" t="str">
        <f t="shared" si="15"/>
        <v/>
      </c>
      <c r="I190" s="120" t="str">
        <f t="shared" si="16"/>
        <v/>
      </c>
      <c r="J190" s="120" t="str">
        <f t="shared" si="17"/>
        <v/>
      </c>
    </row>
    <row r="191" spans="1:10" x14ac:dyDescent="0.2">
      <c r="A191" s="121" t="str">
        <f>IF(Données!C1022=0,"",Données!A1022)</f>
        <v/>
      </c>
      <c r="B191" s="126" t="str">
        <f>IF(Données!B1022="","",Données!B1022)</f>
        <v>Escomptes obtenus</v>
      </c>
      <c r="C191" s="120" t="str">
        <f>IF(Données!C1022="","",ABS(Données!C1022))</f>
        <v/>
      </c>
      <c r="D191" s="120"/>
      <c r="E191" s="120" t="str">
        <f t="shared" si="12"/>
        <v/>
      </c>
      <c r="F191" s="120" t="str">
        <f t="shared" si="13"/>
        <v/>
      </c>
      <c r="G191" s="120" t="str">
        <f t="shared" si="14"/>
        <v/>
      </c>
      <c r="H191" s="120" t="str">
        <f t="shared" si="15"/>
        <v/>
      </c>
      <c r="I191" s="120" t="str">
        <f t="shared" si="16"/>
        <v/>
      </c>
      <c r="J191" s="120" t="str">
        <f t="shared" si="17"/>
        <v/>
      </c>
    </row>
    <row r="192" spans="1:10" x14ac:dyDescent="0.2">
      <c r="A192" s="121" t="str">
        <f>IF(Données!C1023=0,"",Données!A1023)</f>
        <v/>
      </c>
      <c r="B192" s="126" t="str">
        <f>IF(Données!B1023="","",Données!B1023)</f>
        <v>Gains de change</v>
      </c>
      <c r="C192" s="120" t="str">
        <f>IF(Données!C1023="","",ABS(Données!C1023))</f>
        <v/>
      </c>
      <c r="D192" s="120"/>
      <c r="E192" s="120" t="str">
        <f t="shared" si="12"/>
        <v/>
      </c>
      <c r="F192" s="120" t="str">
        <f t="shared" si="13"/>
        <v/>
      </c>
      <c r="G192" s="120" t="str">
        <f t="shared" si="14"/>
        <v/>
      </c>
      <c r="H192" s="120" t="str">
        <f t="shared" si="15"/>
        <v/>
      </c>
      <c r="I192" s="120" t="str">
        <f t="shared" si="16"/>
        <v/>
      </c>
      <c r="J192" s="120" t="str">
        <f t="shared" si="17"/>
        <v/>
      </c>
    </row>
    <row r="193" spans="1:10" x14ac:dyDescent="0.2">
      <c r="A193" s="121" t="str">
        <f>IF(Données!C1024=0,"",Données!A1024)</f>
        <v/>
      </c>
      <c r="B193" s="126" t="str">
        <f>IF(Données!B1024="","",Données!B1024)</f>
        <v>Prod.net/cessions val.mob.placement</v>
      </c>
      <c r="C193" s="120" t="str">
        <f>IF(Données!C1024="","",ABS(Données!C1024))</f>
        <v/>
      </c>
      <c r="D193" s="120"/>
      <c r="E193" s="120" t="str">
        <f t="shared" si="12"/>
        <v/>
      </c>
      <c r="F193" s="120" t="str">
        <f t="shared" si="13"/>
        <v/>
      </c>
      <c r="G193" s="120" t="str">
        <f t="shared" si="14"/>
        <v/>
      </c>
      <c r="H193" s="120" t="str">
        <f t="shared" si="15"/>
        <v/>
      </c>
      <c r="I193" s="120" t="str">
        <f t="shared" si="16"/>
        <v/>
      </c>
      <c r="J193" s="120" t="str">
        <f t="shared" si="17"/>
        <v/>
      </c>
    </row>
    <row r="194" spans="1:10" x14ac:dyDescent="0.2">
      <c r="A194" s="121" t="str">
        <f>IF(Données!C1025=0,"",Données!A1025)</f>
        <v/>
      </c>
      <c r="B194" s="126" t="str">
        <f>IF(Données!B1025="","",Données!B1025)</f>
        <v>Ecarts de conversion</v>
      </c>
      <c r="C194" s="120" t="str">
        <f>IF(Données!C1025="","",ABS(Données!C1025))</f>
        <v/>
      </c>
      <c r="D194" s="120"/>
      <c r="E194" s="120" t="str">
        <f t="shared" si="12"/>
        <v/>
      </c>
      <c r="F194" s="120" t="str">
        <f t="shared" si="13"/>
        <v/>
      </c>
      <c r="G194" s="120" t="str">
        <f t="shared" si="14"/>
        <v/>
      </c>
      <c r="H194" s="120" t="str">
        <f t="shared" si="15"/>
        <v/>
      </c>
      <c r="I194" s="120" t="str">
        <f t="shared" si="16"/>
        <v/>
      </c>
      <c r="J194" s="120" t="str">
        <f t="shared" si="17"/>
        <v/>
      </c>
    </row>
    <row r="195" spans="1:10" x14ac:dyDescent="0.2">
      <c r="A195" s="121" t="str">
        <f>IF(Données!C1026=0,"",Données!A1026)</f>
        <v/>
      </c>
      <c r="B195" s="126" t="str">
        <f>IF(Données!B1026="","",Données!B1026)</f>
        <v/>
      </c>
      <c r="C195" s="120" t="str">
        <f>IF(Données!C1026="","",ABS(Données!C1026))</f>
        <v/>
      </c>
      <c r="D195" s="120"/>
      <c r="E195" s="120" t="str">
        <f t="shared" si="12"/>
        <v/>
      </c>
      <c r="F195" s="120" t="str">
        <f t="shared" si="13"/>
        <v/>
      </c>
      <c r="G195" s="120" t="str">
        <f t="shared" si="14"/>
        <v/>
      </c>
      <c r="H195" s="120" t="str">
        <f t="shared" si="15"/>
        <v/>
      </c>
      <c r="I195" s="120" t="str">
        <f t="shared" si="16"/>
        <v/>
      </c>
      <c r="J195" s="120" t="str">
        <f t="shared" si="17"/>
        <v/>
      </c>
    </row>
    <row r="196" spans="1:10" x14ac:dyDescent="0.2">
      <c r="A196" s="121" t="str">
        <f>IF(Données!C1027=0,"",Données!A1027)</f>
        <v/>
      </c>
      <c r="B196" s="126" t="str">
        <f>IF(Données!B1027="","",Données!B1027)</f>
        <v>77- PRODUITS EXCEPTIONNELS</v>
      </c>
      <c r="C196" s="120" t="str">
        <f>IF(Données!C1027="","",ABS(Données!C1027))</f>
        <v/>
      </c>
      <c r="D196" s="120"/>
      <c r="E196" s="120" t="str">
        <f t="shared" si="12"/>
        <v/>
      </c>
      <c r="F196" s="120" t="str">
        <f t="shared" si="13"/>
        <v/>
      </c>
      <c r="G196" s="120" t="str">
        <f t="shared" si="14"/>
        <v/>
      </c>
      <c r="H196" s="120" t="str">
        <f t="shared" si="15"/>
        <v/>
      </c>
      <c r="I196" s="120" t="str">
        <f t="shared" si="16"/>
        <v/>
      </c>
      <c r="J196" s="120" t="str">
        <f t="shared" si="17"/>
        <v/>
      </c>
    </row>
    <row r="197" spans="1:10" x14ac:dyDescent="0.2">
      <c r="A197" s="121" t="str">
        <f>IF(Données!C1028=0,"",Données!A1028)</f>
        <v/>
      </c>
      <c r="B197" s="126" t="str">
        <f>IF(Données!B1028="","",Données!B1028)</f>
        <v>Dédits&amp;Pénalités perçus/achat vente</v>
      </c>
      <c r="C197" s="120" t="str">
        <f>IF(Données!C1028="","",ABS(Données!C1028))</f>
        <v/>
      </c>
      <c r="D197" s="120"/>
      <c r="E197" s="120" t="str">
        <f t="shared" si="12"/>
        <v/>
      </c>
      <c r="F197" s="120" t="str">
        <f t="shared" si="13"/>
        <v/>
      </c>
      <c r="G197" s="120" t="str">
        <f t="shared" si="14"/>
        <v/>
      </c>
      <c r="H197" s="120" t="str">
        <f t="shared" si="15"/>
        <v/>
      </c>
      <c r="I197" s="120" t="str">
        <f t="shared" si="16"/>
        <v/>
      </c>
      <c r="J197" s="120" t="str">
        <f t="shared" si="17"/>
        <v/>
      </c>
    </row>
    <row r="198" spans="1:10" x14ac:dyDescent="0.2">
      <c r="A198" s="121" t="str">
        <f>IF(Données!C1029=0,"",Données!A1029)</f>
        <v/>
      </c>
      <c r="B198" s="126" t="str">
        <f>IF(Données!B1029="","",Données!B1029)</f>
        <v>Libéralités perçues.</v>
      </c>
      <c r="C198" s="120" t="str">
        <f>IF(Données!C1029="","",ABS(Données!C1029))</f>
        <v/>
      </c>
      <c r="D198" s="120"/>
      <c r="E198" s="120" t="str">
        <f t="shared" si="12"/>
        <v/>
      </c>
      <c r="F198" s="120" t="str">
        <f t="shared" si="13"/>
        <v/>
      </c>
      <c r="G198" s="120" t="str">
        <f t="shared" si="14"/>
        <v/>
      </c>
      <c r="H198" s="120" t="str">
        <f t="shared" si="15"/>
        <v/>
      </c>
      <c r="I198" s="120" t="str">
        <f t="shared" si="16"/>
        <v/>
      </c>
      <c r="J198" s="120" t="str">
        <f t="shared" si="17"/>
        <v/>
      </c>
    </row>
    <row r="199" spans="1:10" x14ac:dyDescent="0.2">
      <c r="A199" s="121" t="str">
        <f>IF(Données!C1030=0,"",Données!A1030)</f>
        <v/>
      </c>
      <c r="B199" s="126" t="str">
        <f>IF(Données!B1030="","",Données!B1030)</f>
        <v>Rentrées sur créances amorties</v>
      </c>
      <c r="C199" s="120" t="str">
        <f>IF(Données!C1030="","",ABS(Données!C1030))</f>
        <v/>
      </c>
      <c r="D199" s="120"/>
      <c r="E199" s="120" t="str">
        <f t="shared" si="12"/>
        <v/>
      </c>
      <c r="F199" s="120" t="str">
        <f t="shared" si="13"/>
        <v/>
      </c>
      <c r="G199" s="120" t="str">
        <f t="shared" si="14"/>
        <v/>
      </c>
      <c r="H199" s="120" t="str">
        <f t="shared" si="15"/>
        <v/>
      </c>
      <c r="I199" s="120" t="str">
        <f t="shared" si="16"/>
        <v/>
      </c>
      <c r="J199" s="120" t="str">
        <f t="shared" si="17"/>
        <v/>
      </c>
    </row>
    <row r="200" spans="1:10" x14ac:dyDescent="0.2">
      <c r="A200" s="121" t="str">
        <f>IF(Données!C1031=0,"",Données!A1031)</f>
        <v/>
      </c>
      <c r="B200" s="126" t="str">
        <f>IF(Données!B1031="","",Données!B1031)</f>
        <v>Subventions d'équilibre</v>
      </c>
      <c r="C200" s="120" t="str">
        <f>IF(Données!C1031="","",ABS(Données!C1031))</f>
        <v/>
      </c>
      <c r="D200" s="120"/>
      <c r="E200" s="120" t="str">
        <f t="shared" si="12"/>
        <v/>
      </c>
      <c r="F200" s="120" t="str">
        <f t="shared" si="13"/>
        <v/>
      </c>
      <c r="G200" s="120" t="str">
        <f t="shared" si="14"/>
        <v/>
      </c>
      <c r="H200" s="120" t="str">
        <f t="shared" si="15"/>
        <v/>
      </c>
      <c r="I200" s="120" t="str">
        <f t="shared" si="16"/>
        <v/>
      </c>
      <c r="J200" s="120" t="str">
        <f t="shared" si="17"/>
        <v/>
      </c>
    </row>
    <row r="201" spans="1:10" x14ac:dyDescent="0.2">
      <c r="A201" s="121" t="str">
        <f>IF(Données!C1032=0,"",Données!A1032)</f>
        <v/>
      </c>
      <c r="B201" s="126" t="str">
        <f>IF(Données!B1032="","",Données!B1032)</f>
        <v>Dégrèvements d'impôts(sauf impôt/bénéfices)</v>
      </c>
      <c r="C201" s="120" t="str">
        <f>IF(Données!C1032="","",ABS(Données!C1032))</f>
        <v/>
      </c>
      <c r="D201" s="120"/>
      <c r="E201" s="120" t="str">
        <f t="shared" si="12"/>
        <v/>
      </c>
      <c r="F201" s="120" t="str">
        <f t="shared" si="13"/>
        <v/>
      </c>
      <c r="G201" s="120" t="str">
        <f t="shared" si="14"/>
        <v/>
      </c>
      <c r="H201" s="120" t="str">
        <f t="shared" si="15"/>
        <v/>
      </c>
      <c r="I201" s="120" t="str">
        <f t="shared" si="16"/>
        <v/>
      </c>
      <c r="J201" s="120" t="str">
        <f t="shared" si="17"/>
        <v/>
      </c>
    </row>
    <row r="202" spans="1:10" x14ac:dyDescent="0.2">
      <c r="A202" s="121" t="str">
        <f>IF(Données!C1033=0,"",Données!A1033)</f>
        <v/>
      </c>
      <c r="B202" s="126" t="str">
        <f>IF(Données!B1033="","",Données!B1033)</f>
        <v>Autres prod.excep/opération gestion</v>
      </c>
      <c r="C202" s="120" t="str">
        <f>IF(Données!C1033="","",ABS(Données!C1033))</f>
        <v/>
      </c>
      <c r="D202" s="120"/>
      <c r="E202" s="120" t="str">
        <f t="shared" ref="E202:E251" si="18">IF($D202=1,$C202,"")</f>
        <v/>
      </c>
      <c r="F202" s="120" t="str">
        <f t="shared" ref="F202:F251" si="19">IF($D202=2,$C202,"")</f>
        <v/>
      </c>
      <c r="G202" s="120" t="str">
        <f t="shared" ref="G202:G251" si="20">IF($D202=3,$C202,"")</f>
        <v/>
      </c>
      <c r="H202" s="120" t="str">
        <f t="shared" ref="H202:H251" si="21">IF($D202=4,$C202,"")</f>
        <v/>
      </c>
      <c r="I202" s="120" t="str">
        <f t="shared" ref="I202:I251" si="22">IF($D202=5,$C202,"")</f>
        <v/>
      </c>
      <c r="J202" s="120" t="str">
        <f t="shared" ref="J202:J251" si="23">IF($D202=6,$C202,"")</f>
        <v/>
      </c>
    </row>
    <row r="203" spans="1:10" x14ac:dyDescent="0.2">
      <c r="A203" s="121" t="str">
        <f>IF(Données!C1034=0,"",Données!A1034)</f>
        <v/>
      </c>
      <c r="B203" s="126" t="str">
        <f>IF(Données!B1034="","",Données!B1034)</f>
        <v>Prod.except./exercices antérieurs</v>
      </c>
      <c r="C203" s="120" t="str">
        <f>IF(Données!C1034="","",ABS(Données!C1034))</f>
        <v/>
      </c>
      <c r="D203" s="120"/>
      <c r="E203" s="120" t="str">
        <f t="shared" si="18"/>
        <v/>
      </c>
      <c r="F203" s="120" t="str">
        <f t="shared" si="19"/>
        <v/>
      </c>
      <c r="G203" s="120" t="str">
        <f t="shared" si="20"/>
        <v/>
      </c>
      <c r="H203" s="120" t="str">
        <f t="shared" si="21"/>
        <v/>
      </c>
      <c r="I203" s="120" t="str">
        <f t="shared" si="22"/>
        <v/>
      </c>
      <c r="J203" s="120" t="str">
        <f t="shared" si="23"/>
        <v/>
      </c>
    </row>
    <row r="204" spans="1:10" x14ac:dyDescent="0.2">
      <c r="A204" s="121" t="str">
        <f>IF(Données!C1035=0,"",Données!A1035)</f>
        <v/>
      </c>
      <c r="B204" s="126" t="str">
        <f>IF(Données!B1035="","",Données!B1035)</f>
        <v/>
      </c>
      <c r="C204" s="120" t="str">
        <f>IF(Données!C1035="","",ABS(Données!C1035))</f>
        <v/>
      </c>
      <c r="D204" s="120"/>
      <c r="E204" s="120" t="str">
        <f t="shared" si="18"/>
        <v/>
      </c>
      <c r="F204" s="120" t="str">
        <f t="shared" si="19"/>
        <v/>
      </c>
      <c r="G204" s="120" t="str">
        <f t="shared" si="20"/>
        <v/>
      </c>
      <c r="H204" s="120" t="str">
        <f t="shared" si="21"/>
        <v/>
      </c>
      <c r="I204" s="120" t="str">
        <f t="shared" si="22"/>
        <v/>
      </c>
      <c r="J204" s="120" t="str">
        <f t="shared" si="23"/>
        <v/>
      </c>
    </row>
    <row r="205" spans="1:10" x14ac:dyDescent="0.2">
      <c r="A205" s="121" t="str">
        <f>IF(Données!C1036=0,"",Données!A1036)</f>
        <v/>
      </c>
      <c r="B205" s="126" t="str">
        <f>IF(Données!B1036="","",Données!B1036)</f>
        <v>Produits cessions d'éléments actif</v>
      </c>
      <c r="C205" s="120" t="str">
        <f>IF(Données!C1036="","",ABS(Données!C1036))</f>
        <v/>
      </c>
      <c r="D205" s="120"/>
      <c r="E205" s="120" t="str">
        <f t="shared" si="18"/>
        <v/>
      </c>
      <c r="F205" s="120" t="str">
        <f t="shared" si="19"/>
        <v/>
      </c>
      <c r="G205" s="120" t="str">
        <f t="shared" si="20"/>
        <v/>
      </c>
      <c r="H205" s="120" t="str">
        <f t="shared" si="21"/>
        <v/>
      </c>
      <c r="I205" s="120" t="str">
        <f t="shared" si="22"/>
        <v/>
      </c>
      <c r="J205" s="120" t="str">
        <f t="shared" si="23"/>
        <v/>
      </c>
    </row>
    <row r="206" spans="1:10" x14ac:dyDescent="0.2">
      <c r="A206" s="121" t="str">
        <f>IF(Données!C1037=0,"",Données!A1037)</f>
        <v/>
      </c>
      <c r="B206" s="126" t="str">
        <f>IF(Données!B1037="","",Données!B1037)</f>
        <v>Produits/cession immob.incorporel.</v>
      </c>
      <c r="C206" s="120" t="str">
        <f>IF(Données!C1037="","",ABS(Données!C1037))</f>
        <v/>
      </c>
      <c r="D206" s="120"/>
      <c r="E206" s="120" t="str">
        <f t="shared" si="18"/>
        <v/>
      </c>
      <c r="F206" s="120" t="str">
        <f t="shared" si="19"/>
        <v/>
      </c>
      <c r="G206" s="120" t="str">
        <f t="shared" si="20"/>
        <v/>
      </c>
      <c r="H206" s="120" t="str">
        <f t="shared" si="21"/>
        <v/>
      </c>
      <c r="I206" s="120" t="str">
        <f t="shared" si="22"/>
        <v/>
      </c>
      <c r="J206" s="120" t="str">
        <f t="shared" si="23"/>
        <v/>
      </c>
    </row>
    <row r="207" spans="1:10" x14ac:dyDescent="0.2">
      <c r="A207" s="121" t="str">
        <f>IF(Données!C1038=0,"",Données!A1038)</f>
        <v/>
      </c>
      <c r="B207" s="126" t="str">
        <f>IF(Données!B1038="","",Données!B1038)</f>
        <v>Produits/cession immob.corporelles</v>
      </c>
      <c r="C207" s="120" t="str">
        <f>IF(Données!C1038="","",ABS(Données!C1038))</f>
        <v/>
      </c>
      <c r="D207" s="120"/>
      <c r="E207" s="120" t="str">
        <f t="shared" si="18"/>
        <v/>
      </c>
      <c r="F207" s="120" t="str">
        <f t="shared" si="19"/>
        <v/>
      </c>
      <c r="G207" s="120" t="str">
        <f t="shared" si="20"/>
        <v/>
      </c>
      <c r="H207" s="120" t="str">
        <f t="shared" si="21"/>
        <v/>
      </c>
      <c r="I207" s="120" t="str">
        <f t="shared" si="22"/>
        <v/>
      </c>
      <c r="J207" s="120" t="str">
        <f t="shared" si="23"/>
        <v/>
      </c>
    </row>
    <row r="208" spans="1:10" x14ac:dyDescent="0.2">
      <c r="A208" s="121" t="str">
        <f>IF(Données!C1039=0,"",Données!A1039)</f>
        <v/>
      </c>
      <c r="B208" s="126" t="str">
        <f>IF(Données!B1039="","",Données!B1039)</f>
        <v>Produits/cession immob.financières</v>
      </c>
      <c r="C208" s="120" t="str">
        <f>IF(Données!C1039="","",ABS(Données!C1039))</f>
        <v/>
      </c>
      <c r="D208" s="120"/>
      <c r="E208" s="120" t="str">
        <f t="shared" si="18"/>
        <v/>
      </c>
      <c r="F208" s="120" t="str">
        <f t="shared" si="19"/>
        <v/>
      </c>
      <c r="G208" s="120" t="str">
        <f t="shared" si="20"/>
        <v/>
      </c>
      <c r="H208" s="120" t="str">
        <f t="shared" si="21"/>
        <v/>
      </c>
      <c r="I208" s="120" t="str">
        <f t="shared" si="22"/>
        <v/>
      </c>
      <c r="J208" s="120" t="str">
        <f t="shared" si="23"/>
        <v/>
      </c>
    </row>
    <row r="209" spans="1:10" x14ac:dyDescent="0.2">
      <c r="A209" s="121" t="str">
        <f>IF(Données!C1040=0,"",Données!A1040)</f>
        <v/>
      </c>
      <c r="B209" s="126" t="str">
        <f>IF(Données!B1040="","",Données!B1040)</f>
        <v>Produits/cession aut.éléments actif</v>
      </c>
      <c r="C209" s="120" t="str">
        <f>IF(Données!C1040="","",ABS(Données!C1040))</f>
        <v/>
      </c>
      <c r="D209" s="120"/>
      <c r="E209" s="120" t="str">
        <f t="shared" si="18"/>
        <v/>
      </c>
      <c r="F209" s="120" t="str">
        <f t="shared" si="19"/>
        <v/>
      </c>
      <c r="G209" s="120" t="str">
        <f t="shared" si="20"/>
        <v/>
      </c>
      <c r="H209" s="120" t="str">
        <f t="shared" si="21"/>
        <v/>
      </c>
      <c r="I209" s="120" t="str">
        <f t="shared" si="22"/>
        <v/>
      </c>
      <c r="J209" s="120" t="str">
        <f t="shared" si="23"/>
        <v/>
      </c>
    </row>
    <row r="210" spans="1:10" x14ac:dyDescent="0.2">
      <c r="A210" s="121" t="str">
        <f>IF(Données!C1041=0,"",Données!A1041)</f>
        <v/>
      </c>
      <c r="B210" s="126" t="str">
        <f>IF(Données!B1041="","",Données!B1041)</f>
        <v/>
      </c>
      <c r="C210" s="120" t="str">
        <f>IF(Données!C1041="","",ABS(Données!C1041))</f>
        <v/>
      </c>
      <c r="D210" s="120"/>
      <c r="E210" s="120" t="str">
        <f t="shared" si="18"/>
        <v/>
      </c>
      <c r="F210" s="120" t="str">
        <f t="shared" si="19"/>
        <v/>
      </c>
      <c r="G210" s="120" t="str">
        <f t="shared" si="20"/>
        <v/>
      </c>
      <c r="H210" s="120" t="str">
        <f t="shared" si="21"/>
        <v/>
      </c>
      <c r="I210" s="120" t="str">
        <f t="shared" si="22"/>
        <v/>
      </c>
      <c r="J210" s="120" t="str">
        <f t="shared" si="23"/>
        <v/>
      </c>
    </row>
    <row r="211" spans="1:10" x14ac:dyDescent="0.2">
      <c r="A211" s="121" t="str">
        <f>IF(Données!C1042=0,"",Données!A1042)</f>
        <v/>
      </c>
      <c r="B211" s="126" t="str">
        <f>IF(Données!B1042="","",Données!B1042)</f>
        <v>Quote-part subv.invest.virée résult</v>
      </c>
      <c r="C211" s="120" t="str">
        <f>IF(Données!C1042="","",ABS(Données!C1042))</f>
        <v/>
      </c>
      <c r="D211" s="120"/>
      <c r="E211" s="120" t="str">
        <f t="shared" si="18"/>
        <v/>
      </c>
      <c r="F211" s="120" t="str">
        <f t="shared" si="19"/>
        <v/>
      </c>
      <c r="G211" s="120" t="str">
        <f t="shared" si="20"/>
        <v/>
      </c>
      <c r="H211" s="120" t="str">
        <f t="shared" si="21"/>
        <v/>
      </c>
      <c r="I211" s="120" t="str">
        <f t="shared" si="22"/>
        <v/>
      </c>
      <c r="J211" s="120" t="str">
        <f t="shared" si="23"/>
        <v/>
      </c>
    </row>
    <row r="212" spans="1:10" x14ac:dyDescent="0.2">
      <c r="A212" s="121" t="str">
        <f>IF(Données!C1043=0,"",Données!A1043)</f>
        <v/>
      </c>
      <c r="B212" s="126" t="str">
        <f>IF(Données!B1043="","",Données!B1043)</f>
        <v/>
      </c>
      <c r="C212" s="120" t="str">
        <f>IF(Données!C1043="","",ABS(Données!C1043))</f>
        <v/>
      </c>
      <c r="D212" s="120"/>
      <c r="E212" s="120" t="str">
        <f t="shared" si="18"/>
        <v/>
      </c>
      <c r="F212" s="120" t="str">
        <f t="shared" si="19"/>
        <v/>
      </c>
      <c r="G212" s="120" t="str">
        <f t="shared" si="20"/>
        <v/>
      </c>
      <c r="H212" s="120" t="str">
        <f t="shared" si="21"/>
        <v/>
      </c>
      <c r="I212" s="120" t="str">
        <f t="shared" si="22"/>
        <v/>
      </c>
      <c r="J212" s="120" t="str">
        <f t="shared" si="23"/>
        <v/>
      </c>
    </row>
    <row r="213" spans="1:10" x14ac:dyDescent="0.2">
      <c r="A213" s="121" t="str">
        <f>IF(Données!C1044=0,"",Données!A1044)</f>
        <v/>
      </c>
      <c r="B213" s="126" t="str">
        <f>IF(Données!B1044="","",Données!B1044)</f>
        <v>Autres produits exceptionnels</v>
      </c>
      <c r="C213" s="120" t="str">
        <f>IF(Données!C1044="","",ABS(Données!C1044))</f>
        <v/>
      </c>
      <c r="D213" s="120"/>
      <c r="E213" s="120" t="str">
        <f t="shared" si="18"/>
        <v/>
      </c>
      <c r="F213" s="120" t="str">
        <f t="shared" si="19"/>
        <v/>
      </c>
      <c r="G213" s="120" t="str">
        <f t="shared" si="20"/>
        <v/>
      </c>
      <c r="H213" s="120" t="str">
        <f t="shared" si="21"/>
        <v/>
      </c>
      <c r="I213" s="120" t="str">
        <f t="shared" si="22"/>
        <v/>
      </c>
      <c r="J213" s="120" t="str">
        <f t="shared" si="23"/>
        <v/>
      </c>
    </row>
    <row r="214" spans="1:10" x14ac:dyDescent="0.2">
      <c r="A214" s="121" t="str">
        <f>IF(Données!C1045=0,"",Données!A1045)</f>
        <v/>
      </c>
      <c r="B214" s="126" t="str">
        <f>IF(Données!B1045="","",Données!B1045)</f>
        <v>Bonis provenant clauses indexation</v>
      </c>
      <c r="C214" s="120" t="str">
        <f>IF(Données!C1045="","",ABS(Données!C1045))</f>
        <v/>
      </c>
      <c r="D214" s="120"/>
      <c r="E214" s="120" t="str">
        <f t="shared" si="18"/>
        <v/>
      </c>
      <c r="F214" s="120" t="str">
        <f t="shared" si="19"/>
        <v/>
      </c>
      <c r="G214" s="120" t="str">
        <f t="shared" si="20"/>
        <v/>
      </c>
      <c r="H214" s="120" t="str">
        <f t="shared" si="21"/>
        <v/>
      </c>
      <c r="I214" s="120" t="str">
        <f t="shared" si="22"/>
        <v/>
      </c>
      <c r="J214" s="120" t="str">
        <f t="shared" si="23"/>
        <v/>
      </c>
    </row>
    <row r="215" spans="1:10" x14ac:dyDescent="0.2">
      <c r="A215" s="121" t="str">
        <f>IF(Données!C1046=0,"",Données!A1046)</f>
        <v/>
      </c>
      <c r="B215" s="126" t="str">
        <f>IF(Données!B1046="","",Données!B1046)</f>
        <v>Lots</v>
      </c>
      <c r="C215" s="120" t="str">
        <f>IF(Données!C1046="","",ABS(Données!C1046))</f>
        <v/>
      </c>
      <c r="D215" s="120"/>
      <c r="E215" s="120" t="str">
        <f t="shared" si="18"/>
        <v/>
      </c>
      <c r="F215" s="120" t="str">
        <f t="shared" si="19"/>
        <v/>
      </c>
      <c r="G215" s="120" t="str">
        <f t="shared" si="20"/>
        <v/>
      </c>
      <c r="H215" s="120" t="str">
        <f t="shared" si="21"/>
        <v/>
      </c>
      <c r="I215" s="120" t="str">
        <f t="shared" si="22"/>
        <v/>
      </c>
      <c r="J215" s="120" t="str">
        <f t="shared" si="23"/>
        <v/>
      </c>
    </row>
    <row r="216" spans="1:10" x14ac:dyDescent="0.2">
      <c r="A216" s="121" t="str">
        <f>IF(Données!C1047=0,"",Données!A1047)</f>
        <v/>
      </c>
      <c r="B216" s="126" t="str">
        <f>IF(Données!B1047="","",Données!B1047)</f>
        <v>Produits exceptionels divers</v>
      </c>
      <c r="C216" s="120" t="str">
        <f>IF(Données!C1047="","",ABS(Données!C1047))</f>
        <v/>
      </c>
      <c r="D216" s="120"/>
      <c r="E216" s="120" t="str">
        <f t="shared" si="18"/>
        <v/>
      </c>
      <c r="F216" s="120" t="str">
        <f t="shared" si="19"/>
        <v/>
      </c>
      <c r="G216" s="120" t="str">
        <f t="shared" si="20"/>
        <v/>
      </c>
      <c r="H216" s="120" t="str">
        <f t="shared" si="21"/>
        <v/>
      </c>
      <c r="I216" s="120" t="str">
        <f t="shared" si="22"/>
        <v/>
      </c>
      <c r="J216" s="120" t="str">
        <f t="shared" si="23"/>
        <v/>
      </c>
    </row>
    <row r="217" spans="1:10" x14ac:dyDescent="0.2">
      <c r="A217" s="121" t="str">
        <f>IF(Données!C1048=0,"",Données!A1048)</f>
        <v/>
      </c>
      <c r="B217" s="126" t="str">
        <f>IF(Données!B1048="","",Données!B1048)</f>
        <v/>
      </c>
      <c r="C217" s="120" t="str">
        <f>IF(Données!C1048="","",ABS(Données!C1048))</f>
        <v/>
      </c>
      <c r="D217" s="120"/>
      <c r="E217" s="120" t="str">
        <f t="shared" si="18"/>
        <v/>
      </c>
      <c r="F217" s="120" t="str">
        <f t="shared" si="19"/>
        <v/>
      </c>
      <c r="G217" s="120" t="str">
        <f t="shared" si="20"/>
        <v/>
      </c>
      <c r="H217" s="120" t="str">
        <f t="shared" si="21"/>
        <v/>
      </c>
      <c r="I217" s="120" t="str">
        <f t="shared" si="22"/>
        <v/>
      </c>
      <c r="J217" s="120" t="str">
        <f t="shared" si="23"/>
        <v/>
      </c>
    </row>
    <row r="218" spans="1:10" x14ac:dyDescent="0.2">
      <c r="A218" s="121" t="str">
        <f>IF(Données!C1049=0,"",Données!A1049)</f>
        <v/>
      </c>
      <c r="B218" s="126" t="str">
        <f>IF(Données!B1049="","",Données!B1049)</f>
        <v>78- REPRISES/AMORTISSEMENTS ET PROVISIONS</v>
      </c>
      <c r="C218" s="120" t="str">
        <f>IF(Données!C1049="","",ABS(Données!C1049))</f>
        <v/>
      </c>
      <c r="D218" s="120"/>
      <c r="E218" s="120" t="str">
        <f t="shared" si="18"/>
        <v/>
      </c>
      <c r="F218" s="120" t="str">
        <f t="shared" si="19"/>
        <v/>
      </c>
      <c r="G218" s="120" t="str">
        <f t="shared" si="20"/>
        <v/>
      </c>
      <c r="H218" s="120" t="str">
        <f t="shared" si="21"/>
        <v/>
      </c>
      <c r="I218" s="120" t="str">
        <f t="shared" si="22"/>
        <v/>
      </c>
      <c r="J218" s="120" t="str">
        <f t="shared" si="23"/>
        <v/>
      </c>
    </row>
    <row r="219" spans="1:10" x14ac:dyDescent="0.2">
      <c r="A219" s="121" t="str">
        <f>IF(Données!C1050=0,"",Données!A1050)</f>
        <v/>
      </c>
      <c r="B219" s="126" t="str">
        <f>IF(Données!B1050="","",Données!B1050)</f>
        <v>Reprises/amort.immobilisations</v>
      </c>
      <c r="C219" s="120" t="str">
        <f>IF(Données!C1050="","",ABS(Données!C1050))</f>
        <v/>
      </c>
      <c r="D219" s="120"/>
      <c r="E219" s="120" t="str">
        <f t="shared" si="18"/>
        <v/>
      </c>
      <c r="F219" s="120" t="str">
        <f t="shared" si="19"/>
        <v/>
      </c>
      <c r="G219" s="120" t="str">
        <f t="shared" si="20"/>
        <v/>
      </c>
      <c r="H219" s="120" t="str">
        <f t="shared" si="21"/>
        <v/>
      </c>
      <c r="I219" s="120" t="str">
        <f t="shared" si="22"/>
        <v/>
      </c>
      <c r="J219" s="120" t="str">
        <f t="shared" si="23"/>
        <v/>
      </c>
    </row>
    <row r="220" spans="1:10" x14ac:dyDescent="0.2">
      <c r="A220" s="121" t="str">
        <f>IF(Données!C1051=0,"",Données!A1051)</f>
        <v/>
      </c>
      <c r="B220" s="126" t="str">
        <f>IF(Données!B1051="","",Données!B1051)</f>
        <v>Reprises/prov.risque&amp;charge exploit</v>
      </c>
      <c r="C220" s="120" t="str">
        <f>IF(Données!C1051="","",ABS(Données!C1051))</f>
        <v/>
      </c>
      <c r="D220" s="120"/>
      <c r="E220" s="120" t="str">
        <f t="shared" si="18"/>
        <v/>
      </c>
      <c r="F220" s="120" t="str">
        <f t="shared" si="19"/>
        <v/>
      </c>
      <c r="G220" s="120" t="str">
        <f t="shared" si="20"/>
        <v/>
      </c>
      <c r="H220" s="120" t="str">
        <f t="shared" si="21"/>
        <v/>
      </c>
      <c r="I220" s="120" t="str">
        <f t="shared" si="22"/>
        <v/>
      </c>
      <c r="J220" s="120" t="str">
        <f t="shared" si="23"/>
        <v/>
      </c>
    </row>
    <row r="221" spans="1:10" x14ac:dyDescent="0.2">
      <c r="A221" s="121" t="str">
        <f>IF(Données!C1052=0,"",Données!A1052)</f>
        <v/>
      </c>
      <c r="B221" s="126" t="str">
        <f>IF(Données!B1052="","",Données!B1052)</f>
        <v>Reprises/prov.dépréc.immobilisat.</v>
      </c>
      <c r="C221" s="120" t="str">
        <f>IF(Données!C1052="","",ABS(Données!C1052))</f>
        <v/>
      </c>
      <c r="D221" s="120"/>
      <c r="E221" s="120" t="str">
        <f t="shared" si="18"/>
        <v/>
      </c>
      <c r="F221" s="120" t="str">
        <f t="shared" si="19"/>
        <v/>
      </c>
      <c r="G221" s="120" t="str">
        <f t="shared" si="20"/>
        <v/>
      </c>
      <c r="H221" s="120" t="str">
        <f t="shared" si="21"/>
        <v/>
      </c>
      <c r="I221" s="120" t="str">
        <f t="shared" si="22"/>
        <v/>
      </c>
      <c r="J221" s="120" t="str">
        <f t="shared" si="23"/>
        <v/>
      </c>
    </row>
    <row r="222" spans="1:10" x14ac:dyDescent="0.2">
      <c r="A222" s="121" t="str">
        <f>IF(Données!C1053=0,"",Données!A1053)</f>
        <v/>
      </c>
      <c r="B222" s="126" t="str">
        <f>IF(Données!B1053="","",Données!B1053)</f>
        <v/>
      </c>
      <c r="C222" s="120" t="str">
        <f>IF(Données!C1053="","",ABS(Données!C1053))</f>
        <v/>
      </c>
      <c r="D222" s="120"/>
      <c r="E222" s="120" t="str">
        <f t="shared" si="18"/>
        <v/>
      </c>
      <c r="F222" s="120" t="str">
        <f t="shared" si="19"/>
        <v/>
      </c>
      <c r="G222" s="120" t="str">
        <f t="shared" si="20"/>
        <v/>
      </c>
      <c r="H222" s="120" t="str">
        <f t="shared" si="21"/>
        <v/>
      </c>
      <c r="I222" s="120" t="str">
        <f t="shared" si="22"/>
        <v/>
      </c>
      <c r="J222" s="120" t="str">
        <f t="shared" si="23"/>
        <v/>
      </c>
    </row>
    <row r="223" spans="1:10" x14ac:dyDescent="0.2">
      <c r="A223" s="121" t="str">
        <f>IF(Données!C1054=0,"",Données!A1054)</f>
        <v/>
      </c>
      <c r="B223" s="126" t="str">
        <f>IF(Données!B1054="","",Données!B1054)</f>
        <v>Reprises/prov.dépréc.actif circulant</v>
      </c>
      <c r="C223" s="120" t="str">
        <f>IF(Données!C1054="","",ABS(Données!C1054))</f>
        <v/>
      </c>
      <c r="D223" s="120"/>
      <c r="E223" s="120" t="str">
        <f t="shared" si="18"/>
        <v/>
      </c>
      <c r="F223" s="120" t="str">
        <f t="shared" si="19"/>
        <v/>
      </c>
      <c r="G223" s="120" t="str">
        <f t="shared" si="20"/>
        <v/>
      </c>
      <c r="H223" s="120" t="str">
        <f t="shared" si="21"/>
        <v/>
      </c>
      <c r="I223" s="120" t="str">
        <f t="shared" si="22"/>
        <v/>
      </c>
      <c r="J223" s="120" t="str">
        <f t="shared" si="23"/>
        <v/>
      </c>
    </row>
    <row r="224" spans="1:10" x14ac:dyDescent="0.2">
      <c r="A224" s="121" t="str">
        <f>IF(Données!C1055=0,"",Données!A1055)</f>
        <v/>
      </c>
      <c r="B224" s="126" t="str">
        <f>IF(Données!B1055="","",Données!B1055)</f>
        <v>Reprises/prov.dépréc.des stocks</v>
      </c>
      <c r="C224" s="120" t="str">
        <f>IF(Données!C1055="","",ABS(Données!C1055))</f>
        <v/>
      </c>
      <c r="D224" s="120"/>
      <c r="E224" s="120" t="str">
        <f t="shared" si="18"/>
        <v/>
      </c>
      <c r="F224" s="120" t="str">
        <f t="shared" si="19"/>
        <v/>
      </c>
      <c r="G224" s="120" t="str">
        <f t="shared" si="20"/>
        <v/>
      </c>
      <c r="H224" s="120" t="str">
        <f t="shared" si="21"/>
        <v/>
      </c>
      <c r="I224" s="120" t="str">
        <f t="shared" si="22"/>
        <v/>
      </c>
      <c r="J224" s="120" t="str">
        <f t="shared" si="23"/>
        <v/>
      </c>
    </row>
    <row r="225" spans="1:10" x14ac:dyDescent="0.2">
      <c r="A225" s="121" t="str">
        <f>IF(Données!C1056=0,"",Données!A1056)</f>
        <v/>
      </c>
      <c r="B225" s="126" t="str">
        <f>IF(Données!B1056="","",Données!B1056)</f>
        <v>Reprises/prov.dépréc.des créances</v>
      </c>
      <c r="C225" s="120" t="str">
        <f>IF(Données!C1056="","",ABS(Données!C1056))</f>
        <v/>
      </c>
      <c r="D225" s="120"/>
      <c r="E225" s="120" t="str">
        <f t="shared" si="18"/>
        <v/>
      </c>
      <c r="F225" s="120" t="str">
        <f t="shared" si="19"/>
        <v/>
      </c>
      <c r="G225" s="120" t="str">
        <f t="shared" si="20"/>
        <v/>
      </c>
      <c r="H225" s="120" t="str">
        <f t="shared" si="21"/>
        <v/>
      </c>
      <c r="I225" s="120" t="str">
        <f t="shared" si="22"/>
        <v/>
      </c>
      <c r="J225" s="120" t="str">
        <f t="shared" si="23"/>
        <v/>
      </c>
    </row>
    <row r="226" spans="1:10" x14ac:dyDescent="0.2">
      <c r="A226" s="121" t="str">
        <f>IF(Données!C1057=0,"",Données!A1057)</f>
        <v/>
      </c>
      <c r="B226" s="126" t="str">
        <f>IF(Données!B1057="","",Données!B1057)</f>
        <v/>
      </c>
      <c r="C226" s="120" t="str">
        <f>IF(Données!C1057="","",ABS(Données!C1057))</f>
        <v/>
      </c>
      <c r="D226" s="120"/>
      <c r="E226" s="120" t="str">
        <f t="shared" si="18"/>
        <v/>
      </c>
      <c r="F226" s="120" t="str">
        <f t="shared" si="19"/>
        <v/>
      </c>
      <c r="G226" s="120" t="str">
        <f t="shared" si="20"/>
        <v/>
      </c>
      <c r="H226" s="120" t="str">
        <f t="shared" si="21"/>
        <v/>
      </c>
      <c r="I226" s="120" t="str">
        <f t="shared" si="22"/>
        <v/>
      </c>
      <c r="J226" s="120" t="str">
        <f t="shared" si="23"/>
        <v/>
      </c>
    </row>
    <row r="227" spans="1:10" x14ac:dyDescent="0.2">
      <c r="A227" s="121" t="str">
        <f>IF(Données!C1058=0,"",Données!A1058)</f>
        <v/>
      </c>
      <c r="B227" s="126" t="str">
        <f>IF(Données!B1058="","",Données!B1058)</f>
        <v>Reprises/prov.(produits financiers)</v>
      </c>
      <c r="C227" s="120" t="str">
        <f>IF(Données!C1058="","",ABS(Données!C1058))</f>
        <v/>
      </c>
      <c r="D227" s="120"/>
      <c r="E227" s="120" t="str">
        <f t="shared" si="18"/>
        <v/>
      </c>
      <c r="F227" s="120" t="str">
        <f t="shared" si="19"/>
        <v/>
      </c>
      <c r="G227" s="120" t="str">
        <f t="shared" si="20"/>
        <v/>
      </c>
      <c r="H227" s="120" t="str">
        <f t="shared" si="21"/>
        <v/>
      </c>
      <c r="I227" s="120" t="str">
        <f t="shared" si="22"/>
        <v/>
      </c>
      <c r="J227" s="120" t="str">
        <f t="shared" si="23"/>
        <v/>
      </c>
    </row>
    <row r="228" spans="1:10" x14ac:dyDescent="0.2">
      <c r="A228" s="121" t="str">
        <f>IF(Données!C1059=0,"",Données!A1059)</f>
        <v/>
      </c>
      <c r="B228" s="126" t="str">
        <f>IF(Données!B1059="","",Données!B1059)</f>
        <v>Reprises/prov.risques &amp; charges financ</v>
      </c>
      <c r="C228" s="120" t="str">
        <f>IF(Données!C1059="","",ABS(Données!C1059))</f>
        <v/>
      </c>
      <c r="D228" s="120"/>
      <c r="E228" s="120" t="str">
        <f t="shared" si="18"/>
        <v/>
      </c>
      <c r="F228" s="120" t="str">
        <f t="shared" si="19"/>
        <v/>
      </c>
      <c r="G228" s="120" t="str">
        <f t="shared" si="20"/>
        <v/>
      </c>
      <c r="H228" s="120" t="str">
        <f t="shared" si="21"/>
        <v/>
      </c>
      <c r="I228" s="120" t="str">
        <f t="shared" si="22"/>
        <v/>
      </c>
      <c r="J228" s="120" t="str">
        <f t="shared" si="23"/>
        <v/>
      </c>
    </row>
    <row r="229" spans="1:10" x14ac:dyDescent="0.2">
      <c r="A229" s="121" t="str">
        <f>IF(Données!C1060=0,"",Données!A1060)</f>
        <v/>
      </c>
      <c r="B229" s="126" t="str">
        <f>IF(Données!B1060="","",Données!B1060)</f>
        <v/>
      </c>
      <c r="C229" s="120" t="str">
        <f>IF(Données!C1060="","",ABS(Données!C1060))</f>
        <v/>
      </c>
      <c r="D229" s="120"/>
      <c r="E229" s="120" t="str">
        <f t="shared" si="18"/>
        <v/>
      </c>
      <c r="F229" s="120" t="str">
        <f t="shared" si="19"/>
        <v/>
      </c>
      <c r="G229" s="120" t="str">
        <f t="shared" si="20"/>
        <v/>
      </c>
      <c r="H229" s="120" t="str">
        <f t="shared" si="21"/>
        <v/>
      </c>
      <c r="I229" s="120" t="str">
        <f t="shared" si="22"/>
        <v/>
      </c>
      <c r="J229" s="120" t="str">
        <f t="shared" si="23"/>
        <v/>
      </c>
    </row>
    <row r="230" spans="1:10" x14ac:dyDescent="0.2">
      <c r="A230" s="121" t="str">
        <f>IF(Données!C1061=0,"",Données!A1061)</f>
        <v/>
      </c>
      <c r="B230" s="126" t="str">
        <f>IF(Données!B1061="","",Données!B1061)</f>
        <v>Reprises/prov.dépréc.élémts financ.</v>
      </c>
      <c r="C230" s="120" t="str">
        <f>IF(Données!C1061="","",ABS(Données!C1061))</f>
        <v/>
      </c>
      <c r="D230" s="120"/>
      <c r="E230" s="120" t="str">
        <f t="shared" si="18"/>
        <v/>
      </c>
      <c r="F230" s="120" t="str">
        <f t="shared" si="19"/>
        <v/>
      </c>
      <c r="G230" s="120" t="str">
        <f t="shared" si="20"/>
        <v/>
      </c>
      <c r="H230" s="120" t="str">
        <f t="shared" si="21"/>
        <v/>
      </c>
      <c r="I230" s="120" t="str">
        <f t="shared" si="22"/>
        <v/>
      </c>
      <c r="J230" s="120" t="str">
        <f t="shared" si="23"/>
        <v/>
      </c>
    </row>
    <row r="231" spans="1:10" x14ac:dyDescent="0.2">
      <c r="A231" s="121" t="str">
        <f>IF(Données!C1062=0,"",Données!A1062)</f>
        <v/>
      </c>
      <c r="B231" s="126" t="str">
        <f>IF(Données!B1062="","",Données!B1062)</f>
        <v>Reprises/prov.dépréc.immob.financ.</v>
      </c>
      <c r="C231" s="120" t="str">
        <f>IF(Données!C1062="","",ABS(Données!C1062))</f>
        <v/>
      </c>
      <c r="D231" s="120"/>
      <c r="E231" s="120" t="str">
        <f t="shared" si="18"/>
        <v/>
      </c>
      <c r="F231" s="120" t="str">
        <f t="shared" si="19"/>
        <v/>
      </c>
      <c r="G231" s="120" t="str">
        <f t="shared" si="20"/>
        <v/>
      </c>
      <c r="H231" s="120" t="str">
        <f t="shared" si="21"/>
        <v/>
      </c>
      <c r="I231" s="120" t="str">
        <f t="shared" si="22"/>
        <v/>
      </c>
      <c r="J231" s="120" t="str">
        <f t="shared" si="23"/>
        <v/>
      </c>
    </row>
    <row r="232" spans="1:10" x14ac:dyDescent="0.2">
      <c r="A232" s="121" t="str">
        <f>IF(Données!C1063=0,"",Données!A1063)</f>
        <v/>
      </c>
      <c r="B232" s="126" t="str">
        <f>IF(Données!B1063="","",Données!B1063)</f>
        <v>Reprises/prov.dépréc.val.mob.plact.</v>
      </c>
      <c r="C232" s="120" t="str">
        <f>IF(Données!C1063="","",ABS(Données!C1063))</f>
        <v/>
      </c>
      <c r="D232" s="120"/>
      <c r="E232" s="120" t="str">
        <f t="shared" si="18"/>
        <v/>
      </c>
      <c r="F232" s="120" t="str">
        <f t="shared" si="19"/>
        <v/>
      </c>
      <c r="G232" s="120" t="str">
        <f t="shared" si="20"/>
        <v/>
      </c>
      <c r="H232" s="120" t="str">
        <f t="shared" si="21"/>
        <v/>
      </c>
      <c r="I232" s="120" t="str">
        <f t="shared" si="22"/>
        <v/>
      </c>
      <c r="J232" s="120" t="str">
        <f t="shared" si="23"/>
        <v/>
      </c>
    </row>
    <row r="233" spans="1:10" x14ac:dyDescent="0.2">
      <c r="A233" s="121" t="str">
        <f>IF(Données!C1064=0,"",Données!A1064)</f>
        <v/>
      </c>
      <c r="B233" s="126" t="str">
        <f>IF(Données!B1064="","",Données!B1064)</f>
        <v>Reprises/prov.dépréc.financ.divers.</v>
      </c>
      <c r="C233" s="120" t="str">
        <f>IF(Données!C1064="","",ABS(Données!C1064))</f>
        <v/>
      </c>
      <c r="D233" s="120"/>
      <c r="E233" s="120" t="str">
        <f t="shared" si="18"/>
        <v/>
      </c>
      <c r="F233" s="120" t="str">
        <f t="shared" si="19"/>
        <v/>
      </c>
      <c r="G233" s="120" t="str">
        <f t="shared" si="20"/>
        <v/>
      </c>
      <c r="H233" s="120" t="str">
        <f t="shared" si="21"/>
        <v/>
      </c>
      <c r="I233" s="120" t="str">
        <f t="shared" si="22"/>
        <v/>
      </c>
      <c r="J233" s="120" t="str">
        <f t="shared" si="23"/>
        <v/>
      </c>
    </row>
    <row r="234" spans="1:10" x14ac:dyDescent="0.2">
      <c r="A234" s="121" t="str">
        <f>IF(Données!C1065=0,"",Données!A1065)</f>
        <v/>
      </c>
      <c r="B234" s="126" t="str">
        <f>IF(Données!B1065="","",Données!B1065)</f>
        <v/>
      </c>
      <c r="C234" s="120" t="str">
        <f>IF(Données!C1065="","",ABS(Données!C1065))</f>
        <v/>
      </c>
      <c r="D234" s="120"/>
      <c r="E234" s="120" t="str">
        <f t="shared" si="18"/>
        <v/>
      </c>
      <c r="F234" s="120" t="str">
        <f t="shared" si="19"/>
        <v/>
      </c>
      <c r="G234" s="120" t="str">
        <f t="shared" si="20"/>
        <v/>
      </c>
      <c r="H234" s="120" t="str">
        <f t="shared" si="21"/>
        <v/>
      </c>
      <c r="I234" s="120" t="str">
        <f t="shared" si="22"/>
        <v/>
      </c>
      <c r="J234" s="120" t="str">
        <f t="shared" si="23"/>
        <v/>
      </c>
    </row>
    <row r="235" spans="1:10" x14ac:dyDescent="0.2">
      <c r="A235" s="121" t="str">
        <f>IF(Données!C1066=0,"",Données!A1066)</f>
        <v/>
      </c>
      <c r="B235" s="126" t="str">
        <f>IF(Données!B1066="","",Données!B1066)</f>
        <v>Reprises/prov.(prod. exceptionnels)</v>
      </c>
      <c r="C235" s="120" t="str">
        <f>IF(Données!C1066="","",ABS(Données!C1066))</f>
        <v/>
      </c>
      <c r="D235" s="120"/>
      <c r="E235" s="120" t="str">
        <f t="shared" si="18"/>
        <v/>
      </c>
      <c r="F235" s="120" t="str">
        <f t="shared" si="19"/>
        <v/>
      </c>
      <c r="G235" s="120" t="str">
        <f t="shared" si="20"/>
        <v/>
      </c>
      <c r="H235" s="120" t="str">
        <f t="shared" si="21"/>
        <v/>
      </c>
      <c r="I235" s="120" t="str">
        <f t="shared" si="22"/>
        <v/>
      </c>
      <c r="J235" s="120" t="str">
        <f t="shared" si="23"/>
        <v/>
      </c>
    </row>
    <row r="236" spans="1:10" x14ac:dyDescent="0.2">
      <c r="A236" s="121" t="str">
        <f>IF(Données!C1067=0,"",Données!A1067)</f>
        <v/>
      </c>
      <c r="B236" s="126" t="str">
        <f>IF(Données!B1067="","",Données!B1067)</f>
        <v>Reprises/prov.réglementées (immo)</v>
      </c>
      <c r="C236" s="120" t="str">
        <f>IF(Données!C1067="","",ABS(Données!C1067))</f>
        <v/>
      </c>
      <c r="D236" s="120"/>
      <c r="E236" s="120" t="str">
        <f t="shared" si="18"/>
        <v/>
      </c>
      <c r="F236" s="120" t="str">
        <f t="shared" si="19"/>
        <v/>
      </c>
      <c r="G236" s="120" t="str">
        <f t="shared" si="20"/>
        <v/>
      </c>
      <c r="H236" s="120" t="str">
        <f t="shared" si="21"/>
        <v/>
      </c>
      <c r="I236" s="120" t="str">
        <f t="shared" si="22"/>
        <v/>
      </c>
      <c r="J236" s="120" t="str">
        <f t="shared" si="23"/>
        <v/>
      </c>
    </row>
    <row r="237" spans="1:10" x14ac:dyDescent="0.2">
      <c r="A237" s="121" t="str">
        <f>IF(Données!C1068=0,"",Données!A1068)</f>
        <v/>
      </c>
      <c r="B237" s="126" t="str">
        <f>IF(Données!B1068="","",Données!B1068)</f>
        <v>Reprises s/amortiss.dérogatoires</v>
      </c>
      <c r="C237" s="120" t="str">
        <f>IF(Données!C1068="","",ABS(Données!C1068))</f>
        <v/>
      </c>
      <c r="D237" s="120"/>
      <c r="E237" s="120" t="str">
        <f t="shared" si="18"/>
        <v/>
      </c>
      <c r="F237" s="120" t="str">
        <f t="shared" si="19"/>
        <v/>
      </c>
      <c r="G237" s="120" t="str">
        <f t="shared" si="20"/>
        <v/>
      </c>
      <c r="H237" s="120" t="str">
        <f t="shared" si="21"/>
        <v/>
      </c>
      <c r="I237" s="120" t="str">
        <f t="shared" si="22"/>
        <v/>
      </c>
      <c r="J237" s="120" t="str">
        <f t="shared" si="23"/>
        <v/>
      </c>
    </row>
    <row r="238" spans="1:10" x14ac:dyDescent="0.2">
      <c r="A238" s="121" t="str">
        <f>IF(Données!C1069=0,"",Données!A1069)</f>
        <v/>
      </c>
      <c r="B238" s="126" t="str">
        <f>IF(Données!B1069="","",Données!B1069)</f>
        <v>Reprises/prov réglementées(stocks)</v>
      </c>
      <c r="C238" s="120" t="str">
        <f>IF(Données!C1069="","",ABS(Données!C1069))</f>
        <v/>
      </c>
      <c r="D238" s="120"/>
      <c r="E238" s="120" t="str">
        <f t="shared" si="18"/>
        <v/>
      </c>
      <c r="F238" s="120" t="str">
        <f t="shared" si="19"/>
        <v/>
      </c>
      <c r="G238" s="120" t="str">
        <f t="shared" si="20"/>
        <v/>
      </c>
      <c r="H238" s="120" t="str">
        <f t="shared" si="21"/>
        <v/>
      </c>
      <c r="I238" s="120" t="str">
        <f t="shared" si="22"/>
        <v/>
      </c>
      <c r="J238" s="120" t="str">
        <f t="shared" si="23"/>
        <v/>
      </c>
    </row>
    <row r="239" spans="1:10" x14ac:dyDescent="0.2">
      <c r="A239" s="121" t="str">
        <f>IF(Données!C1070=0,"",Données!A1070)</f>
        <v/>
      </c>
      <c r="B239" s="126" t="str">
        <f>IF(Données!B1070="","",Données!B1070)</f>
        <v>Reprises/autres prov.réglementées</v>
      </c>
      <c r="C239" s="120" t="str">
        <f>IF(Données!C1070="","",ABS(Données!C1070))</f>
        <v/>
      </c>
      <c r="D239" s="120"/>
      <c r="E239" s="120" t="str">
        <f t="shared" si="18"/>
        <v/>
      </c>
      <c r="F239" s="120" t="str">
        <f t="shared" si="19"/>
        <v/>
      </c>
      <c r="G239" s="120" t="str">
        <f t="shared" si="20"/>
        <v/>
      </c>
      <c r="H239" s="120" t="str">
        <f t="shared" si="21"/>
        <v/>
      </c>
      <c r="I239" s="120" t="str">
        <f t="shared" si="22"/>
        <v/>
      </c>
      <c r="J239" s="120" t="str">
        <f t="shared" si="23"/>
        <v/>
      </c>
    </row>
    <row r="240" spans="1:10" x14ac:dyDescent="0.2">
      <c r="A240" s="121" t="str">
        <f>IF(Données!C1071=0,"",Données!A1071)</f>
        <v/>
      </c>
      <c r="B240" s="126" t="str">
        <f>IF(Données!B1071="","",Données!B1071)</f>
        <v>Reprises/prov.risque &amp; charges excep.</v>
      </c>
      <c r="C240" s="120" t="str">
        <f>IF(Données!C1071="","",ABS(Données!C1071))</f>
        <v/>
      </c>
      <c r="D240" s="120"/>
      <c r="E240" s="120" t="str">
        <f t="shared" si="18"/>
        <v/>
      </c>
      <c r="F240" s="120" t="str">
        <f t="shared" si="19"/>
        <v/>
      </c>
      <c r="G240" s="120" t="str">
        <f t="shared" si="20"/>
        <v/>
      </c>
      <c r="H240" s="120" t="str">
        <f t="shared" si="21"/>
        <v/>
      </c>
      <c r="I240" s="120" t="str">
        <f t="shared" si="22"/>
        <v/>
      </c>
      <c r="J240" s="120" t="str">
        <f t="shared" si="23"/>
        <v/>
      </c>
    </row>
    <row r="241" spans="1:10" x14ac:dyDescent="0.2">
      <c r="A241" s="121" t="str">
        <f>IF(Données!C1072=0,"",Données!A1072)</f>
        <v/>
      </c>
      <c r="B241" s="126" t="str">
        <f>IF(Données!B1072="","",Données!B1072)</f>
        <v>Reprises/prov.dépréciation except.</v>
      </c>
      <c r="C241" s="120" t="str">
        <f>IF(Données!C1072="","",ABS(Données!C1072))</f>
        <v/>
      </c>
      <c r="D241" s="120"/>
      <c r="E241" s="120" t="str">
        <f t="shared" si="18"/>
        <v/>
      </c>
      <c r="F241" s="120" t="str">
        <f t="shared" si="19"/>
        <v/>
      </c>
      <c r="G241" s="120" t="str">
        <f t="shared" si="20"/>
        <v/>
      </c>
      <c r="H241" s="120" t="str">
        <f t="shared" si="21"/>
        <v/>
      </c>
      <c r="I241" s="120" t="str">
        <f t="shared" si="22"/>
        <v/>
      </c>
      <c r="J241" s="120" t="str">
        <f t="shared" si="23"/>
        <v/>
      </c>
    </row>
    <row r="242" spans="1:10" x14ac:dyDescent="0.2">
      <c r="A242" s="121" t="str">
        <f>IF(Données!C1073=0,"",Données!A1073)</f>
        <v/>
      </c>
      <c r="B242" s="126" t="str">
        <f>IF(Données!B1073="","",Données!B1073)</f>
        <v/>
      </c>
      <c r="C242" s="120" t="str">
        <f>IF(Données!C1073="","",ABS(Données!C1073))</f>
        <v/>
      </c>
      <c r="D242" s="120"/>
      <c r="E242" s="120" t="str">
        <f t="shared" si="18"/>
        <v/>
      </c>
      <c r="F242" s="120" t="str">
        <f t="shared" si="19"/>
        <v/>
      </c>
      <c r="G242" s="120" t="str">
        <f t="shared" si="20"/>
        <v/>
      </c>
      <c r="H242" s="120" t="str">
        <f t="shared" si="21"/>
        <v/>
      </c>
      <c r="I242" s="120" t="str">
        <f t="shared" si="22"/>
        <v/>
      </c>
      <c r="J242" s="120" t="str">
        <f t="shared" si="23"/>
        <v/>
      </c>
    </row>
    <row r="243" spans="1:10" x14ac:dyDescent="0.2">
      <c r="A243" s="121" t="str">
        <f>IF(Données!C1074=0,"",Données!A1074)</f>
        <v/>
      </c>
      <c r="B243" s="126" t="str">
        <f>IF(Données!B1074="","",Données!B1074)</f>
        <v>79- TRANSFERTS DE CHARGES</v>
      </c>
      <c r="C243" s="120" t="str">
        <f>IF(Données!C1074="","",ABS(Données!C1074))</f>
        <v/>
      </c>
      <c r="D243" s="120"/>
      <c r="E243" s="120" t="str">
        <f t="shared" si="18"/>
        <v/>
      </c>
      <c r="F243" s="120" t="str">
        <f t="shared" si="19"/>
        <v/>
      </c>
      <c r="G243" s="120" t="str">
        <f t="shared" si="20"/>
        <v/>
      </c>
      <c r="H243" s="120" t="str">
        <f t="shared" si="21"/>
        <v/>
      </c>
      <c r="I243" s="120" t="str">
        <f t="shared" si="22"/>
        <v/>
      </c>
      <c r="J243" s="120" t="str">
        <f t="shared" si="23"/>
        <v/>
      </c>
    </row>
    <row r="244" spans="1:10" x14ac:dyDescent="0.2">
      <c r="A244" s="121">
        <f>IF(Données!C1075=0,"",Données!A1075)</f>
        <v>791100</v>
      </c>
      <c r="B244" s="126" t="str">
        <f>IF(Données!B1075="","",Données!B1075)</f>
        <v>Transf. de charges-achats</v>
      </c>
      <c r="C244" s="120">
        <f>IF(Données!C1075="","",ABS(Données!C1075))</f>
        <v>1050.8</v>
      </c>
      <c r="D244" s="120"/>
      <c r="E244" s="120" t="str">
        <f t="shared" si="18"/>
        <v/>
      </c>
      <c r="F244" s="120" t="str">
        <f t="shared" si="19"/>
        <v/>
      </c>
      <c r="G244" s="120" t="str">
        <f t="shared" si="20"/>
        <v/>
      </c>
      <c r="H244" s="120" t="str">
        <f t="shared" si="21"/>
        <v/>
      </c>
      <c r="I244" s="120" t="str">
        <f t="shared" si="22"/>
        <v/>
      </c>
      <c r="J244" s="120" t="str">
        <f t="shared" si="23"/>
        <v/>
      </c>
    </row>
    <row r="245" spans="1:10" x14ac:dyDescent="0.2">
      <c r="A245" s="121" t="str">
        <f>IF(Données!C1076=0,"",Données!A1076)</f>
        <v/>
      </c>
      <c r="B245" s="126" t="str">
        <f>IF(Données!B1076="","",Données!B1076)</f>
        <v>Transf.charges serv.extérieurs</v>
      </c>
      <c r="C245" s="120" t="str">
        <f>IF(Données!C1076="","",ABS(Données!C1076))</f>
        <v/>
      </c>
      <c r="D245" s="120"/>
      <c r="E245" s="120" t="str">
        <f t="shared" si="18"/>
        <v/>
      </c>
      <c r="F245" s="120" t="str">
        <f t="shared" si="19"/>
        <v/>
      </c>
      <c r="G245" s="120" t="str">
        <f t="shared" si="20"/>
        <v/>
      </c>
      <c r="H245" s="120" t="str">
        <f t="shared" si="21"/>
        <v/>
      </c>
      <c r="I245" s="120" t="str">
        <f t="shared" si="22"/>
        <v/>
      </c>
      <c r="J245" s="120" t="str">
        <f t="shared" si="23"/>
        <v/>
      </c>
    </row>
    <row r="246" spans="1:10" x14ac:dyDescent="0.2">
      <c r="A246" s="121" t="str">
        <f>IF(Données!C1077=0,"",Données!A1077)</f>
        <v/>
      </c>
      <c r="B246" s="126" t="str">
        <f>IF(Données!B1077="","",Données!B1077)</f>
        <v>Transf.charges autres serv.extér.</v>
      </c>
      <c r="C246" s="120" t="str">
        <f>IF(Données!C1077="","",ABS(Données!C1077))</f>
        <v/>
      </c>
      <c r="D246" s="120"/>
      <c r="E246" s="120" t="str">
        <f t="shared" si="18"/>
        <v/>
      </c>
      <c r="F246" s="120" t="str">
        <f t="shared" si="19"/>
        <v/>
      </c>
      <c r="G246" s="120" t="str">
        <f t="shared" si="20"/>
        <v/>
      </c>
      <c r="H246" s="120" t="str">
        <f t="shared" si="21"/>
        <v/>
      </c>
      <c r="I246" s="120" t="str">
        <f t="shared" si="22"/>
        <v/>
      </c>
      <c r="J246" s="120" t="str">
        <f t="shared" si="23"/>
        <v/>
      </c>
    </row>
    <row r="247" spans="1:10" x14ac:dyDescent="0.2">
      <c r="A247" s="121" t="str">
        <f>IF(Données!C1078=0,"",Données!A1078)</f>
        <v/>
      </c>
      <c r="B247" s="126" t="str">
        <f>IF(Données!B1078="","",Données!B1078)</f>
        <v>Transf.charges impôts et taxes</v>
      </c>
      <c r="C247" s="120" t="str">
        <f>IF(Données!C1078="","",ABS(Données!C1078))</f>
        <v/>
      </c>
      <c r="D247" s="120"/>
      <c r="E247" s="120" t="str">
        <f t="shared" si="18"/>
        <v/>
      </c>
      <c r="F247" s="120" t="str">
        <f t="shared" si="19"/>
        <v/>
      </c>
      <c r="G247" s="120" t="str">
        <f t="shared" si="20"/>
        <v/>
      </c>
      <c r="H247" s="120" t="str">
        <f t="shared" si="21"/>
        <v/>
      </c>
      <c r="I247" s="120" t="str">
        <f t="shared" si="22"/>
        <v/>
      </c>
      <c r="J247" s="120" t="str">
        <f t="shared" si="23"/>
        <v/>
      </c>
    </row>
    <row r="248" spans="1:10" x14ac:dyDescent="0.2">
      <c r="A248" s="121" t="str">
        <f>IF(Données!C1079=0,"",Données!A1079)</f>
        <v/>
      </c>
      <c r="B248" s="126" t="str">
        <f>IF(Données!B1079="","",Données!B1079)</f>
        <v>Transf.charges frais de personnel</v>
      </c>
      <c r="C248" s="120" t="str">
        <f>IF(Données!C1079="","",ABS(Données!C1079))</f>
        <v/>
      </c>
      <c r="D248" s="120"/>
      <c r="E248" s="120" t="str">
        <f t="shared" si="18"/>
        <v/>
      </c>
      <c r="F248" s="120" t="str">
        <f t="shared" si="19"/>
        <v/>
      </c>
      <c r="G248" s="120" t="str">
        <f t="shared" si="20"/>
        <v/>
      </c>
      <c r="H248" s="120" t="str">
        <f t="shared" si="21"/>
        <v/>
      </c>
      <c r="I248" s="120" t="str">
        <f t="shared" si="22"/>
        <v/>
      </c>
      <c r="J248" s="120" t="str">
        <f t="shared" si="23"/>
        <v/>
      </c>
    </row>
    <row r="249" spans="1:10" x14ac:dyDescent="0.2">
      <c r="A249" s="121" t="str">
        <f>IF(Données!C1080=0,"",Données!A1080)</f>
        <v/>
      </c>
      <c r="B249" s="126" t="str">
        <f>IF(Données!B1080="","",Données!B1080)</f>
        <v>Transf.charges autres charges</v>
      </c>
      <c r="C249" s="120" t="str">
        <f>IF(Données!C1080="","",ABS(Données!C1080))</f>
        <v/>
      </c>
      <c r="D249" s="120"/>
      <c r="E249" s="120" t="str">
        <f t="shared" si="18"/>
        <v/>
      </c>
      <c r="F249" s="120" t="str">
        <f t="shared" si="19"/>
        <v/>
      </c>
      <c r="G249" s="120" t="str">
        <f t="shared" si="20"/>
        <v/>
      </c>
      <c r="H249" s="120" t="str">
        <f t="shared" si="21"/>
        <v/>
      </c>
      <c r="I249" s="120" t="str">
        <f t="shared" si="22"/>
        <v/>
      </c>
      <c r="J249" s="120" t="str">
        <f t="shared" si="23"/>
        <v/>
      </c>
    </row>
    <row r="250" spans="1:10" x14ac:dyDescent="0.2">
      <c r="A250" s="121" t="str">
        <f>IF(Données!C1081=0,"",Données!A1081)</f>
        <v/>
      </c>
      <c r="B250" s="126" t="str">
        <f>IF(Données!B1081="","",Données!B1081)</f>
        <v>Transfert de charges financières</v>
      </c>
      <c r="C250" s="120" t="str">
        <f>IF(Données!C1081="","",ABS(Données!C1081))</f>
        <v/>
      </c>
      <c r="D250" s="120"/>
      <c r="E250" s="120" t="str">
        <f t="shared" si="18"/>
        <v/>
      </c>
      <c r="F250" s="120" t="str">
        <f t="shared" si="19"/>
        <v/>
      </c>
      <c r="G250" s="120" t="str">
        <f t="shared" si="20"/>
        <v/>
      </c>
      <c r="H250" s="120" t="str">
        <f t="shared" si="21"/>
        <v/>
      </c>
      <c r="I250" s="120" t="str">
        <f t="shared" si="22"/>
        <v/>
      </c>
      <c r="J250" s="120" t="str">
        <f t="shared" si="23"/>
        <v/>
      </c>
    </row>
    <row r="251" spans="1:10" x14ac:dyDescent="0.2">
      <c r="A251" s="121" t="str">
        <f>IF(Données!C1082=0,"",Données!A1082)</f>
        <v/>
      </c>
      <c r="B251" s="126" t="str">
        <f>IF(Données!B1082="","",Données!B1082)</f>
        <v>Transfert charges exceptionnelles</v>
      </c>
      <c r="C251" s="120" t="str">
        <f>IF(Données!C1082="","",ABS(Données!C1082))</f>
        <v/>
      </c>
      <c r="D251" s="120"/>
      <c r="E251" s="120" t="str">
        <f t="shared" si="18"/>
        <v/>
      </c>
      <c r="F251" s="120" t="str">
        <f t="shared" si="19"/>
        <v/>
      </c>
      <c r="G251" s="120" t="str">
        <f t="shared" si="20"/>
        <v/>
      </c>
      <c r="H251" s="120" t="str">
        <f t="shared" si="21"/>
        <v/>
      </c>
      <c r="I251" s="120" t="str">
        <f t="shared" si="22"/>
        <v/>
      </c>
      <c r="J251" s="120" t="str">
        <f t="shared" si="23"/>
        <v/>
      </c>
    </row>
    <row r="252" spans="1:10" x14ac:dyDescent="0.2">
      <c r="A252" s="121" t="str">
        <f>[4]Données!A837</f>
        <v>Classe 7</v>
      </c>
      <c r="B252" s="121" t="str">
        <f>[4]Données!B837</f>
        <v>Produits</v>
      </c>
      <c r="C252" s="120">
        <f>SUM(C8:C251)</f>
        <v>372680.05</v>
      </c>
      <c r="D252" s="120"/>
      <c r="E252" s="120">
        <f t="shared" ref="E252:J252" si="24">SUM(E8:E251)</f>
        <v>0</v>
      </c>
      <c r="F252" s="120">
        <f t="shared" si="24"/>
        <v>0</v>
      </c>
      <c r="G252" s="120">
        <f t="shared" si="24"/>
        <v>0</v>
      </c>
      <c r="H252" s="120">
        <f t="shared" si="24"/>
        <v>0</v>
      </c>
      <c r="I252" s="120">
        <f t="shared" si="24"/>
        <v>0</v>
      </c>
      <c r="J252" s="120">
        <f t="shared" si="24"/>
        <v>0</v>
      </c>
    </row>
  </sheetData>
  <autoFilter ref="A7:D7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Drop Down 1">
              <controlPr defaultSize="0" autoLine="0" autoPict="0">
                <anchor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J47"/>
  <sheetViews>
    <sheetView topLeftCell="C1" workbookViewId="0">
      <selection activeCell="E38" sqref="E38"/>
    </sheetView>
  </sheetViews>
  <sheetFormatPr baseColWidth="10" defaultRowHeight="12.75" x14ac:dyDescent="0.2"/>
  <cols>
    <col min="2" max="2" width="53.140625" bestFit="1" customWidth="1"/>
    <col min="3" max="3" width="21.7109375" bestFit="1" customWidth="1"/>
    <col min="4" max="4" width="12.28515625" customWidth="1"/>
  </cols>
  <sheetData>
    <row r="4" spans="1:10" x14ac:dyDescent="0.2">
      <c r="D4" s="72"/>
      <c r="E4" s="72"/>
      <c r="F4" s="72"/>
      <c r="G4" s="72"/>
      <c r="H4" s="72"/>
      <c r="I4" s="72"/>
    </row>
    <row r="6" spans="1:10" x14ac:dyDescent="0.2">
      <c r="A6" t="str">
        <f>IF(Données!A142="","",Données!A142)</f>
        <v>Classe 2</v>
      </c>
      <c r="B6" t="str">
        <f>IF(Données!B142="","",Données!B142)</f>
        <v>Immobilisations</v>
      </c>
      <c r="C6" t="str">
        <f>'Détail des charges'!C7</f>
        <v xml:space="preserve">Montants Hors Taxes </v>
      </c>
      <c r="D6" s="72" t="str">
        <f>Données!B28</f>
        <v>Taux TVA</v>
      </c>
      <c r="E6" s="72">
        <f>Données!B29</f>
        <v>0.2</v>
      </c>
      <c r="F6" s="72">
        <f>Données!B30</f>
        <v>0.1</v>
      </c>
      <c r="G6" s="72">
        <f>Données!B31</f>
        <v>5.5E-2</v>
      </c>
      <c r="H6" s="72">
        <f>Données!B32</f>
        <v>2.1000000000000001E-2</v>
      </c>
      <c r="I6" s="72" t="str">
        <f>Données!B33</f>
        <v>éxonéré</v>
      </c>
      <c r="J6" s="72" t="str">
        <f>Données!B34</f>
        <v>non déclarables</v>
      </c>
    </row>
    <row r="7" spans="1:10" x14ac:dyDescent="0.2">
      <c r="A7" t="str">
        <f>IF(Données!C144="","",Données!A144)</f>
        <v/>
      </c>
      <c r="B7" t="str">
        <f>IF(Données!B144="","",Données!B144)</f>
        <v>20- IMMOBILISATIONS INCORPORELLES</v>
      </c>
      <c r="C7" t="str">
        <f>IF(Données!C144="","",Données!C144)</f>
        <v/>
      </c>
    </row>
    <row r="8" spans="1:10" x14ac:dyDescent="0.2">
      <c r="A8" t="str">
        <f>IF(Données!C145="","",Données!A145)</f>
        <v/>
      </c>
      <c r="B8" t="str">
        <f>IF(Données!B145="","",Données!B145)</f>
        <v>Frais d'établissement</v>
      </c>
      <c r="C8" t="str">
        <f>IF(Données!C145="","",Données!C145)</f>
        <v/>
      </c>
      <c r="E8" s="120" t="str">
        <f>IF($D8=1,$C8,"")</f>
        <v/>
      </c>
      <c r="F8" s="120" t="str">
        <f>IF($D8=2,$C8,"")</f>
        <v/>
      </c>
      <c r="G8" s="120" t="str">
        <f>IF($D8=3,$C8,"")</f>
        <v/>
      </c>
      <c r="H8" s="120" t="str">
        <f>IF($D8=4,$C8,"")</f>
        <v/>
      </c>
      <c r="I8" s="120" t="str">
        <f>IF($D8=5,$C8,"")</f>
        <v/>
      </c>
      <c r="J8" s="120" t="str">
        <f>IF($D8=6,$C8,"")</f>
        <v/>
      </c>
    </row>
    <row r="9" spans="1:10" x14ac:dyDescent="0.2">
      <c r="A9" t="str">
        <f>IF(Données!C146="","",Données!A146)</f>
        <v/>
      </c>
      <c r="B9" t="str">
        <f>IF(Données!B146="","",Données!B146)</f>
        <v>Frais de constitution</v>
      </c>
      <c r="C9" t="str">
        <f>IF(Données!C146="","",Données!C146)</f>
        <v/>
      </c>
      <c r="E9" s="120" t="str">
        <f t="shared" ref="E9:E46" si="0">IF($D9=1,$C9,"")</f>
        <v/>
      </c>
      <c r="F9" s="120" t="str">
        <f t="shared" ref="F9:F46" si="1">IF($D9=2,$C9,"")</f>
        <v/>
      </c>
      <c r="G9" s="120" t="str">
        <f t="shared" ref="G9:G46" si="2">IF($D9=3,$C9,"")</f>
        <v/>
      </c>
      <c r="H9" s="120" t="str">
        <f t="shared" ref="H9:H46" si="3">IF($D9=4,$C9,"")</f>
        <v/>
      </c>
      <c r="I9" s="120" t="str">
        <f t="shared" ref="I9:I46" si="4">IF($D9=5,$C9,"")</f>
        <v/>
      </c>
      <c r="J9" s="120" t="str">
        <f t="shared" ref="J9:J46" si="5">IF($D9=6,$C9,"")</f>
        <v/>
      </c>
    </row>
    <row r="10" spans="1:10" x14ac:dyDescent="0.2">
      <c r="A10" t="str">
        <f>IF(Données!C147="","",Données!A147)</f>
        <v/>
      </c>
      <c r="B10" t="str">
        <f>IF(Données!B147="","",Données!B147)</f>
        <v>Frais de premier établissement</v>
      </c>
      <c r="C10" t="str">
        <f>IF(Données!C147="","",Données!C147)</f>
        <v/>
      </c>
      <c r="E10" s="120" t="str">
        <f t="shared" si="0"/>
        <v/>
      </c>
      <c r="F10" s="120" t="str">
        <f t="shared" si="1"/>
        <v/>
      </c>
      <c r="G10" s="120" t="str">
        <f t="shared" si="2"/>
        <v/>
      </c>
      <c r="H10" s="120" t="str">
        <f t="shared" si="3"/>
        <v/>
      </c>
      <c r="I10" s="120" t="str">
        <f t="shared" si="4"/>
        <v/>
      </c>
      <c r="J10" s="120" t="str">
        <f t="shared" si="5"/>
        <v/>
      </c>
    </row>
    <row r="11" spans="1:10" x14ac:dyDescent="0.2">
      <c r="A11" t="str">
        <f>IF(Données!C148="","",Données!A148)</f>
        <v/>
      </c>
      <c r="B11" t="str">
        <f>IF(Données!B148="","",Données!B148)</f>
        <v>Frais augmentation capital</v>
      </c>
      <c r="C11" t="str">
        <f>IF(Données!C148="","",Données!C148)</f>
        <v/>
      </c>
      <c r="E11" s="120" t="str">
        <f t="shared" si="0"/>
        <v/>
      </c>
      <c r="F11" s="120" t="str">
        <f t="shared" si="1"/>
        <v/>
      </c>
      <c r="G11" s="120" t="str">
        <f t="shared" si="2"/>
        <v/>
      </c>
      <c r="H11" s="120" t="str">
        <f t="shared" si="3"/>
        <v/>
      </c>
      <c r="I11" s="120" t="str">
        <f t="shared" si="4"/>
        <v/>
      </c>
      <c r="J11" s="120" t="str">
        <f t="shared" si="5"/>
        <v/>
      </c>
    </row>
    <row r="12" spans="1:10" x14ac:dyDescent="0.2">
      <c r="A12" t="str">
        <f>IF(Données!C149="","",Données!A149)</f>
        <v/>
      </c>
      <c r="B12" t="str">
        <f>IF(Données!B149="","",Données!B149)</f>
        <v/>
      </c>
      <c r="C12" t="str">
        <f>IF(Données!C149="","",Données!C149)</f>
        <v/>
      </c>
      <c r="E12" s="120" t="str">
        <f t="shared" si="0"/>
        <v/>
      </c>
      <c r="F12" s="120" t="str">
        <f t="shared" si="1"/>
        <v/>
      </c>
      <c r="G12" s="120" t="str">
        <f t="shared" si="2"/>
        <v/>
      </c>
      <c r="H12" s="120" t="str">
        <f t="shared" si="3"/>
        <v/>
      </c>
      <c r="I12" s="120" t="str">
        <f t="shared" si="4"/>
        <v/>
      </c>
      <c r="J12" s="120" t="str">
        <f t="shared" si="5"/>
        <v/>
      </c>
    </row>
    <row r="13" spans="1:10" x14ac:dyDescent="0.2">
      <c r="A13" t="str">
        <f>IF(Données!C150="","",Données!A150)</f>
        <v/>
      </c>
      <c r="B13" t="str">
        <f>IF(Données!B150="","",Données!B150)</f>
        <v>Frais de recherche et développement</v>
      </c>
      <c r="C13" t="str">
        <f>IF(Données!C150="","",Données!C150)</f>
        <v/>
      </c>
      <c r="E13" s="120" t="str">
        <f t="shared" si="0"/>
        <v/>
      </c>
      <c r="F13" s="120" t="str">
        <f t="shared" si="1"/>
        <v/>
      </c>
      <c r="G13" s="120" t="str">
        <f t="shared" si="2"/>
        <v/>
      </c>
      <c r="H13" s="120" t="str">
        <f t="shared" si="3"/>
        <v/>
      </c>
      <c r="I13" s="120" t="str">
        <f t="shared" si="4"/>
        <v/>
      </c>
      <c r="J13" s="120" t="str">
        <f t="shared" si="5"/>
        <v/>
      </c>
    </row>
    <row r="14" spans="1:10" x14ac:dyDescent="0.2">
      <c r="A14" t="str">
        <f>IF(Données!C151="","",Données!A151)</f>
        <v/>
      </c>
      <c r="B14" t="str">
        <f>IF(Données!B151="","",Données!B151)</f>
        <v>Concessions et droits similaires</v>
      </c>
      <c r="C14" t="str">
        <f>IF(Données!C151="","",Données!C151)</f>
        <v/>
      </c>
      <c r="E14" s="120" t="str">
        <f t="shared" si="0"/>
        <v/>
      </c>
      <c r="F14" s="120" t="str">
        <f t="shared" si="1"/>
        <v/>
      </c>
      <c r="G14" s="120" t="str">
        <f t="shared" si="2"/>
        <v/>
      </c>
      <c r="H14" s="120" t="str">
        <f t="shared" si="3"/>
        <v/>
      </c>
      <c r="I14" s="120" t="str">
        <f t="shared" si="4"/>
        <v/>
      </c>
      <c r="J14" s="120" t="str">
        <f t="shared" si="5"/>
        <v/>
      </c>
    </row>
    <row r="15" spans="1:10" x14ac:dyDescent="0.2">
      <c r="A15" t="str">
        <f>IF(Données!C152="","",Données!A152)</f>
        <v/>
      </c>
      <c r="B15" t="str">
        <f>IF(Données!B152="","",Données!B152)</f>
        <v>Logiciels informatiques</v>
      </c>
      <c r="C15" t="str">
        <f>IF(Données!C152="","",Données!C152)</f>
        <v/>
      </c>
      <c r="E15" s="120" t="str">
        <f t="shared" si="0"/>
        <v/>
      </c>
      <c r="F15" s="120" t="str">
        <f t="shared" si="1"/>
        <v/>
      </c>
      <c r="G15" s="120" t="str">
        <f t="shared" si="2"/>
        <v/>
      </c>
      <c r="H15" s="120" t="str">
        <f t="shared" si="3"/>
        <v/>
      </c>
      <c r="I15" s="120" t="str">
        <f t="shared" si="4"/>
        <v/>
      </c>
      <c r="J15" s="120" t="str">
        <f t="shared" si="5"/>
        <v/>
      </c>
    </row>
    <row r="16" spans="1:10" x14ac:dyDescent="0.2">
      <c r="A16" t="str">
        <f>IF(Données!C153="","",Données!A153)</f>
        <v/>
      </c>
      <c r="B16" t="str">
        <f>IF(Données!B153="","",Données!B153)</f>
        <v>Droit au bail</v>
      </c>
      <c r="C16" t="str">
        <f>IF(Données!C153="","",Données!C153)</f>
        <v/>
      </c>
      <c r="E16" s="120" t="str">
        <f t="shared" si="0"/>
        <v/>
      </c>
      <c r="F16" s="120" t="str">
        <f t="shared" si="1"/>
        <v/>
      </c>
      <c r="G16" s="120" t="str">
        <f t="shared" si="2"/>
        <v/>
      </c>
      <c r="H16" s="120" t="str">
        <f t="shared" si="3"/>
        <v/>
      </c>
      <c r="I16" s="120" t="str">
        <f t="shared" si="4"/>
        <v/>
      </c>
      <c r="J16" s="120" t="str">
        <f t="shared" si="5"/>
        <v/>
      </c>
    </row>
    <row r="17" spans="1:10" x14ac:dyDescent="0.2">
      <c r="A17">
        <f>IF(Données!C154="","",Données!A154)</f>
        <v>207000</v>
      </c>
      <c r="B17" t="str">
        <f>IF(Données!B154="","",Données!B154)</f>
        <v>Fonds commercial</v>
      </c>
      <c r="C17">
        <f>IF(Données!C154="","",Données!C154)</f>
        <v>300000</v>
      </c>
      <c r="E17" s="120" t="str">
        <f t="shared" si="0"/>
        <v/>
      </c>
      <c r="F17" s="120" t="str">
        <f t="shared" si="1"/>
        <v/>
      </c>
      <c r="G17" s="120" t="str">
        <f t="shared" si="2"/>
        <v/>
      </c>
      <c r="H17" s="120" t="str">
        <f t="shared" si="3"/>
        <v/>
      </c>
      <c r="I17" s="120" t="str">
        <f t="shared" si="4"/>
        <v/>
      </c>
      <c r="J17" s="120" t="str">
        <f t="shared" si="5"/>
        <v/>
      </c>
    </row>
    <row r="18" spans="1:10" x14ac:dyDescent="0.2">
      <c r="A18" t="str">
        <f>IF(Données!C155="","",Données!A155)</f>
        <v/>
      </c>
      <c r="B18" t="str">
        <f>IF(Données!B155="","",Données!B155)</f>
        <v>Aut.immobilisations incorporelles</v>
      </c>
      <c r="C18" t="str">
        <f>IF(Données!C155="","",Données!C155)</f>
        <v/>
      </c>
      <c r="E18" s="120" t="str">
        <f t="shared" si="0"/>
        <v/>
      </c>
      <c r="F18" s="120" t="str">
        <f t="shared" si="1"/>
        <v/>
      </c>
      <c r="G18" s="120" t="str">
        <f t="shared" si="2"/>
        <v/>
      </c>
      <c r="H18" s="120" t="str">
        <f t="shared" si="3"/>
        <v/>
      </c>
      <c r="I18" s="120" t="str">
        <f t="shared" si="4"/>
        <v/>
      </c>
      <c r="J18" s="120" t="str">
        <f t="shared" si="5"/>
        <v/>
      </c>
    </row>
    <row r="19" spans="1:10" x14ac:dyDescent="0.2">
      <c r="A19" t="str">
        <f>IF(Données!C156="","",Données!A156)</f>
        <v/>
      </c>
      <c r="B19" t="str">
        <f>IF(Données!B156="","",Données!B156)</f>
        <v/>
      </c>
      <c r="C19" t="str">
        <f>IF(Données!C156="","",Données!C156)</f>
        <v/>
      </c>
      <c r="E19" s="120" t="str">
        <f t="shared" si="0"/>
        <v/>
      </c>
      <c r="F19" s="120" t="str">
        <f t="shared" si="1"/>
        <v/>
      </c>
      <c r="G19" s="120" t="str">
        <f t="shared" si="2"/>
        <v/>
      </c>
      <c r="H19" s="120" t="str">
        <f t="shared" si="3"/>
        <v/>
      </c>
      <c r="I19" s="120" t="str">
        <f t="shared" si="4"/>
        <v/>
      </c>
      <c r="J19" s="120" t="str">
        <f t="shared" si="5"/>
        <v/>
      </c>
    </row>
    <row r="20" spans="1:10" x14ac:dyDescent="0.2">
      <c r="A20" t="str">
        <f>IF(Données!C157="","",Données!A157)</f>
        <v/>
      </c>
      <c r="B20" t="str">
        <f>IF(Données!B157="","",Données!B157)</f>
        <v>21- IMMOBILISATIONS CORPORELLES</v>
      </c>
      <c r="C20" t="str">
        <f>IF(Données!C157="","",Données!C157)</f>
        <v/>
      </c>
      <c r="E20" s="120" t="str">
        <f t="shared" si="0"/>
        <v/>
      </c>
      <c r="F20" s="120" t="str">
        <f t="shared" si="1"/>
        <v/>
      </c>
      <c r="G20" s="120" t="str">
        <f t="shared" si="2"/>
        <v/>
      </c>
      <c r="H20" s="120" t="str">
        <f t="shared" si="3"/>
        <v/>
      </c>
      <c r="I20" s="120" t="str">
        <f t="shared" si="4"/>
        <v/>
      </c>
      <c r="J20" s="120" t="str">
        <f t="shared" si="5"/>
        <v/>
      </c>
    </row>
    <row r="21" spans="1:10" x14ac:dyDescent="0.2">
      <c r="A21" t="str">
        <f>IF(Données!C158="","",Données!A158)</f>
        <v/>
      </c>
      <c r="B21" t="str">
        <f>IF(Données!B158="","",Données!B158)</f>
        <v>Terrains</v>
      </c>
      <c r="C21" t="str">
        <f>IF(Données!C158="","",Données!C158)</f>
        <v/>
      </c>
      <c r="E21" s="120" t="str">
        <f t="shared" si="0"/>
        <v/>
      </c>
      <c r="F21" s="120" t="str">
        <f t="shared" si="1"/>
        <v/>
      </c>
      <c r="G21" s="120" t="str">
        <f t="shared" si="2"/>
        <v/>
      </c>
      <c r="H21" s="120" t="str">
        <f t="shared" si="3"/>
        <v/>
      </c>
      <c r="I21" s="120" t="str">
        <f t="shared" si="4"/>
        <v/>
      </c>
      <c r="J21" s="120" t="str">
        <f t="shared" si="5"/>
        <v/>
      </c>
    </row>
    <row r="22" spans="1:10" x14ac:dyDescent="0.2">
      <c r="A22" t="str">
        <f>IF(Données!C159="","",Données!A159)</f>
        <v/>
      </c>
      <c r="B22" t="str">
        <f>IF(Données!B159="","",Données!B159)</f>
        <v>Terrains nus</v>
      </c>
      <c r="C22" t="str">
        <f>IF(Données!C159="","",Données!C159)</f>
        <v/>
      </c>
      <c r="E22" s="120" t="str">
        <f t="shared" si="0"/>
        <v/>
      </c>
      <c r="F22" s="120" t="str">
        <f t="shared" si="1"/>
        <v/>
      </c>
      <c r="G22" s="120" t="str">
        <f t="shared" si="2"/>
        <v/>
      </c>
      <c r="H22" s="120" t="str">
        <f t="shared" si="3"/>
        <v/>
      </c>
      <c r="I22" s="120" t="str">
        <f t="shared" si="4"/>
        <v/>
      </c>
      <c r="J22" s="120" t="str">
        <f t="shared" si="5"/>
        <v/>
      </c>
    </row>
    <row r="23" spans="1:10" x14ac:dyDescent="0.2">
      <c r="A23" t="str">
        <f>IF(Données!C160="","",Données!A160)</f>
        <v/>
      </c>
      <c r="B23" t="str">
        <f>IF(Données!B160="","",Données!B160)</f>
        <v>Terrains aménagés</v>
      </c>
      <c r="C23" t="str">
        <f>IF(Données!C160="","",Données!C160)</f>
        <v/>
      </c>
      <c r="E23" s="120" t="str">
        <f t="shared" si="0"/>
        <v/>
      </c>
      <c r="F23" s="120" t="str">
        <f t="shared" si="1"/>
        <v/>
      </c>
      <c r="G23" s="120" t="str">
        <f t="shared" si="2"/>
        <v/>
      </c>
      <c r="H23" s="120" t="str">
        <f t="shared" si="3"/>
        <v/>
      </c>
      <c r="I23" s="120" t="str">
        <f t="shared" si="4"/>
        <v/>
      </c>
      <c r="J23" s="120" t="str">
        <f t="shared" si="5"/>
        <v/>
      </c>
    </row>
    <row r="24" spans="1:10" x14ac:dyDescent="0.2">
      <c r="A24" t="str">
        <f>IF(Données!C161="","",Données!A161)</f>
        <v/>
      </c>
      <c r="B24" t="str">
        <f>IF(Données!B161="","",Données!B161)</f>
        <v/>
      </c>
      <c r="C24" t="str">
        <f>IF(Données!C161="","",Données!C161)</f>
        <v/>
      </c>
      <c r="E24" s="120" t="str">
        <f t="shared" si="0"/>
        <v/>
      </c>
      <c r="F24" s="120" t="str">
        <f t="shared" si="1"/>
        <v/>
      </c>
      <c r="G24" s="120" t="str">
        <f t="shared" si="2"/>
        <v/>
      </c>
      <c r="H24" s="120" t="str">
        <f t="shared" si="3"/>
        <v/>
      </c>
      <c r="I24" s="120" t="str">
        <f t="shared" si="4"/>
        <v/>
      </c>
      <c r="J24" s="120" t="str">
        <f t="shared" si="5"/>
        <v/>
      </c>
    </row>
    <row r="25" spans="1:10" x14ac:dyDescent="0.2">
      <c r="A25" t="str">
        <f>IF(Données!C162="","",Données!A162)</f>
        <v/>
      </c>
      <c r="B25" t="str">
        <f>IF(Données!B162="","",Données!B162)</f>
        <v>Agencements, aménagements terrains</v>
      </c>
      <c r="C25" t="str">
        <f>IF(Données!C162="","",Données!C162)</f>
        <v/>
      </c>
      <c r="E25" s="120" t="str">
        <f t="shared" si="0"/>
        <v/>
      </c>
      <c r="F25" s="120" t="str">
        <f t="shared" si="1"/>
        <v/>
      </c>
      <c r="G25" s="120" t="str">
        <f t="shared" si="2"/>
        <v/>
      </c>
      <c r="H25" s="120" t="str">
        <f t="shared" si="3"/>
        <v/>
      </c>
      <c r="I25" s="120" t="str">
        <f t="shared" si="4"/>
        <v/>
      </c>
      <c r="J25" s="120" t="str">
        <f t="shared" si="5"/>
        <v/>
      </c>
    </row>
    <row r="26" spans="1:10" x14ac:dyDescent="0.2">
      <c r="A26" t="str">
        <f>IF(Données!C163="","",Données!A163)</f>
        <v/>
      </c>
      <c r="B26" t="str">
        <f>IF(Données!B163="","",Données!B163)</f>
        <v>Constructions</v>
      </c>
      <c r="C26" t="str">
        <f>IF(Données!C163="","",Données!C163)</f>
        <v/>
      </c>
      <c r="E26" s="120" t="str">
        <f t="shared" si="0"/>
        <v/>
      </c>
      <c r="F26" s="120" t="str">
        <f t="shared" si="1"/>
        <v/>
      </c>
      <c r="G26" s="120" t="str">
        <f t="shared" si="2"/>
        <v/>
      </c>
      <c r="H26" s="120" t="str">
        <f t="shared" si="3"/>
        <v/>
      </c>
      <c r="I26" s="120" t="str">
        <f t="shared" si="4"/>
        <v/>
      </c>
      <c r="J26" s="120" t="str">
        <f t="shared" si="5"/>
        <v/>
      </c>
    </row>
    <row r="27" spans="1:10" x14ac:dyDescent="0.2">
      <c r="A27" t="str">
        <f>IF(Données!C164="","",Données!A164)</f>
        <v/>
      </c>
      <c r="B27" t="str">
        <f>IF(Données!B164="","",Données!B164)</f>
        <v>Bâtiments</v>
      </c>
      <c r="C27" t="str">
        <f>IF(Données!C164="","",Données!C164)</f>
        <v/>
      </c>
      <c r="E27" s="120" t="str">
        <f t="shared" si="0"/>
        <v/>
      </c>
      <c r="F27" s="120" t="str">
        <f t="shared" si="1"/>
        <v/>
      </c>
      <c r="G27" s="120" t="str">
        <f t="shared" si="2"/>
        <v/>
      </c>
      <c r="H27" s="120" t="str">
        <f t="shared" si="3"/>
        <v/>
      </c>
      <c r="I27" s="120" t="str">
        <f t="shared" si="4"/>
        <v/>
      </c>
      <c r="J27" s="120" t="str">
        <f t="shared" si="5"/>
        <v/>
      </c>
    </row>
    <row r="28" spans="1:10" x14ac:dyDescent="0.2">
      <c r="A28" t="str">
        <f>IF(Données!C165="","",Données!A165)</f>
        <v/>
      </c>
      <c r="B28" t="str">
        <f>IF(Données!B165="","",Données!B165)</f>
        <v>Agencements, install.générales</v>
      </c>
      <c r="C28" t="str">
        <f>IF(Données!C165="","",Données!C165)</f>
        <v/>
      </c>
      <c r="E28" s="120" t="str">
        <f t="shared" si="0"/>
        <v/>
      </c>
      <c r="F28" s="120" t="str">
        <f t="shared" si="1"/>
        <v/>
      </c>
      <c r="G28" s="120" t="str">
        <f t="shared" si="2"/>
        <v/>
      </c>
      <c r="H28" s="120" t="str">
        <f t="shared" si="3"/>
        <v/>
      </c>
      <c r="I28" s="120" t="str">
        <f t="shared" si="4"/>
        <v/>
      </c>
      <c r="J28" s="120" t="str">
        <f t="shared" si="5"/>
        <v/>
      </c>
    </row>
    <row r="29" spans="1:10" x14ac:dyDescent="0.2">
      <c r="A29" t="str">
        <f>IF(Données!C166="","",Données!A166)</f>
        <v/>
      </c>
      <c r="B29" t="str">
        <f>IF(Données!B166="","",Données!B166)</f>
        <v>Constructions sur sol d'autrui</v>
      </c>
      <c r="C29" t="str">
        <f>IF(Données!C166="","",Données!C166)</f>
        <v/>
      </c>
      <c r="E29" s="120" t="str">
        <f t="shared" si="0"/>
        <v/>
      </c>
      <c r="F29" s="120" t="str">
        <f t="shared" si="1"/>
        <v/>
      </c>
      <c r="G29" s="120" t="str">
        <f t="shared" si="2"/>
        <v/>
      </c>
      <c r="H29" s="120" t="str">
        <f t="shared" si="3"/>
        <v/>
      </c>
      <c r="I29" s="120" t="str">
        <f t="shared" si="4"/>
        <v/>
      </c>
      <c r="J29" s="120" t="str">
        <f t="shared" si="5"/>
        <v/>
      </c>
    </row>
    <row r="30" spans="1:10" x14ac:dyDescent="0.2">
      <c r="A30" t="str">
        <f>IF(Données!C167="","",Données!A167)</f>
        <v/>
      </c>
      <c r="B30" t="str">
        <f>IF(Données!B167="","",Données!B167)</f>
        <v/>
      </c>
      <c r="C30" t="str">
        <f>IF(Données!C167="","",Données!C167)</f>
        <v/>
      </c>
      <c r="E30" s="120" t="str">
        <f t="shared" si="0"/>
        <v/>
      </c>
      <c r="F30" s="120" t="str">
        <f t="shared" si="1"/>
        <v/>
      </c>
      <c r="G30" s="120" t="str">
        <f t="shared" si="2"/>
        <v/>
      </c>
      <c r="H30" s="120" t="str">
        <f t="shared" si="3"/>
        <v/>
      </c>
      <c r="I30" s="120" t="str">
        <f t="shared" si="4"/>
        <v/>
      </c>
      <c r="J30" s="120" t="str">
        <f t="shared" si="5"/>
        <v/>
      </c>
    </row>
    <row r="31" spans="1:10" x14ac:dyDescent="0.2">
      <c r="A31" t="str">
        <f>IF(Données!C168="","",Données!A168)</f>
        <v/>
      </c>
      <c r="B31" t="str">
        <f>IF(Données!B168="","",Données!B168)</f>
        <v>Installations techniques, matériel et outillage industriels</v>
      </c>
      <c r="C31" t="str">
        <f>IF(Données!C168="","",Données!C168)</f>
        <v/>
      </c>
      <c r="E31" s="120" t="str">
        <f t="shared" si="0"/>
        <v/>
      </c>
      <c r="F31" s="120" t="str">
        <f t="shared" si="1"/>
        <v/>
      </c>
      <c r="G31" s="120" t="str">
        <f t="shared" si="2"/>
        <v/>
      </c>
      <c r="H31" s="120" t="str">
        <f t="shared" si="3"/>
        <v/>
      </c>
      <c r="I31" s="120" t="str">
        <f t="shared" si="4"/>
        <v/>
      </c>
      <c r="J31" s="120" t="str">
        <f t="shared" si="5"/>
        <v/>
      </c>
    </row>
    <row r="32" spans="1:10" x14ac:dyDescent="0.2">
      <c r="A32" t="str">
        <f>IF(Données!C169="","",Données!A169)</f>
        <v/>
      </c>
      <c r="B32" t="str">
        <f>IF(Données!B169="","",Données!B169)</f>
        <v>Installat. complexes spécialisées</v>
      </c>
      <c r="C32" t="str">
        <f>IF(Données!C169="","",Données!C169)</f>
        <v/>
      </c>
      <c r="E32" s="120" t="str">
        <f t="shared" si="0"/>
        <v/>
      </c>
      <c r="F32" s="120" t="str">
        <f t="shared" si="1"/>
        <v/>
      </c>
      <c r="G32" s="120" t="str">
        <f t="shared" si="2"/>
        <v/>
      </c>
      <c r="H32" s="120" t="str">
        <f t="shared" si="3"/>
        <v/>
      </c>
      <c r="I32" s="120" t="str">
        <f t="shared" si="4"/>
        <v/>
      </c>
      <c r="J32" s="120" t="str">
        <f t="shared" si="5"/>
        <v/>
      </c>
    </row>
    <row r="33" spans="1:10" x14ac:dyDescent="0.2">
      <c r="A33" t="str">
        <f>IF(Données!C170="","",Données!A170)</f>
        <v/>
      </c>
      <c r="B33" t="str">
        <f>IF(Données!B170="","",Données!B170)</f>
        <v>Installations caractère spécifique</v>
      </c>
      <c r="C33" t="str">
        <f>IF(Données!C170="","",Données!C170)</f>
        <v/>
      </c>
      <c r="E33" s="120" t="str">
        <f t="shared" si="0"/>
        <v/>
      </c>
      <c r="F33" s="120" t="str">
        <f t="shared" si="1"/>
        <v/>
      </c>
      <c r="G33" s="120" t="str">
        <f t="shared" si="2"/>
        <v/>
      </c>
      <c r="H33" s="120" t="str">
        <f t="shared" si="3"/>
        <v/>
      </c>
      <c r="I33" s="120" t="str">
        <f t="shared" si="4"/>
        <v/>
      </c>
      <c r="J33" s="120" t="str">
        <f t="shared" si="5"/>
        <v/>
      </c>
    </row>
    <row r="34" spans="1:10" x14ac:dyDescent="0.2">
      <c r="A34">
        <f>IF(Données!C171="","",Données!A171)</f>
        <v>215400</v>
      </c>
      <c r="B34" t="str">
        <f>IF(Données!B171="","",Données!B171)</f>
        <v>Matériel industriel</v>
      </c>
      <c r="C34">
        <f>IF(Données!C171="","",Données!C171)</f>
        <v>32310.07</v>
      </c>
      <c r="E34" s="120" t="str">
        <f t="shared" si="0"/>
        <v/>
      </c>
      <c r="F34" s="120" t="str">
        <f t="shared" si="1"/>
        <v/>
      </c>
      <c r="G34" s="120" t="str">
        <f t="shared" si="2"/>
        <v/>
      </c>
      <c r="H34" s="120" t="str">
        <f t="shared" si="3"/>
        <v/>
      </c>
      <c r="I34" s="120" t="str">
        <f t="shared" si="4"/>
        <v/>
      </c>
      <c r="J34" s="120" t="str">
        <f t="shared" si="5"/>
        <v/>
      </c>
    </row>
    <row r="35" spans="1:10" x14ac:dyDescent="0.2">
      <c r="A35" t="str">
        <f>IF(Données!C172="","",Données!A172)</f>
        <v/>
      </c>
      <c r="B35" t="str">
        <f>IF(Données!B172="","",Données!B172)</f>
        <v>Outillage industriel</v>
      </c>
      <c r="C35" t="str">
        <f>IF(Données!C172="","",Données!C172)</f>
        <v/>
      </c>
      <c r="E35" s="120" t="str">
        <f t="shared" si="0"/>
        <v/>
      </c>
      <c r="F35" s="120" t="str">
        <f t="shared" si="1"/>
        <v/>
      </c>
      <c r="G35" s="120" t="str">
        <f t="shared" si="2"/>
        <v/>
      </c>
      <c r="H35" s="120" t="str">
        <f t="shared" si="3"/>
        <v/>
      </c>
      <c r="I35" s="120" t="str">
        <f t="shared" si="4"/>
        <v/>
      </c>
      <c r="J35" s="120" t="str">
        <f t="shared" si="5"/>
        <v/>
      </c>
    </row>
    <row r="36" spans="1:10" x14ac:dyDescent="0.2">
      <c r="A36" t="str">
        <f>IF(Données!C173="","",Données!A173)</f>
        <v/>
      </c>
      <c r="B36" t="str">
        <f>IF(Données!B173="","",Données!B173)</f>
        <v>Agencements, aménagements matériel et outillage industriels</v>
      </c>
      <c r="C36" t="str">
        <f>IF(Données!C173="","",Données!C173)</f>
        <v/>
      </c>
      <c r="E36" s="120" t="str">
        <f t="shared" si="0"/>
        <v/>
      </c>
      <c r="F36" s="120" t="str">
        <f t="shared" si="1"/>
        <v/>
      </c>
      <c r="G36" s="120" t="str">
        <f t="shared" si="2"/>
        <v/>
      </c>
      <c r="H36" s="120" t="str">
        <f t="shared" si="3"/>
        <v/>
      </c>
      <c r="I36" s="120" t="str">
        <f t="shared" si="4"/>
        <v/>
      </c>
      <c r="J36" s="120" t="str">
        <f t="shared" si="5"/>
        <v/>
      </c>
    </row>
    <row r="37" spans="1:10" x14ac:dyDescent="0.2">
      <c r="A37" t="str">
        <f>IF(Données!C174="","",Données!A174)</f>
        <v/>
      </c>
      <c r="B37" t="str">
        <f>IF(Données!B174="","",Données!B174)</f>
        <v/>
      </c>
      <c r="C37" t="str">
        <f>IF(Données!C174="","",Données!C174)</f>
        <v/>
      </c>
      <c r="E37" s="120" t="str">
        <f t="shared" si="0"/>
        <v/>
      </c>
      <c r="F37" s="120" t="str">
        <f t="shared" si="1"/>
        <v/>
      </c>
      <c r="G37" s="120" t="str">
        <f t="shared" si="2"/>
        <v/>
      </c>
      <c r="H37" s="120" t="str">
        <f t="shared" si="3"/>
        <v/>
      </c>
      <c r="I37" s="120" t="str">
        <f t="shared" si="4"/>
        <v/>
      </c>
      <c r="J37" s="120" t="str">
        <f t="shared" si="5"/>
        <v/>
      </c>
    </row>
    <row r="38" spans="1:10" x14ac:dyDescent="0.2">
      <c r="A38" t="str">
        <f>IF(Données!C175="","",Données!A175)</f>
        <v/>
      </c>
      <c r="B38" t="str">
        <f>IF(Données!B175="","",Données!B175)</f>
        <v>Autres immobilisations corporelles</v>
      </c>
      <c r="C38" t="str">
        <f>IF(Données!C175="","",Données!C175)</f>
        <v/>
      </c>
      <c r="E38" s="120" t="str">
        <f t="shared" si="0"/>
        <v/>
      </c>
      <c r="F38" s="120" t="str">
        <f t="shared" si="1"/>
        <v/>
      </c>
      <c r="G38" s="120" t="str">
        <f t="shared" si="2"/>
        <v/>
      </c>
      <c r="H38" s="120" t="str">
        <f t="shared" si="3"/>
        <v/>
      </c>
      <c r="I38" s="120" t="str">
        <f t="shared" si="4"/>
        <v/>
      </c>
      <c r="J38" s="120" t="str">
        <f t="shared" si="5"/>
        <v/>
      </c>
    </row>
    <row r="39" spans="1:10" x14ac:dyDescent="0.2">
      <c r="A39">
        <f>IF(Données!C176="","",Données!A176)</f>
        <v>218100</v>
      </c>
      <c r="B39" t="str">
        <f>IF(Données!B176="","",Données!B176)</f>
        <v>Agencemts,instal.génér.diverses</v>
      </c>
      <c r="C39">
        <f>IF(Données!C176="","",Données!C176)</f>
        <v>57886.43</v>
      </c>
      <c r="E39" s="120" t="str">
        <f t="shared" si="0"/>
        <v/>
      </c>
      <c r="F39" s="120" t="str">
        <f t="shared" si="1"/>
        <v/>
      </c>
      <c r="G39" s="120" t="str">
        <f t="shared" si="2"/>
        <v/>
      </c>
      <c r="H39" s="120" t="str">
        <f t="shared" si="3"/>
        <v/>
      </c>
      <c r="I39" s="120" t="str">
        <f t="shared" si="4"/>
        <v/>
      </c>
      <c r="J39" s="120" t="str">
        <f t="shared" si="5"/>
        <v/>
      </c>
    </row>
    <row r="40" spans="1:10" x14ac:dyDescent="0.2">
      <c r="A40">
        <f>IF(Données!C177="","",Données!A177)</f>
        <v>218200</v>
      </c>
      <c r="B40" t="str">
        <f>IF(Données!B177="","",Données!B177)</f>
        <v>Matériel de transport</v>
      </c>
      <c r="C40">
        <f>IF(Données!C177="","",Données!C177)</f>
        <v>6985.84</v>
      </c>
      <c r="E40" s="120" t="str">
        <f t="shared" si="0"/>
        <v/>
      </c>
      <c r="F40" s="120" t="str">
        <f t="shared" si="1"/>
        <v/>
      </c>
      <c r="G40" s="120" t="str">
        <f t="shared" si="2"/>
        <v/>
      </c>
      <c r="H40" s="120" t="str">
        <f t="shared" si="3"/>
        <v/>
      </c>
      <c r="I40" s="120" t="str">
        <f t="shared" si="4"/>
        <v/>
      </c>
      <c r="J40" s="120" t="str">
        <f t="shared" si="5"/>
        <v/>
      </c>
    </row>
    <row r="41" spans="1:10" x14ac:dyDescent="0.2">
      <c r="A41" t="str">
        <f>IF(Données!C178="","",Données!A178)</f>
        <v/>
      </c>
      <c r="B41" t="str">
        <f>IF(Données!B178="","",Données!B178)</f>
        <v>Matériel de bureau et informatique</v>
      </c>
      <c r="C41" t="str">
        <f>IF(Données!C178="","",Données!C178)</f>
        <v/>
      </c>
      <c r="E41" s="120" t="str">
        <f t="shared" si="0"/>
        <v/>
      </c>
      <c r="F41" s="120" t="str">
        <f t="shared" si="1"/>
        <v/>
      </c>
      <c r="G41" s="120" t="str">
        <f t="shared" si="2"/>
        <v/>
      </c>
      <c r="H41" s="120" t="str">
        <f t="shared" si="3"/>
        <v/>
      </c>
      <c r="I41" s="120" t="str">
        <f t="shared" si="4"/>
        <v/>
      </c>
      <c r="J41" s="120" t="str">
        <f t="shared" si="5"/>
        <v/>
      </c>
    </row>
    <row r="42" spans="1:10" x14ac:dyDescent="0.2">
      <c r="A42" t="str">
        <f>IF(Données!C179="","",Données!A179)</f>
        <v/>
      </c>
      <c r="B42" t="str">
        <f>IF(Données!B179="","",Données!B179)</f>
        <v>Mobilier</v>
      </c>
      <c r="C42" t="str">
        <f>IF(Données!C179="","",Données!C179)</f>
        <v/>
      </c>
      <c r="E42" s="120" t="str">
        <f t="shared" si="0"/>
        <v/>
      </c>
      <c r="F42" s="120" t="str">
        <f t="shared" si="1"/>
        <v/>
      </c>
      <c r="G42" s="120" t="str">
        <f t="shared" si="2"/>
        <v/>
      </c>
      <c r="H42" s="120" t="str">
        <f t="shared" si="3"/>
        <v/>
      </c>
      <c r="I42" s="120" t="str">
        <f t="shared" si="4"/>
        <v/>
      </c>
      <c r="J42" s="120" t="str">
        <f t="shared" si="5"/>
        <v/>
      </c>
    </row>
    <row r="43" spans="1:10" x14ac:dyDescent="0.2">
      <c r="A43" t="str">
        <f>IF(Données!C180="","",Données!A180)</f>
        <v/>
      </c>
      <c r="B43" t="str">
        <f>IF(Données!B180="","",Données!B180)</f>
        <v>Emballages récupérables</v>
      </c>
      <c r="C43" t="str">
        <f>IF(Données!C180="","",Données!C180)</f>
        <v/>
      </c>
      <c r="E43" s="120" t="str">
        <f t="shared" si="0"/>
        <v/>
      </c>
      <c r="F43" s="120" t="str">
        <f t="shared" si="1"/>
        <v/>
      </c>
      <c r="G43" s="120" t="str">
        <f t="shared" si="2"/>
        <v/>
      </c>
      <c r="H43" s="120" t="str">
        <f t="shared" si="3"/>
        <v/>
      </c>
      <c r="I43" s="120" t="str">
        <f t="shared" si="4"/>
        <v/>
      </c>
      <c r="J43" s="120" t="str">
        <f t="shared" si="5"/>
        <v/>
      </c>
    </row>
    <row r="44" spans="1:10" x14ac:dyDescent="0.2">
      <c r="A44" t="str">
        <f>IF(Données!C181="","",Données!A181)</f>
        <v/>
      </c>
      <c r="B44" t="str">
        <f>IF(Données!B181="","",Données!B181)</f>
        <v/>
      </c>
      <c r="C44" t="str">
        <f>IF(Données!C181="","",Données!C181)</f>
        <v/>
      </c>
      <c r="E44" s="120" t="str">
        <f t="shared" si="0"/>
        <v/>
      </c>
      <c r="F44" s="120" t="str">
        <f t="shared" si="1"/>
        <v/>
      </c>
      <c r="G44" s="120" t="str">
        <f t="shared" si="2"/>
        <v/>
      </c>
      <c r="H44" s="120" t="str">
        <f t="shared" si="3"/>
        <v/>
      </c>
      <c r="I44" s="120" t="str">
        <f t="shared" si="4"/>
        <v/>
      </c>
      <c r="J44" s="120" t="str">
        <f t="shared" si="5"/>
        <v/>
      </c>
    </row>
    <row r="45" spans="1:10" x14ac:dyDescent="0.2">
      <c r="A45" t="str">
        <f>IF(Données!C182="","",Données!A182)</f>
        <v/>
      </c>
      <c r="B45" t="str">
        <f>IF(Données!B182="","",Données!B182)</f>
        <v>Immobilisations mises en concession</v>
      </c>
      <c r="C45" t="str">
        <f>IF(Données!C182="","",Données!C182)</f>
        <v/>
      </c>
      <c r="E45" s="120" t="str">
        <f t="shared" si="0"/>
        <v/>
      </c>
      <c r="F45" s="120" t="str">
        <f t="shared" si="1"/>
        <v/>
      </c>
      <c r="G45" s="120" t="str">
        <f t="shared" si="2"/>
        <v/>
      </c>
      <c r="H45" s="120" t="str">
        <f t="shared" si="3"/>
        <v/>
      </c>
      <c r="I45" s="120" t="str">
        <f t="shared" si="4"/>
        <v/>
      </c>
      <c r="J45" s="120" t="str">
        <f t="shared" si="5"/>
        <v/>
      </c>
    </row>
    <row r="46" spans="1:10" x14ac:dyDescent="0.2">
      <c r="A46" t="str">
        <f>IF(Données!A183="","",Données!A183)</f>
        <v/>
      </c>
      <c r="E46" s="120" t="str">
        <f t="shared" si="0"/>
        <v/>
      </c>
      <c r="F46" s="120" t="str">
        <f t="shared" si="1"/>
        <v/>
      </c>
      <c r="G46" s="120" t="str">
        <f t="shared" si="2"/>
        <v/>
      </c>
      <c r="H46" s="120" t="str">
        <f t="shared" si="3"/>
        <v/>
      </c>
      <c r="I46" s="120" t="str">
        <f t="shared" si="4"/>
        <v/>
      </c>
      <c r="J46" s="120" t="str">
        <f t="shared" si="5"/>
        <v/>
      </c>
    </row>
    <row r="47" spans="1:10" x14ac:dyDescent="0.2">
      <c r="A47" s="121" t="str">
        <f>Données!A142</f>
        <v>Classe 2</v>
      </c>
      <c r="B47" s="122" t="str">
        <f>Données!B142</f>
        <v>Immobilisations</v>
      </c>
      <c r="C47">
        <f>+SUM(C7:C46)</f>
        <v>397182.34</v>
      </c>
      <c r="E47">
        <f t="shared" ref="E47:J47" si="6">+SUM(E7:E46)</f>
        <v>0</v>
      </c>
      <c r="F47">
        <f t="shared" si="6"/>
        <v>0</v>
      </c>
      <c r="G47">
        <f t="shared" si="6"/>
        <v>0</v>
      </c>
      <c r="H47">
        <f t="shared" si="6"/>
        <v>0</v>
      </c>
      <c r="I47">
        <f t="shared" si="6"/>
        <v>0</v>
      </c>
      <c r="J47">
        <f t="shared" si="6"/>
        <v>0</v>
      </c>
    </row>
  </sheetData>
  <autoFilter ref="A6:C47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Drop Down 1">
              <controlPr defaultSize="0" autoLine="0" autoPict="0">
                <anchor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19050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R427"/>
  <sheetViews>
    <sheetView topLeftCell="A3" zoomScale="60" zoomScaleNormal="60" workbookViewId="0">
      <selection activeCell="B14" sqref="B14"/>
    </sheetView>
  </sheetViews>
  <sheetFormatPr baseColWidth="10" defaultRowHeight="12.75" x14ac:dyDescent="0.2"/>
  <cols>
    <col min="1" max="1" width="24.5703125" customWidth="1"/>
    <col min="2" max="2" width="25.5703125" customWidth="1"/>
    <col min="3" max="3" width="18" customWidth="1"/>
    <col min="4" max="5" width="17.42578125" customWidth="1"/>
    <col min="8" max="8" width="17" customWidth="1"/>
    <col min="9" max="9" width="18.7109375" customWidth="1"/>
    <col min="10" max="10" width="18.42578125" customWidth="1"/>
    <col min="11" max="11" width="14.28515625" bestFit="1" customWidth="1"/>
  </cols>
  <sheetData>
    <row r="8" spans="1:11" x14ac:dyDescent="0.2">
      <c r="A8" s="128" t="str">
        <f>IF(OR(Données!F1089=1,Données!F1089=2,Données!F1089=3),SUBSTITUTE(Données!B1088,CHAR(10)," "),"")</f>
        <v xml:space="preserve">Nature de l'immobilisation </v>
      </c>
      <c r="B8" s="93" t="str">
        <f>IF(A8="","",Données!B1089)</f>
        <v>KJB</v>
      </c>
    </row>
    <row r="9" spans="1:11" ht="25.5" x14ac:dyDescent="0.2">
      <c r="A9" s="128" t="str">
        <f>IF(OR(Données!F1089=1,Données!F1089=2,Données!F1089=3),SUBSTITUTE(Données!C1088,CHAR(10)," "),"")</f>
        <v>Coût d'acquisition HT (sauf si véhicule de tourisme)</v>
      </c>
      <c r="B9" s="94">
        <f>IF(A9="","",Données!C1089)</f>
        <v>20000</v>
      </c>
    </row>
    <row r="10" spans="1:11" x14ac:dyDescent="0.2">
      <c r="A10" s="128" t="str">
        <f>IF(OR(Données!F1089=1,Données!F1089=3),SUBSTITUTE(Données!D1088,CHAR(10)," "),IF(Données!F1089=2,SUBSTITUTE(Données!G1088,CHAR(10)," "),""))</f>
        <v xml:space="preserve">Date de mise en service </v>
      </c>
      <c r="B10" s="95">
        <f>IF(A10=Données!G1088,Données!G1089,IF(A10=Données!D1088,Données!D1089,""))</f>
        <v>43218</v>
      </c>
      <c r="C10" s="150" t="str">
        <f>Données!L1101</f>
        <v>Coefficient d'amortissement</v>
      </c>
      <c r="D10" s="150"/>
    </row>
    <row r="11" spans="1:11" ht="14.25" x14ac:dyDescent="0.2">
      <c r="A11" s="129" t="str">
        <f>IF(OR(Données!F1089=1,Données!F1089=2,Données!F1089=3),IF(Données!F1089=3,SUBSTITUTE(Données!G1088,CHAR(10)," "),SUBSTITUTE(Données!F1088,CHAR(10)," ")),"")</f>
        <v>Mois de mise en service</v>
      </c>
      <c r="B11" s="93" t="str">
        <f>IF(A11=Données!F1088,IF(Données!F1089=1,Données!L1094,IF(Données!F1089=2,Données!L1095,IF(Données!F1089=3,Données!L1096,IF(Données!F1089=4,Données!L1097,"")))),IF(A11=Données!G1088,Données!G1089,""))</f>
        <v>Avril</v>
      </c>
      <c r="C11" s="92" t="str">
        <f>Données!L1094</f>
        <v xml:space="preserve">Linéaire </v>
      </c>
      <c r="D11" s="12" t="str">
        <f>Données!L1095</f>
        <v>Dégréssif</v>
      </c>
      <c r="K11" s="90"/>
    </row>
    <row r="12" spans="1:11" ht="26.25" customHeight="1" x14ac:dyDescent="0.2">
      <c r="A12" s="129" t="str">
        <f>IF(A11="","",IF(A11=Données!F1088,SUBSTITUTE(Données!E1088,CHAR(10)," "),SUBSTITUTE(Données!F1088,CHAR(10)," ")))</f>
        <v xml:space="preserve">Mode d'amortissement </v>
      </c>
      <c r="B12" s="98" t="str">
        <f>IF(A12="","",IF(AND(Données!F1089=1,B11=Données!L1094),Données!E1089,IF(AND(Données!F1089=2,B11=Données!L1095),Données!E1089,IF(AND(Données!F1089=3,B11=Données!L1095),"",Données!L1096))))</f>
        <v>Linéaire OU Dégressif</v>
      </c>
      <c r="C12" s="117">
        <f>IF(Données!D1089="","",IF(AND(Données!E1089&gt;0,OR(Données!F1089=1,Données!F1089=2,Données!F1089=3)),ROUND(1/Données!E1089,2),""))</f>
        <v>0.2</v>
      </c>
      <c r="D12" s="117">
        <f>IF(Données!F1089=1,"",(ROUND(IF(AND(OR(Données!F1089=2,Données!F1089=3),OR(Données!E1089=3,Données!E1089=4)),Données!M1103*C12,IF(AND(OR(Données!F1089=2,Données!F1089=3),OR(Données!E1089=5,Données!E1089=6)),Données!M1104*C12,IF(AND(OR(Données!F1089=2,Données!F1089=3),OR(Données!E1089&gt;6)),Données!M1105*C12,""))),2)))</f>
        <v>0.35</v>
      </c>
      <c r="E12" t="s">
        <v>1118</v>
      </c>
      <c r="H12">
        <f>IF(OR(Données!F1089=1,3),ROUND((Données!I1089-Données!D1089)/Données!J1089,2),IF(Données!L1089=2,ROUND((Données!I1089-DATE(YEAR(Données!D1089),4,1))/Données!J1089,2),IF(A13=Données!E1089,"")))</f>
        <v>0.68</v>
      </c>
      <c r="J12">
        <f>IF(OR(Données!F1089=1,3),ROUND((Données!I1089-Données!D1089)/Données!J1089,2),IF(Données!L1089=2,ROUND((Données!I1089-DATE(YEAR(Données!D1089),4,1))/Données!J1089,2),IF(A13=Données!E1088,Données!E1089,"")))</f>
        <v>0.68</v>
      </c>
      <c r="K12" s="90"/>
    </row>
    <row r="13" spans="1:11" ht="25.5" x14ac:dyDescent="0.2">
      <c r="A13" s="129" t="str">
        <f>IF(A12="","",IF(A12=Données!E1088,IF(OR(Données!F1089=1,Données!F1089=3),CONCATENATE(Données!H1086," ",LEFT(Données!L1094,9)),IF(Données!F1089=2,CONCATENATE(Données!H1086," ",LEFT(Données!L1095,9)),"")),Données!E1088))</f>
        <v>Nombre d'années d'amortissement</v>
      </c>
      <c r="B13" s="96" t="s">
        <v>1126</v>
      </c>
    </row>
    <row r="14" spans="1:11" ht="25.5" x14ac:dyDescent="0.2">
      <c r="A14" s="128" t="str">
        <f>IF(A12="","",IF(A12=Données!E1088,IF(OR(Données!F1089=1,Données!F1089=3),CONCATENATE(Données!I1086," ",LEFT(Données!L1094,9)),IF(Données!F1089=2,CONCATENATE(Données!I1086," ",LEFT(Données!L1095,9)),"")),IF(OR(Données!F1089=1,Données!F1089=3),CONCATENATE(Données!H1086," ",LEFT(Données!L1094,9)),IF(Données!F1089=2,CONCATENATE(Données!H1086," ",LEFT(Données!L1095,9)),""))))</f>
        <v xml:space="preserve">Prorata de la première année Linéaire </v>
      </c>
      <c r="B14" s="12"/>
    </row>
    <row r="15" spans="1:11" ht="28.5" customHeight="1" x14ac:dyDescent="0.2">
      <c r="A15" s="151" t="str">
        <f>IF(A14="","",IF(Données!F1089=3,CONCATENATE(Données!I1086," ",RIGHT(Données!L1094,9)),""))</f>
        <v xml:space="preserve">Prorata de la dernière année Linéaire </v>
      </c>
      <c r="B15" s="106"/>
      <c r="D15" s="105"/>
      <c r="E15" s="33">
        <f>DATE(YEAR(Données!D1089),MONTH(Données!D1089),DAY(1))</f>
        <v>43191</v>
      </c>
      <c r="K15" t="str">
        <f>CONCATENATE(Données!I1086," ",RIGHT(Données!L1095,9))</f>
        <v>Prorata de la dernière année Dégréssif</v>
      </c>
    </row>
    <row r="16" spans="1:11" x14ac:dyDescent="0.2">
      <c r="G16" s="105"/>
    </row>
    <row r="17" spans="1:8" x14ac:dyDescent="0.2">
      <c r="C17" t="s">
        <v>1122</v>
      </c>
      <c r="D17" s="103" t="s">
        <v>1121</v>
      </c>
    </row>
    <row r="18" spans="1:8" x14ac:dyDescent="0.2">
      <c r="C18" s="105"/>
      <c r="H18" s="33">
        <f>DATE(YEAR(Données!D1089),4,1)</f>
        <v>43191</v>
      </c>
    </row>
    <row r="19" spans="1:8" x14ac:dyDescent="0.2">
      <c r="D19" s="103" t="s">
        <v>1123</v>
      </c>
    </row>
    <row r="20" spans="1:8" ht="26.25" x14ac:dyDescent="0.4">
      <c r="B20" s="146" t="str">
        <f>IF(OR(Données!$F$1089=1,Données!$F$1089=3),Données!$L$1094,IF(Données!$F$1089=2,Données!$L$1095,""))</f>
        <v xml:space="preserve">Linéaire </v>
      </c>
      <c r="D20" s="96" t="s">
        <v>1119</v>
      </c>
    </row>
    <row r="21" spans="1:8" ht="13.5" x14ac:dyDescent="0.25">
      <c r="F21" s="33"/>
      <c r="G21" s="104"/>
    </row>
    <row r="22" spans="1:8" ht="44.25" customHeight="1" x14ac:dyDescent="0.2">
      <c r="A22" s="133" t="str">
        <f>Données!K1109</f>
        <v xml:space="preserve">Année </v>
      </c>
      <c r="B22" s="133" t="str">
        <f>Données!L1109</f>
        <v>Base Amortissable</v>
      </c>
      <c r="C22" s="133" t="str">
        <f>Données!M1109</f>
        <v>Amortissement (annuel)</v>
      </c>
      <c r="D22" s="133" t="str">
        <f>Données!N1109</f>
        <v xml:space="preserve">Amortissement cumulés </v>
      </c>
      <c r="E22" s="133" t="str">
        <f>Données!O1109</f>
        <v xml:space="preserve">Valeur nette comptable </v>
      </c>
      <c r="F22" s="33"/>
    </row>
    <row r="23" spans="1:8" x14ac:dyDescent="0.2">
      <c r="A23" s="131">
        <f>IF(AND(OR(Données!F1089=1,2,3),Données!$E$1089&gt;=1),DATE(YEAR(Données!$D$1089),12,31),"")</f>
        <v>43465</v>
      </c>
      <c r="B23" s="130">
        <f>IF(ISBLANK(A23),"",B9)</f>
        <v>20000</v>
      </c>
      <c r="C23" s="145" t="s">
        <v>1124</v>
      </c>
      <c r="D23" s="12" t="str">
        <f>IF(ISBLANK(A23),"",C23)</f>
        <v>=SI(OU(Données!F1089=1;3);B23*C12;SI(Données!F1089=2;B23*D12);"")</v>
      </c>
      <c r="E23" s="91" t="e">
        <f>IF(ISBLANK(A23),"",(B23-D23))</f>
        <v>#VALUE!</v>
      </c>
      <c r="F23" s="33"/>
    </row>
    <row r="24" spans="1:8" x14ac:dyDescent="0.2">
      <c r="A24" s="131">
        <f>IF(Données!$E$1089=0,"",IF(AND(Données!$E$1089&gt;=1,A23&lt;=DATE(YEAR(Données!$D$1089)+Données!$E$1089-1,12,31)),DATE(YEAR(A23)+1,12,31),IF(A23="Totaux","","Totaux")))</f>
        <v>43830</v>
      </c>
      <c r="B24" s="103" t="s">
        <v>1125</v>
      </c>
      <c r="D24" s="12" t="e">
        <f>IF(ISBLANK(A24),"",D23+C24)</f>
        <v>#VALUE!</v>
      </c>
      <c r="E24" s="91" t="e">
        <f>IF(ISBLANK(A24),"",(B24-D24))</f>
        <v>#VALUE!</v>
      </c>
      <c r="F24" s="33"/>
      <c r="G24" s="103"/>
    </row>
    <row r="25" spans="1:8" x14ac:dyDescent="0.2">
      <c r="A25" s="131">
        <f>IF(Données!$E$1089=0,"",IF(AND(Données!$E$1089&gt;=1,A24&lt;=DATE(YEAR(Données!$D$1089)+Données!$E$1089-1,12,31)),DATE(YEAR(A24)+1,12,31),IF(A24="Totaux","","Totaux")))</f>
        <v>44196</v>
      </c>
      <c r="D25" s="12" t="e">
        <f t="shared" ref="D25:D88" si="0">IF(ISBLANK(A25),"",D24+C25)</f>
        <v>#VALUE!</v>
      </c>
      <c r="E25" s="91" t="e">
        <f t="shared" ref="E25:E88" si="1">IF(ISBLANK(A25),"",(B25-D25))</f>
        <v>#VALUE!</v>
      </c>
      <c r="F25" s="33"/>
    </row>
    <row r="26" spans="1:8" x14ac:dyDescent="0.2">
      <c r="A26" s="131">
        <f>IF(Données!$E$1089=0,"",IF(AND(Données!$E$1089&gt;=1,A25&lt;=DATE(YEAR(Données!$D$1089)+Données!$E$1089-1,12,31)),DATE(YEAR(A25)+1,12,31),IF(A25="Totaux","","Totaux")))</f>
        <v>44561</v>
      </c>
      <c r="D26" s="12" t="e">
        <f t="shared" si="0"/>
        <v>#VALUE!</v>
      </c>
      <c r="E26" s="91" t="e">
        <f t="shared" si="1"/>
        <v>#VALUE!</v>
      </c>
      <c r="F26" s="33"/>
    </row>
    <row r="27" spans="1:8" x14ac:dyDescent="0.2">
      <c r="A27" s="132">
        <f>IF(Données!$E$1089=0,"",IF(AND(Données!$E$1089&gt;=1,A26&lt;=DATE(YEAR(Données!$D$1089)+Données!$E$1089-1,12,31)),DATE(YEAR(A26)+1,12,31),IF(A26="Totaux","","Totaux")))</f>
        <v>44926</v>
      </c>
      <c r="D27" s="12" t="e">
        <f t="shared" si="0"/>
        <v>#VALUE!</v>
      </c>
      <c r="E27" s="91" t="e">
        <f t="shared" si="1"/>
        <v>#VALUE!</v>
      </c>
      <c r="F27" s="33"/>
    </row>
    <row r="28" spans="1:8" x14ac:dyDescent="0.2">
      <c r="A28" s="131">
        <f>IF(Données!$E$1089=0,"",IF(AND(Données!$E$1089&gt;=1,A27&lt;=DATE(YEAR(Données!$D$1089)+Données!$E$1089-1,12,31)),DATE(YEAR(A27)+1,12,31),IF(A27="Totaux","","Totaux")))</f>
        <v>45291</v>
      </c>
      <c r="D28" s="12" t="e">
        <f t="shared" si="0"/>
        <v>#VALUE!</v>
      </c>
      <c r="E28" s="91" t="e">
        <f t="shared" si="1"/>
        <v>#VALUE!</v>
      </c>
      <c r="F28" s="33"/>
    </row>
    <row r="29" spans="1:8" x14ac:dyDescent="0.2">
      <c r="A29" s="131" t="str">
        <f>IF(Données!$E$1089=0,"",IF(AND(Données!$E$1089&gt;=1,A28&lt;=DATE(YEAR(Données!$D$1089)+Données!$E$1089-1,12,31)),DATE(YEAR(A28)+1,12,31),IF(A28="Totaux","","Totaux")))</f>
        <v>Totaux</v>
      </c>
      <c r="D29" s="12" t="e">
        <f t="shared" si="0"/>
        <v>#VALUE!</v>
      </c>
      <c r="E29" s="91" t="e">
        <f t="shared" si="1"/>
        <v>#VALUE!</v>
      </c>
      <c r="F29" s="33"/>
      <c r="H29" s="147" t="e">
        <f>SLN(B9,0,B12)</f>
        <v>#VALUE!</v>
      </c>
    </row>
    <row r="30" spans="1:8" x14ac:dyDescent="0.2">
      <c r="A30" s="131" t="str">
        <f>IF(Données!$E$1089=0,"",IF(AND(Données!$E$1089&gt;=1,A29&lt;=DATE(YEAR(Données!$D$1089)+Données!$E$1089-1,12,31)),DATE(YEAR(A29)+1,12,31),IF(A29="Totaux","","Totaux")))</f>
        <v/>
      </c>
      <c r="D30" s="12" t="e">
        <f t="shared" si="0"/>
        <v>#VALUE!</v>
      </c>
      <c r="E30" s="91" t="e">
        <f t="shared" si="1"/>
        <v>#VALUE!</v>
      </c>
      <c r="F30" s="33"/>
    </row>
    <row r="31" spans="1:8" x14ac:dyDescent="0.2">
      <c r="A31" s="131" t="str">
        <f>IF(Données!$E$1089=0,"",IF(AND(Données!$E$1089&gt;=1,A30&lt;=DATE(YEAR(Données!$D$1089)+Données!$E$1089-1,12,31)),DATE(YEAR(A30)+1,12,31),IF(A30="Totaux","","Totaux")))</f>
        <v>Totaux</v>
      </c>
      <c r="D31" s="12" t="e">
        <f t="shared" si="0"/>
        <v>#VALUE!</v>
      </c>
      <c r="E31" s="91" t="e">
        <f t="shared" si="1"/>
        <v>#VALUE!</v>
      </c>
      <c r="F31" s="33"/>
      <c r="G31" s="103"/>
    </row>
    <row r="32" spans="1:8" x14ac:dyDescent="0.2">
      <c r="A32" s="131" t="str">
        <f>IF(Données!$E$1089=0,"",IF(AND(Données!$E$1089&gt;=1,A31&lt;=DATE(YEAR(Données!$D$1089)+Données!$E$1089-1,12,31)),DATE(YEAR(A31)+1,12,31),IF(A31="Totaux","","Totaux")))</f>
        <v/>
      </c>
      <c r="D32" s="12" t="e">
        <f t="shared" si="0"/>
        <v>#VALUE!</v>
      </c>
      <c r="E32" s="91" t="e">
        <f t="shared" si="1"/>
        <v>#VALUE!</v>
      </c>
      <c r="F32" s="33"/>
    </row>
    <row r="33" spans="1:6" x14ac:dyDescent="0.2">
      <c r="A33" s="131" t="str">
        <f>IF(Données!$E$1089=0,"",IF(AND(Données!$E$1089&gt;=1,A32&lt;=DATE(YEAR(Données!$D$1089)+Données!$E$1089-1,12,31)),DATE(YEAR(A32)+1,12,31),IF(A32="Totaux","","Totaux")))</f>
        <v>Totaux</v>
      </c>
      <c r="D33" s="12" t="e">
        <f t="shared" si="0"/>
        <v>#VALUE!</v>
      </c>
      <c r="E33" s="91" t="e">
        <f t="shared" si="1"/>
        <v>#VALUE!</v>
      </c>
      <c r="F33" s="33"/>
    </row>
    <row r="34" spans="1:6" x14ac:dyDescent="0.2">
      <c r="A34" s="131" t="str">
        <f>IF(Données!$E$1089=0,"",IF(AND(Données!$E$1089&gt;=1,A33&lt;=DATE(YEAR(Données!$D$1089)+Données!$E$1089-1,12,31)),DATE(YEAR(A33)+1,12,31),IF(A33="Totaux","","Totaux")))</f>
        <v/>
      </c>
      <c r="D34" s="12" t="e">
        <f t="shared" si="0"/>
        <v>#VALUE!</v>
      </c>
      <c r="E34" s="91" t="e">
        <f t="shared" si="1"/>
        <v>#VALUE!</v>
      </c>
      <c r="F34" s="33"/>
    </row>
    <row r="35" spans="1:6" x14ac:dyDescent="0.2">
      <c r="A35" s="131" t="str">
        <f>IF(Données!$E$1089=0,"",IF(AND(Données!$E$1089&gt;=1,A34&lt;=DATE(YEAR(Données!$D$1089)+Données!$E$1089-1,12,31)),DATE(YEAR(A34)+1,12,31),IF(A34="Totaux","","Totaux")))</f>
        <v>Totaux</v>
      </c>
      <c r="D35" s="12" t="e">
        <f t="shared" si="0"/>
        <v>#VALUE!</v>
      </c>
      <c r="E35" s="91" t="e">
        <f t="shared" si="1"/>
        <v>#VALUE!</v>
      </c>
      <c r="F35" s="33"/>
    </row>
    <row r="36" spans="1:6" x14ac:dyDescent="0.2">
      <c r="D36" s="12" t="str">
        <f t="shared" si="0"/>
        <v/>
      </c>
      <c r="E36" s="91" t="str">
        <f t="shared" si="1"/>
        <v/>
      </c>
      <c r="F36" s="33"/>
    </row>
    <row r="37" spans="1:6" x14ac:dyDescent="0.2">
      <c r="D37" s="12" t="str">
        <f t="shared" si="0"/>
        <v/>
      </c>
      <c r="E37" s="91" t="str">
        <f t="shared" si="1"/>
        <v/>
      </c>
      <c r="F37" s="33"/>
    </row>
    <row r="38" spans="1:6" x14ac:dyDescent="0.2">
      <c r="D38" s="12" t="str">
        <f t="shared" si="0"/>
        <v/>
      </c>
      <c r="E38" s="91" t="str">
        <f t="shared" si="1"/>
        <v/>
      </c>
      <c r="F38" s="33"/>
    </row>
    <row r="39" spans="1:6" x14ac:dyDescent="0.2">
      <c r="D39" s="12" t="str">
        <f t="shared" si="0"/>
        <v/>
      </c>
      <c r="E39" s="91" t="str">
        <f t="shared" si="1"/>
        <v/>
      </c>
      <c r="F39" s="33"/>
    </row>
    <row r="40" spans="1:6" x14ac:dyDescent="0.2">
      <c r="D40" s="12" t="str">
        <f t="shared" si="0"/>
        <v/>
      </c>
      <c r="E40" s="91" t="str">
        <f t="shared" si="1"/>
        <v/>
      </c>
      <c r="F40" s="33"/>
    </row>
    <row r="41" spans="1:6" x14ac:dyDescent="0.2">
      <c r="D41" s="12" t="str">
        <f t="shared" si="0"/>
        <v/>
      </c>
      <c r="E41" s="91" t="str">
        <f t="shared" si="1"/>
        <v/>
      </c>
      <c r="F41" s="33"/>
    </row>
    <row r="42" spans="1:6" x14ac:dyDescent="0.2">
      <c r="D42" s="12" t="str">
        <f t="shared" si="0"/>
        <v/>
      </c>
      <c r="E42" s="91" t="str">
        <f t="shared" si="1"/>
        <v/>
      </c>
      <c r="F42" s="33"/>
    </row>
    <row r="43" spans="1:6" x14ac:dyDescent="0.2">
      <c r="D43" s="12" t="str">
        <f t="shared" si="0"/>
        <v/>
      </c>
      <c r="E43" s="91" t="str">
        <f t="shared" si="1"/>
        <v/>
      </c>
      <c r="F43" s="33"/>
    </row>
    <row r="44" spans="1:6" x14ac:dyDescent="0.2">
      <c r="D44" s="12" t="str">
        <f t="shared" si="0"/>
        <v/>
      </c>
      <c r="E44" s="91" t="str">
        <f t="shared" si="1"/>
        <v/>
      </c>
      <c r="F44" s="33"/>
    </row>
    <row r="45" spans="1:6" x14ac:dyDescent="0.2">
      <c r="D45" s="12" t="str">
        <f t="shared" si="0"/>
        <v/>
      </c>
      <c r="E45" s="91" t="str">
        <f t="shared" si="1"/>
        <v/>
      </c>
    </row>
    <row r="46" spans="1:6" x14ac:dyDescent="0.2">
      <c r="D46" s="12" t="str">
        <f t="shared" si="0"/>
        <v/>
      </c>
      <c r="E46" s="91" t="str">
        <f t="shared" si="1"/>
        <v/>
      </c>
    </row>
    <row r="47" spans="1:6" x14ac:dyDescent="0.2">
      <c r="D47" s="12" t="str">
        <f t="shared" si="0"/>
        <v/>
      </c>
      <c r="E47" s="91" t="str">
        <f t="shared" si="1"/>
        <v/>
      </c>
    </row>
    <row r="48" spans="1:6" x14ac:dyDescent="0.2">
      <c r="D48" s="12" t="str">
        <f t="shared" si="0"/>
        <v/>
      </c>
      <c r="E48" s="91" t="str">
        <f t="shared" si="1"/>
        <v/>
      </c>
    </row>
    <row r="49" spans="4:5" x14ac:dyDescent="0.2">
      <c r="D49" s="12" t="str">
        <f t="shared" si="0"/>
        <v/>
      </c>
      <c r="E49" s="91" t="str">
        <f t="shared" si="1"/>
        <v/>
      </c>
    </row>
    <row r="50" spans="4:5" x14ac:dyDescent="0.2">
      <c r="D50" s="12" t="str">
        <f t="shared" si="0"/>
        <v/>
      </c>
      <c r="E50" s="91" t="str">
        <f t="shared" si="1"/>
        <v/>
      </c>
    </row>
    <row r="51" spans="4:5" x14ac:dyDescent="0.2">
      <c r="D51" s="12" t="str">
        <f t="shared" si="0"/>
        <v/>
      </c>
      <c r="E51" s="91" t="str">
        <f t="shared" si="1"/>
        <v/>
      </c>
    </row>
    <row r="52" spans="4:5" x14ac:dyDescent="0.2">
      <c r="D52" s="12" t="str">
        <f t="shared" si="0"/>
        <v/>
      </c>
      <c r="E52" s="91" t="str">
        <f t="shared" si="1"/>
        <v/>
      </c>
    </row>
    <row r="53" spans="4:5" x14ac:dyDescent="0.2">
      <c r="D53" s="12" t="str">
        <f t="shared" si="0"/>
        <v/>
      </c>
      <c r="E53" s="91" t="str">
        <f t="shared" si="1"/>
        <v/>
      </c>
    </row>
    <row r="54" spans="4:5" x14ac:dyDescent="0.2">
      <c r="D54" s="12" t="str">
        <f t="shared" si="0"/>
        <v/>
      </c>
      <c r="E54" s="91" t="str">
        <f t="shared" si="1"/>
        <v/>
      </c>
    </row>
    <row r="55" spans="4:5" x14ac:dyDescent="0.2">
      <c r="D55" s="12" t="str">
        <f t="shared" si="0"/>
        <v/>
      </c>
      <c r="E55" s="91" t="str">
        <f t="shared" si="1"/>
        <v/>
      </c>
    </row>
    <row r="56" spans="4:5" x14ac:dyDescent="0.2">
      <c r="D56" s="12" t="str">
        <f t="shared" si="0"/>
        <v/>
      </c>
      <c r="E56" s="91" t="str">
        <f t="shared" si="1"/>
        <v/>
      </c>
    </row>
    <row r="57" spans="4:5" x14ac:dyDescent="0.2">
      <c r="D57" s="12" t="str">
        <f t="shared" si="0"/>
        <v/>
      </c>
      <c r="E57" s="91" t="str">
        <f t="shared" si="1"/>
        <v/>
      </c>
    </row>
    <row r="58" spans="4:5" x14ac:dyDescent="0.2">
      <c r="D58" s="12" t="str">
        <f t="shared" si="0"/>
        <v/>
      </c>
      <c r="E58" s="91" t="str">
        <f t="shared" si="1"/>
        <v/>
      </c>
    </row>
    <row r="59" spans="4:5" x14ac:dyDescent="0.2">
      <c r="D59" s="12" t="str">
        <f t="shared" si="0"/>
        <v/>
      </c>
      <c r="E59" s="91" t="str">
        <f t="shared" si="1"/>
        <v/>
      </c>
    </row>
    <row r="60" spans="4:5" x14ac:dyDescent="0.2">
      <c r="D60" s="12" t="str">
        <f t="shared" si="0"/>
        <v/>
      </c>
      <c r="E60" s="91" t="str">
        <f t="shared" si="1"/>
        <v/>
      </c>
    </row>
    <row r="61" spans="4:5" x14ac:dyDescent="0.2">
      <c r="D61" s="12" t="str">
        <f t="shared" si="0"/>
        <v/>
      </c>
      <c r="E61" s="91" t="str">
        <f t="shared" si="1"/>
        <v/>
      </c>
    </row>
    <row r="62" spans="4:5" x14ac:dyDescent="0.2">
      <c r="D62" s="12" t="str">
        <f t="shared" si="0"/>
        <v/>
      </c>
      <c r="E62" s="91" t="str">
        <f t="shared" si="1"/>
        <v/>
      </c>
    </row>
    <row r="63" spans="4:5" x14ac:dyDescent="0.2">
      <c r="D63" s="12" t="str">
        <f t="shared" si="0"/>
        <v/>
      </c>
      <c r="E63" s="91" t="str">
        <f t="shared" si="1"/>
        <v/>
      </c>
    </row>
    <row r="64" spans="4:5" x14ac:dyDescent="0.2">
      <c r="D64" s="12" t="str">
        <f t="shared" si="0"/>
        <v/>
      </c>
      <c r="E64" s="91" t="str">
        <f t="shared" si="1"/>
        <v/>
      </c>
    </row>
    <row r="65" spans="4:5" x14ac:dyDescent="0.2">
      <c r="D65" s="12" t="str">
        <f t="shared" si="0"/>
        <v/>
      </c>
      <c r="E65" s="91" t="str">
        <f t="shared" si="1"/>
        <v/>
      </c>
    </row>
    <row r="66" spans="4:5" x14ac:dyDescent="0.2">
      <c r="D66" s="12" t="str">
        <f t="shared" si="0"/>
        <v/>
      </c>
      <c r="E66" s="91" t="str">
        <f t="shared" si="1"/>
        <v/>
      </c>
    </row>
    <row r="67" spans="4:5" x14ac:dyDescent="0.2">
      <c r="D67" s="12" t="str">
        <f t="shared" si="0"/>
        <v/>
      </c>
      <c r="E67" s="91" t="str">
        <f t="shared" si="1"/>
        <v/>
      </c>
    </row>
    <row r="68" spans="4:5" x14ac:dyDescent="0.2">
      <c r="D68" s="12" t="str">
        <f t="shared" si="0"/>
        <v/>
      </c>
      <c r="E68" s="91" t="str">
        <f t="shared" si="1"/>
        <v/>
      </c>
    </row>
    <row r="69" spans="4:5" x14ac:dyDescent="0.2">
      <c r="D69" s="12" t="str">
        <f t="shared" si="0"/>
        <v/>
      </c>
      <c r="E69" s="91" t="str">
        <f t="shared" si="1"/>
        <v/>
      </c>
    </row>
    <row r="70" spans="4:5" x14ac:dyDescent="0.2">
      <c r="D70" s="12" t="str">
        <f t="shared" si="0"/>
        <v/>
      </c>
      <c r="E70" s="91" t="str">
        <f t="shared" si="1"/>
        <v/>
      </c>
    </row>
    <row r="71" spans="4:5" x14ac:dyDescent="0.2">
      <c r="D71" s="12" t="str">
        <f t="shared" si="0"/>
        <v/>
      </c>
      <c r="E71" s="91" t="str">
        <f t="shared" si="1"/>
        <v/>
      </c>
    </row>
    <row r="72" spans="4:5" x14ac:dyDescent="0.2">
      <c r="D72" s="12" t="str">
        <f t="shared" si="0"/>
        <v/>
      </c>
      <c r="E72" s="91" t="str">
        <f t="shared" si="1"/>
        <v/>
      </c>
    </row>
    <row r="73" spans="4:5" x14ac:dyDescent="0.2">
      <c r="D73" s="12" t="str">
        <f t="shared" si="0"/>
        <v/>
      </c>
      <c r="E73" s="91" t="str">
        <f t="shared" si="1"/>
        <v/>
      </c>
    </row>
    <row r="74" spans="4:5" x14ac:dyDescent="0.2">
      <c r="D74" s="12" t="str">
        <f t="shared" si="0"/>
        <v/>
      </c>
      <c r="E74" s="91" t="str">
        <f t="shared" si="1"/>
        <v/>
      </c>
    </row>
    <row r="75" spans="4:5" x14ac:dyDescent="0.2">
      <c r="D75" s="12" t="str">
        <f t="shared" si="0"/>
        <v/>
      </c>
      <c r="E75" s="91" t="str">
        <f t="shared" si="1"/>
        <v/>
      </c>
    </row>
    <row r="76" spans="4:5" x14ac:dyDescent="0.2">
      <c r="D76" s="12" t="str">
        <f t="shared" si="0"/>
        <v/>
      </c>
      <c r="E76" s="91" t="str">
        <f t="shared" si="1"/>
        <v/>
      </c>
    </row>
    <row r="77" spans="4:5" x14ac:dyDescent="0.2">
      <c r="D77" s="12" t="str">
        <f t="shared" si="0"/>
        <v/>
      </c>
      <c r="E77" s="91" t="str">
        <f t="shared" si="1"/>
        <v/>
      </c>
    </row>
    <row r="78" spans="4:5" x14ac:dyDescent="0.2">
      <c r="D78" s="12" t="str">
        <f t="shared" si="0"/>
        <v/>
      </c>
      <c r="E78" s="91" t="str">
        <f t="shared" si="1"/>
        <v/>
      </c>
    </row>
    <row r="79" spans="4:5" x14ac:dyDescent="0.2">
      <c r="D79" s="12" t="str">
        <f t="shared" si="0"/>
        <v/>
      </c>
      <c r="E79" s="91" t="str">
        <f t="shared" si="1"/>
        <v/>
      </c>
    </row>
    <row r="80" spans="4:5" x14ac:dyDescent="0.2">
      <c r="D80" s="12" t="str">
        <f t="shared" si="0"/>
        <v/>
      </c>
      <c r="E80" s="91" t="str">
        <f t="shared" si="1"/>
        <v/>
      </c>
    </row>
    <row r="81" spans="4:5" x14ac:dyDescent="0.2">
      <c r="D81" s="12" t="str">
        <f t="shared" si="0"/>
        <v/>
      </c>
      <c r="E81" s="91" t="str">
        <f t="shared" si="1"/>
        <v/>
      </c>
    </row>
    <row r="82" spans="4:5" x14ac:dyDescent="0.2">
      <c r="D82" s="12" t="str">
        <f t="shared" si="0"/>
        <v/>
      </c>
      <c r="E82" s="91" t="str">
        <f t="shared" si="1"/>
        <v/>
      </c>
    </row>
    <row r="83" spans="4:5" x14ac:dyDescent="0.2">
      <c r="D83" s="12" t="str">
        <f t="shared" si="0"/>
        <v/>
      </c>
      <c r="E83" s="91" t="str">
        <f t="shared" si="1"/>
        <v/>
      </c>
    </row>
    <row r="84" spans="4:5" x14ac:dyDescent="0.2">
      <c r="D84" s="12" t="str">
        <f t="shared" si="0"/>
        <v/>
      </c>
      <c r="E84" s="91" t="str">
        <f t="shared" si="1"/>
        <v/>
      </c>
    </row>
    <row r="85" spans="4:5" x14ac:dyDescent="0.2">
      <c r="D85" s="12" t="str">
        <f t="shared" si="0"/>
        <v/>
      </c>
      <c r="E85" s="91" t="str">
        <f t="shared" si="1"/>
        <v/>
      </c>
    </row>
    <row r="86" spans="4:5" x14ac:dyDescent="0.2">
      <c r="D86" s="12" t="str">
        <f t="shared" si="0"/>
        <v/>
      </c>
      <c r="E86" s="91" t="str">
        <f t="shared" si="1"/>
        <v/>
      </c>
    </row>
    <row r="87" spans="4:5" x14ac:dyDescent="0.2">
      <c r="D87" s="12" t="str">
        <f t="shared" si="0"/>
        <v/>
      </c>
      <c r="E87" s="91" t="str">
        <f t="shared" si="1"/>
        <v/>
      </c>
    </row>
    <row r="88" spans="4:5" x14ac:dyDescent="0.2">
      <c r="D88" s="12" t="str">
        <f t="shared" si="0"/>
        <v/>
      </c>
      <c r="E88" s="91" t="str">
        <f t="shared" si="1"/>
        <v/>
      </c>
    </row>
    <row r="89" spans="4:5" x14ac:dyDescent="0.2">
      <c r="D89" s="12" t="str">
        <f t="shared" ref="D89:D152" si="2">IF(ISBLANK(A89),"",D88+C89)</f>
        <v/>
      </c>
      <c r="E89" s="91" t="str">
        <f t="shared" ref="E89:E152" si="3">IF(ISBLANK(A89),"",(B89-D89))</f>
        <v/>
      </c>
    </row>
    <row r="90" spans="4:5" x14ac:dyDescent="0.2">
      <c r="D90" s="12" t="str">
        <f t="shared" si="2"/>
        <v/>
      </c>
      <c r="E90" s="91" t="str">
        <f t="shared" si="3"/>
        <v/>
      </c>
    </row>
    <row r="91" spans="4:5" x14ac:dyDescent="0.2">
      <c r="D91" s="12" t="str">
        <f t="shared" si="2"/>
        <v/>
      </c>
      <c r="E91" s="91" t="str">
        <f t="shared" si="3"/>
        <v/>
      </c>
    </row>
    <row r="92" spans="4:5" x14ac:dyDescent="0.2">
      <c r="D92" s="12" t="str">
        <f t="shared" si="2"/>
        <v/>
      </c>
      <c r="E92" s="91" t="str">
        <f t="shared" si="3"/>
        <v/>
      </c>
    </row>
    <row r="93" spans="4:5" x14ac:dyDescent="0.2">
      <c r="D93" s="12" t="str">
        <f t="shared" si="2"/>
        <v/>
      </c>
      <c r="E93" s="91" t="str">
        <f t="shared" si="3"/>
        <v/>
      </c>
    </row>
    <row r="94" spans="4:5" x14ac:dyDescent="0.2">
      <c r="D94" s="12" t="str">
        <f t="shared" si="2"/>
        <v/>
      </c>
      <c r="E94" s="91" t="str">
        <f t="shared" si="3"/>
        <v/>
      </c>
    </row>
    <row r="95" spans="4:5" x14ac:dyDescent="0.2">
      <c r="D95" s="12" t="str">
        <f t="shared" si="2"/>
        <v/>
      </c>
      <c r="E95" s="91" t="str">
        <f t="shared" si="3"/>
        <v/>
      </c>
    </row>
    <row r="96" spans="4:5" x14ac:dyDescent="0.2">
      <c r="D96" s="12" t="str">
        <f t="shared" si="2"/>
        <v/>
      </c>
      <c r="E96" s="91" t="str">
        <f t="shared" si="3"/>
        <v/>
      </c>
    </row>
    <row r="97" spans="4:5" x14ac:dyDescent="0.2">
      <c r="D97" s="12" t="str">
        <f t="shared" si="2"/>
        <v/>
      </c>
      <c r="E97" s="91" t="str">
        <f t="shared" si="3"/>
        <v/>
      </c>
    </row>
    <row r="98" spans="4:5" x14ac:dyDescent="0.2">
      <c r="D98" s="12" t="str">
        <f t="shared" si="2"/>
        <v/>
      </c>
      <c r="E98" s="91" t="str">
        <f t="shared" si="3"/>
        <v/>
      </c>
    </row>
    <row r="99" spans="4:5" x14ac:dyDescent="0.2">
      <c r="D99" s="12" t="str">
        <f t="shared" si="2"/>
        <v/>
      </c>
      <c r="E99" s="91" t="str">
        <f t="shared" si="3"/>
        <v/>
      </c>
    </row>
    <row r="100" spans="4:5" x14ac:dyDescent="0.2">
      <c r="D100" s="12" t="str">
        <f t="shared" si="2"/>
        <v/>
      </c>
      <c r="E100" s="91" t="str">
        <f t="shared" si="3"/>
        <v/>
      </c>
    </row>
    <row r="101" spans="4:5" x14ac:dyDescent="0.2">
      <c r="D101" s="12" t="str">
        <f t="shared" si="2"/>
        <v/>
      </c>
      <c r="E101" s="91" t="str">
        <f t="shared" si="3"/>
        <v/>
      </c>
    </row>
    <row r="102" spans="4:5" x14ac:dyDescent="0.2">
      <c r="D102" s="12" t="str">
        <f t="shared" si="2"/>
        <v/>
      </c>
      <c r="E102" s="91" t="str">
        <f t="shared" si="3"/>
        <v/>
      </c>
    </row>
    <row r="103" spans="4:5" x14ac:dyDescent="0.2">
      <c r="D103" s="12" t="str">
        <f t="shared" si="2"/>
        <v/>
      </c>
      <c r="E103" s="91" t="str">
        <f t="shared" si="3"/>
        <v/>
      </c>
    </row>
    <row r="104" spans="4:5" x14ac:dyDescent="0.2">
      <c r="D104" s="12" t="str">
        <f t="shared" si="2"/>
        <v/>
      </c>
      <c r="E104" s="91" t="str">
        <f t="shared" si="3"/>
        <v/>
      </c>
    </row>
    <row r="105" spans="4:5" x14ac:dyDescent="0.2">
      <c r="D105" s="12" t="str">
        <f t="shared" si="2"/>
        <v/>
      </c>
      <c r="E105" s="91" t="str">
        <f t="shared" si="3"/>
        <v/>
      </c>
    </row>
    <row r="106" spans="4:5" x14ac:dyDescent="0.2">
      <c r="D106" s="12" t="str">
        <f t="shared" si="2"/>
        <v/>
      </c>
      <c r="E106" s="91" t="str">
        <f t="shared" si="3"/>
        <v/>
      </c>
    </row>
    <row r="107" spans="4:5" x14ac:dyDescent="0.2">
      <c r="D107" s="12" t="str">
        <f t="shared" si="2"/>
        <v/>
      </c>
      <c r="E107" s="91" t="str">
        <f t="shared" si="3"/>
        <v/>
      </c>
    </row>
    <row r="108" spans="4:5" x14ac:dyDescent="0.2">
      <c r="D108" s="12" t="str">
        <f t="shared" si="2"/>
        <v/>
      </c>
      <c r="E108" s="91" t="str">
        <f t="shared" si="3"/>
        <v/>
      </c>
    </row>
    <row r="109" spans="4:5" x14ac:dyDescent="0.2">
      <c r="D109" s="12" t="str">
        <f t="shared" si="2"/>
        <v/>
      </c>
      <c r="E109" s="91" t="str">
        <f t="shared" si="3"/>
        <v/>
      </c>
    </row>
    <row r="110" spans="4:5" x14ac:dyDescent="0.2">
      <c r="D110" s="12" t="str">
        <f t="shared" si="2"/>
        <v/>
      </c>
      <c r="E110" s="91" t="str">
        <f t="shared" si="3"/>
        <v/>
      </c>
    </row>
    <row r="111" spans="4:5" x14ac:dyDescent="0.2">
      <c r="D111" s="12" t="str">
        <f t="shared" si="2"/>
        <v/>
      </c>
      <c r="E111" s="91" t="str">
        <f t="shared" si="3"/>
        <v/>
      </c>
    </row>
    <row r="112" spans="4:5" x14ac:dyDescent="0.2">
      <c r="D112" s="12" t="str">
        <f t="shared" si="2"/>
        <v/>
      </c>
      <c r="E112" s="91" t="str">
        <f t="shared" si="3"/>
        <v/>
      </c>
    </row>
    <row r="113" spans="4:18" x14ac:dyDescent="0.2">
      <c r="D113" s="12" t="str">
        <f t="shared" si="2"/>
        <v/>
      </c>
      <c r="E113" s="91" t="str">
        <f t="shared" si="3"/>
        <v/>
      </c>
    </row>
    <row r="114" spans="4:18" x14ac:dyDescent="0.2">
      <c r="D114" s="12" t="str">
        <f t="shared" si="2"/>
        <v/>
      </c>
      <c r="E114" s="91" t="str">
        <f t="shared" si="3"/>
        <v/>
      </c>
    </row>
    <row r="115" spans="4:18" x14ac:dyDescent="0.2">
      <c r="D115" s="12" t="str">
        <f t="shared" si="2"/>
        <v/>
      </c>
      <c r="E115" s="91" t="str">
        <f t="shared" si="3"/>
        <v/>
      </c>
    </row>
    <row r="116" spans="4:18" x14ac:dyDescent="0.2">
      <c r="D116" s="12" t="str">
        <f t="shared" si="2"/>
        <v/>
      </c>
      <c r="E116" s="91" t="str">
        <f t="shared" si="3"/>
        <v/>
      </c>
    </row>
    <row r="117" spans="4:18" x14ac:dyDescent="0.2">
      <c r="D117" s="12" t="str">
        <f t="shared" si="2"/>
        <v/>
      </c>
      <c r="E117" s="91" t="str">
        <f t="shared" si="3"/>
        <v/>
      </c>
    </row>
    <row r="118" spans="4:18" x14ac:dyDescent="0.2">
      <c r="D118" s="12" t="str">
        <f t="shared" si="2"/>
        <v/>
      </c>
      <c r="E118" s="91" t="str">
        <f t="shared" si="3"/>
        <v/>
      </c>
    </row>
    <row r="119" spans="4:18" x14ac:dyDescent="0.2">
      <c r="D119" s="12" t="str">
        <f t="shared" si="2"/>
        <v/>
      </c>
      <c r="E119" s="91" t="str">
        <f t="shared" si="3"/>
        <v/>
      </c>
    </row>
    <row r="120" spans="4:18" x14ac:dyDescent="0.2">
      <c r="D120" s="12" t="str">
        <f t="shared" si="2"/>
        <v/>
      </c>
      <c r="E120" s="91" t="str">
        <f t="shared" si="3"/>
        <v/>
      </c>
    </row>
    <row r="121" spans="4:18" x14ac:dyDescent="0.2">
      <c r="D121" s="12" t="str">
        <f t="shared" si="2"/>
        <v/>
      </c>
      <c r="E121" s="91" t="str">
        <f t="shared" si="3"/>
        <v/>
      </c>
    </row>
    <row r="122" spans="4:18" x14ac:dyDescent="0.2">
      <c r="D122" s="12" t="str">
        <f t="shared" si="2"/>
        <v/>
      </c>
      <c r="E122" s="91" t="str">
        <f t="shared" si="3"/>
        <v/>
      </c>
    </row>
    <row r="123" spans="4:18" x14ac:dyDescent="0.2">
      <c r="D123" s="12" t="str">
        <f t="shared" si="2"/>
        <v/>
      </c>
      <c r="E123" s="91" t="str">
        <f t="shared" si="3"/>
        <v/>
      </c>
    </row>
    <row r="124" spans="4:18" x14ac:dyDescent="0.2">
      <c r="D124" s="12" t="str">
        <f t="shared" si="2"/>
        <v/>
      </c>
      <c r="E124" s="91" t="str">
        <f t="shared" si="3"/>
        <v/>
      </c>
      <c r="R124" s="131"/>
    </row>
    <row r="125" spans="4:18" x14ac:dyDescent="0.2">
      <c r="D125" s="12" t="str">
        <f t="shared" si="2"/>
        <v/>
      </c>
      <c r="E125" s="91" t="str">
        <f t="shared" si="3"/>
        <v/>
      </c>
      <c r="R125" s="131"/>
    </row>
    <row r="126" spans="4:18" x14ac:dyDescent="0.2">
      <c r="D126" s="12" t="str">
        <f t="shared" si="2"/>
        <v/>
      </c>
      <c r="E126" s="91" t="str">
        <f t="shared" si="3"/>
        <v/>
      </c>
    </row>
    <row r="127" spans="4:18" x14ac:dyDescent="0.2">
      <c r="D127" s="12" t="str">
        <f t="shared" si="2"/>
        <v/>
      </c>
      <c r="E127" s="91" t="str">
        <f t="shared" si="3"/>
        <v/>
      </c>
    </row>
    <row r="128" spans="4:18" x14ac:dyDescent="0.2">
      <c r="D128" s="12" t="str">
        <f t="shared" si="2"/>
        <v/>
      </c>
      <c r="E128" s="91" t="str">
        <f t="shared" si="3"/>
        <v/>
      </c>
    </row>
    <row r="129" spans="4:5" x14ac:dyDescent="0.2">
      <c r="D129" s="12" t="str">
        <f t="shared" si="2"/>
        <v/>
      </c>
      <c r="E129" s="91" t="str">
        <f t="shared" si="3"/>
        <v/>
      </c>
    </row>
    <row r="130" spans="4:5" x14ac:dyDescent="0.2">
      <c r="D130" s="12" t="str">
        <f t="shared" si="2"/>
        <v/>
      </c>
      <c r="E130" s="91" t="str">
        <f t="shared" si="3"/>
        <v/>
      </c>
    </row>
    <row r="131" spans="4:5" x14ac:dyDescent="0.2">
      <c r="D131" s="12" t="str">
        <f t="shared" si="2"/>
        <v/>
      </c>
      <c r="E131" s="91" t="str">
        <f t="shared" si="3"/>
        <v/>
      </c>
    </row>
    <row r="132" spans="4:5" x14ac:dyDescent="0.2">
      <c r="D132" s="12" t="str">
        <f t="shared" si="2"/>
        <v/>
      </c>
      <c r="E132" s="91" t="str">
        <f t="shared" si="3"/>
        <v/>
      </c>
    </row>
    <row r="133" spans="4:5" x14ac:dyDescent="0.2">
      <c r="D133" s="12" t="str">
        <f t="shared" si="2"/>
        <v/>
      </c>
      <c r="E133" s="91" t="str">
        <f t="shared" si="3"/>
        <v/>
      </c>
    </row>
    <row r="134" spans="4:5" x14ac:dyDescent="0.2">
      <c r="D134" s="12" t="str">
        <f t="shared" si="2"/>
        <v/>
      </c>
      <c r="E134" s="91" t="str">
        <f t="shared" si="3"/>
        <v/>
      </c>
    </row>
    <row r="135" spans="4:5" x14ac:dyDescent="0.2">
      <c r="D135" s="12" t="str">
        <f t="shared" si="2"/>
        <v/>
      </c>
      <c r="E135" s="91" t="str">
        <f t="shared" si="3"/>
        <v/>
      </c>
    </row>
    <row r="136" spans="4:5" x14ac:dyDescent="0.2">
      <c r="D136" s="12" t="str">
        <f t="shared" si="2"/>
        <v/>
      </c>
      <c r="E136" s="91" t="str">
        <f t="shared" si="3"/>
        <v/>
      </c>
    </row>
    <row r="137" spans="4:5" x14ac:dyDescent="0.2">
      <c r="D137" s="12" t="str">
        <f t="shared" si="2"/>
        <v/>
      </c>
      <c r="E137" s="91" t="str">
        <f t="shared" si="3"/>
        <v/>
      </c>
    </row>
    <row r="138" spans="4:5" x14ac:dyDescent="0.2">
      <c r="D138" s="12" t="str">
        <f t="shared" si="2"/>
        <v/>
      </c>
      <c r="E138" s="91" t="str">
        <f t="shared" si="3"/>
        <v/>
      </c>
    </row>
    <row r="139" spans="4:5" x14ac:dyDescent="0.2">
      <c r="D139" s="12" t="str">
        <f t="shared" si="2"/>
        <v/>
      </c>
      <c r="E139" s="91" t="str">
        <f t="shared" si="3"/>
        <v/>
      </c>
    </row>
    <row r="140" spans="4:5" x14ac:dyDescent="0.2">
      <c r="D140" s="12" t="str">
        <f t="shared" si="2"/>
        <v/>
      </c>
      <c r="E140" s="91" t="str">
        <f t="shared" si="3"/>
        <v/>
      </c>
    </row>
    <row r="141" spans="4:5" x14ac:dyDescent="0.2">
      <c r="D141" s="12" t="str">
        <f t="shared" si="2"/>
        <v/>
      </c>
      <c r="E141" s="91" t="str">
        <f t="shared" si="3"/>
        <v/>
      </c>
    </row>
    <row r="142" spans="4:5" x14ac:dyDescent="0.2">
      <c r="D142" s="12" t="str">
        <f t="shared" si="2"/>
        <v/>
      </c>
      <c r="E142" s="91" t="str">
        <f t="shared" si="3"/>
        <v/>
      </c>
    </row>
    <row r="143" spans="4:5" x14ac:dyDescent="0.2">
      <c r="D143" s="12" t="str">
        <f t="shared" si="2"/>
        <v/>
      </c>
      <c r="E143" s="91" t="str">
        <f t="shared" si="3"/>
        <v/>
      </c>
    </row>
    <row r="144" spans="4:5" x14ac:dyDescent="0.2">
      <c r="D144" s="12" t="str">
        <f t="shared" si="2"/>
        <v/>
      </c>
      <c r="E144" s="91" t="str">
        <f t="shared" si="3"/>
        <v/>
      </c>
    </row>
    <row r="145" spans="4:5" x14ac:dyDescent="0.2">
      <c r="D145" s="12" t="str">
        <f t="shared" si="2"/>
        <v/>
      </c>
      <c r="E145" s="91" t="str">
        <f t="shared" si="3"/>
        <v/>
      </c>
    </row>
    <row r="146" spans="4:5" x14ac:dyDescent="0.2">
      <c r="D146" s="12" t="str">
        <f t="shared" si="2"/>
        <v/>
      </c>
      <c r="E146" s="91" t="str">
        <f t="shared" si="3"/>
        <v/>
      </c>
    </row>
    <row r="147" spans="4:5" x14ac:dyDescent="0.2">
      <c r="D147" s="12" t="str">
        <f t="shared" si="2"/>
        <v/>
      </c>
      <c r="E147" s="91" t="str">
        <f t="shared" si="3"/>
        <v/>
      </c>
    </row>
    <row r="148" spans="4:5" x14ac:dyDescent="0.2">
      <c r="D148" s="12" t="str">
        <f t="shared" si="2"/>
        <v/>
      </c>
      <c r="E148" s="91" t="str">
        <f t="shared" si="3"/>
        <v/>
      </c>
    </row>
    <row r="149" spans="4:5" x14ac:dyDescent="0.2">
      <c r="D149" s="12" t="str">
        <f t="shared" si="2"/>
        <v/>
      </c>
      <c r="E149" s="91" t="str">
        <f t="shared" si="3"/>
        <v/>
      </c>
    </row>
    <row r="150" spans="4:5" x14ac:dyDescent="0.2">
      <c r="D150" s="12" t="str">
        <f t="shared" si="2"/>
        <v/>
      </c>
      <c r="E150" s="91" t="str">
        <f t="shared" si="3"/>
        <v/>
      </c>
    </row>
    <row r="151" spans="4:5" x14ac:dyDescent="0.2">
      <c r="D151" s="12" t="str">
        <f t="shared" si="2"/>
        <v/>
      </c>
      <c r="E151" s="91" t="str">
        <f t="shared" si="3"/>
        <v/>
      </c>
    </row>
    <row r="152" spans="4:5" x14ac:dyDescent="0.2">
      <c r="D152" s="12" t="str">
        <f t="shared" si="2"/>
        <v/>
      </c>
      <c r="E152" s="91" t="str">
        <f t="shared" si="3"/>
        <v/>
      </c>
    </row>
    <row r="153" spans="4:5" x14ac:dyDescent="0.2">
      <c r="D153" s="12" t="str">
        <f t="shared" ref="D153:D211" si="4">IF(ISBLANK(A153),"",D152+C153)</f>
        <v/>
      </c>
      <c r="E153" s="91" t="str">
        <f t="shared" ref="E153:E211" si="5">IF(ISBLANK(A153),"",(B153-D153))</f>
        <v/>
      </c>
    </row>
    <row r="154" spans="4:5" x14ac:dyDescent="0.2">
      <c r="D154" s="12" t="str">
        <f t="shared" si="4"/>
        <v/>
      </c>
      <c r="E154" s="91" t="str">
        <f t="shared" si="5"/>
        <v/>
      </c>
    </row>
    <row r="155" spans="4:5" x14ac:dyDescent="0.2">
      <c r="D155" s="12" t="str">
        <f t="shared" si="4"/>
        <v/>
      </c>
      <c r="E155" s="91" t="str">
        <f t="shared" si="5"/>
        <v/>
      </c>
    </row>
    <row r="156" spans="4:5" x14ac:dyDescent="0.2">
      <c r="D156" s="12" t="str">
        <f t="shared" si="4"/>
        <v/>
      </c>
      <c r="E156" s="91" t="str">
        <f t="shared" si="5"/>
        <v/>
      </c>
    </row>
    <row r="157" spans="4:5" x14ac:dyDescent="0.2">
      <c r="D157" s="12" t="str">
        <f t="shared" si="4"/>
        <v/>
      </c>
      <c r="E157" s="91" t="str">
        <f t="shared" si="5"/>
        <v/>
      </c>
    </row>
    <row r="158" spans="4:5" x14ac:dyDescent="0.2">
      <c r="D158" s="12" t="str">
        <f t="shared" si="4"/>
        <v/>
      </c>
      <c r="E158" s="91" t="str">
        <f t="shared" si="5"/>
        <v/>
      </c>
    </row>
    <row r="159" spans="4:5" x14ac:dyDescent="0.2">
      <c r="D159" s="12" t="str">
        <f t="shared" si="4"/>
        <v/>
      </c>
      <c r="E159" s="91" t="str">
        <f t="shared" si="5"/>
        <v/>
      </c>
    </row>
    <row r="160" spans="4:5" x14ac:dyDescent="0.2">
      <c r="D160" s="12" t="str">
        <f t="shared" si="4"/>
        <v/>
      </c>
      <c r="E160" s="91" t="str">
        <f t="shared" si="5"/>
        <v/>
      </c>
    </row>
    <row r="161" spans="4:5" x14ac:dyDescent="0.2">
      <c r="D161" s="12" t="str">
        <f t="shared" si="4"/>
        <v/>
      </c>
      <c r="E161" s="91" t="str">
        <f t="shared" si="5"/>
        <v/>
      </c>
    </row>
    <row r="162" spans="4:5" x14ac:dyDescent="0.2">
      <c r="D162" s="12" t="str">
        <f t="shared" si="4"/>
        <v/>
      </c>
      <c r="E162" s="91" t="str">
        <f t="shared" si="5"/>
        <v/>
      </c>
    </row>
    <row r="163" spans="4:5" x14ac:dyDescent="0.2">
      <c r="D163" s="12" t="str">
        <f t="shared" si="4"/>
        <v/>
      </c>
      <c r="E163" s="91" t="str">
        <f t="shared" si="5"/>
        <v/>
      </c>
    </row>
    <row r="164" spans="4:5" x14ac:dyDescent="0.2">
      <c r="D164" s="12" t="str">
        <f t="shared" si="4"/>
        <v/>
      </c>
      <c r="E164" s="91" t="str">
        <f t="shared" si="5"/>
        <v/>
      </c>
    </row>
    <row r="165" spans="4:5" x14ac:dyDescent="0.2">
      <c r="D165" s="12" t="str">
        <f t="shared" si="4"/>
        <v/>
      </c>
      <c r="E165" s="91" t="str">
        <f t="shared" si="5"/>
        <v/>
      </c>
    </row>
    <row r="166" spans="4:5" x14ac:dyDescent="0.2">
      <c r="D166" s="12" t="str">
        <f t="shared" si="4"/>
        <v/>
      </c>
      <c r="E166" s="91" t="str">
        <f t="shared" si="5"/>
        <v/>
      </c>
    </row>
    <row r="167" spans="4:5" x14ac:dyDescent="0.2">
      <c r="D167" s="12" t="str">
        <f t="shared" si="4"/>
        <v/>
      </c>
      <c r="E167" s="91" t="str">
        <f t="shared" si="5"/>
        <v/>
      </c>
    </row>
    <row r="168" spans="4:5" x14ac:dyDescent="0.2">
      <c r="D168" s="12" t="str">
        <f t="shared" si="4"/>
        <v/>
      </c>
      <c r="E168" s="91" t="str">
        <f t="shared" si="5"/>
        <v/>
      </c>
    </row>
    <row r="169" spans="4:5" x14ac:dyDescent="0.2">
      <c r="D169" s="12" t="str">
        <f t="shared" si="4"/>
        <v/>
      </c>
      <c r="E169" s="91" t="str">
        <f t="shared" si="5"/>
        <v/>
      </c>
    </row>
    <row r="170" spans="4:5" x14ac:dyDescent="0.2">
      <c r="D170" s="12" t="str">
        <f t="shared" si="4"/>
        <v/>
      </c>
      <c r="E170" s="91" t="str">
        <f t="shared" si="5"/>
        <v/>
      </c>
    </row>
    <row r="171" spans="4:5" x14ac:dyDescent="0.2">
      <c r="D171" s="12" t="str">
        <f t="shared" si="4"/>
        <v/>
      </c>
      <c r="E171" s="91" t="str">
        <f t="shared" si="5"/>
        <v/>
      </c>
    </row>
    <row r="172" spans="4:5" x14ac:dyDescent="0.2">
      <c r="D172" s="12" t="str">
        <f t="shared" si="4"/>
        <v/>
      </c>
      <c r="E172" s="91" t="str">
        <f t="shared" si="5"/>
        <v/>
      </c>
    </row>
    <row r="173" spans="4:5" x14ac:dyDescent="0.2">
      <c r="D173" s="12" t="str">
        <f t="shared" si="4"/>
        <v/>
      </c>
      <c r="E173" s="91" t="str">
        <f t="shared" si="5"/>
        <v/>
      </c>
    </row>
    <row r="174" spans="4:5" x14ac:dyDescent="0.2">
      <c r="D174" s="12" t="str">
        <f t="shared" si="4"/>
        <v/>
      </c>
      <c r="E174" s="91" t="str">
        <f t="shared" si="5"/>
        <v/>
      </c>
    </row>
    <row r="175" spans="4:5" x14ac:dyDescent="0.2">
      <c r="D175" s="12" t="str">
        <f t="shared" si="4"/>
        <v/>
      </c>
      <c r="E175" s="91" t="str">
        <f t="shared" si="5"/>
        <v/>
      </c>
    </row>
    <row r="176" spans="4:5" x14ac:dyDescent="0.2">
      <c r="D176" s="12" t="str">
        <f t="shared" si="4"/>
        <v/>
      </c>
      <c r="E176" s="91" t="str">
        <f t="shared" si="5"/>
        <v/>
      </c>
    </row>
    <row r="177" spans="4:5" x14ac:dyDescent="0.2">
      <c r="D177" s="12" t="str">
        <f t="shared" si="4"/>
        <v/>
      </c>
      <c r="E177" s="91" t="str">
        <f t="shared" si="5"/>
        <v/>
      </c>
    </row>
    <row r="178" spans="4:5" x14ac:dyDescent="0.2">
      <c r="D178" s="12" t="str">
        <f t="shared" si="4"/>
        <v/>
      </c>
      <c r="E178" s="91" t="str">
        <f t="shared" si="5"/>
        <v/>
      </c>
    </row>
    <row r="179" spans="4:5" x14ac:dyDescent="0.2">
      <c r="D179" s="12" t="str">
        <f t="shared" si="4"/>
        <v/>
      </c>
      <c r="E179" s="91" t="str">
        <f t="shared" si="5"/>
        <v/>
      </c>
    </row>
    <row r="180" spans="4:5" x14ac:dyDescent="0.2">
      <c r="D180" s="12" t="str">
        <f t="shared" si="4"/>
        <v/>
      </c>
      <c r="E180" s="91" t="str">
        <f t="shared" si="5"/>
        <v/>
      </c>
    </row>
    <row r="181" spans="4:5" x14ac:dyDescent="0.2">
      <c r="D181" s="12" t="str">
        <f t="shared" si="4"/>
        <v/>
      </c>
      <c r="E181" s="91" t="str">
        <f t="shared" si="5"/>
        <v/>
      </c>
    </row>
    <row r="182" spans="4:5" x14ac:dyDescent="0.2">
      <c r="D182" s="12" t="str">
        <f t="shared" si="4"/>
        <v/>
      </c>
      <c r="E182" s="91" t="str">
        <f t="shared" si="5"/>
        <v/>
      </c>
    </row>
    <row r="183" spans="4:5" x14ac:dyDescent="0.2">
      <c r="D183" s="12" t="str">
        <f t="shared" si="4"/>
        <v/>
      </c>
      <c r="E183" s="91" t="str">
        <f t="shared" si="5"/>
        <v/>
      </c>
    </row>
    <row r="184" spans="4:5" x14ac:dyDescent="0.2">
      <c r="D184" s="12" t="str">
        <f t="shared" si="4"/>
        <v/>
      </c>
      <c r="E184" s="91" t="str">
        <f t="shared" si="5"/>
        <v/>
      </c>
    </row>
    <row r="185" spans="4:5" x14ac:dyDescent="0.2">
      <c r="D185" s="12" t="str">
        <f t="shared" si="4"/>
        <v/>
      </c>
      <c r="E185" s="91" t="str">
        <f t="shared" si="5"/>
        <v/>
      </c>
    </row>
    <row r="186" spans="4:5" x14ac:dyDescent="0.2">
      <c r="D186" s="12" t="str">
        <f t="shared" si="4"/>
        <v/>
      </c>
      <c r="E186" s="91" t="str">
        <f t="shared" si="5"/>
        <v/>
      </c>
    </row>
    <row r="187" spans="4:5" x14ac:dyDescent="0.2">
      <c r="D187" s="12" t="str">
        <f t="shared" si="4"/>
        <v/>
      </c>
      <c r="E187" s="91" t="str">
        <f t="shared" si="5"/>
        <v/>
      </c>
    </row>
    <row r="188" spans="4:5" x14ac:dyDescent="0.2">
      <c r="D188" s="12" t="str">
        <f t="shared" si="4"/>
        <v/>
      </c>
      <c r="E188" s="91" t="str">
        <f t="shared" si="5"/>
        <v/>
      </c>
    </row>
    <row r="189" spans="4:5" x14ac:dyDescent="0.2">
      <c r="D189" s="12" t="str">
        <f t="shared" si="4"/>
        <v/>
      </c>
      <c r="E189" s="91" t="str">
        <f t="shared" si="5"/>
        <v/>
      </c>
    </row>
    <row r="190" spans="4:5" x14ac:dyDescent="0.2">
      <c r="D190" s="12" t="str">
        <f t="shared" si="4"/>
        <v/>
      </c>
      <c r="E190" s="91" t="str">
        <f t="shared" si="5"/>
        <v/>
      </c>
    </row>
    <row r="191" spans="4:5" x14ac:dyDescent="0.2">
      <c r="D191" s="12" t="str">
        <f t="shared" si="4"/>
        <v/>
      </c>
      <c r="E191" s="91" t="str">
        <f t="shared" si="5"/>
        <v/>
      </c>
    </row>
    <row r="192" spans="4:5" x14ac:dyDescent="0.2">
      <c r="D192" s="12" t="str">
        <f t="shared" si="4"/>
        <v/>
      </c>
      <c r="E192" s="91" t="str">
        <f t="shared" si="5"/>
        <v/>
      </c>
    </row>
    <row r="193" spans="4:5" x14ac:dyDescent="0.2">
      <c r="D193" s="12" t="str">
        <f t="shared" si="4"/>
        <v/>
      </c>
      <c r="E193" s="91" t="str">
        <f t="shared" si="5"/>
        <v/>
      </c>
    </row>
    <row r="194" spans="4:5" x14ac:dyDescent="0.2">
      <c r="D194" s="12" t="str">
        <f t="shared" si="4"/>
        <v/>
      </c>
      <c r="E194" s="91" t="str">
        <f t="shared" si="5"/>
        <v/>
      </c>
    </row>
    <row r="195" spans="4:5" x14ac:dyDescent="0.2">
      <c r="D195" s="12" t="str">
        <f t="shared" si="4"/>
        <v/>
      </c>
      <c r="E195" s="91" t="str">
        <f t="shared" si="5"/>
        <v/>
      </c>
    </row>
    <row r="196" spans="4:5" x14ac:dyDescent="0.2">
      <c r="D196" s="12" t="str">
        <f t="shared" si="4"/>
        <v/>
      </c>
      <c r="E196" s="91" t="str">
        <f t="shared" si="5"/>
        <v/>
      </c>
    </row>
    <row r="197" spans="4:5" x14ac:dyDescent="0.2">
      <c r="D197" s="12" t="str">
        <f t="shared" si="4"/>
        <v/>
      </c>
      <c r="E197" s="91" t="str">
        <f t="shared" si="5"/>
        <v/>
      </c>
    </row>
    <row r="198" spans="4:5" x14ac:dyDescent="0.2">
      <c r="D198" s="12" t="str">
        <f t="shared" si="4"/>
        <v/>
      </c>
      <c r="E198" s="91" t="str">
        <f t="shared" si="5"/>
        <v/>
      </c>
    </row>
    <row r="199" spans="4:5" x14ac:dyDescent="0.2">
      <c r="D199" s="12" t="str">
        <f t="shared" si="4"/>
        <v/>
      </c>
      <c r="E199" s="91" t="str">
        <f t="shared" si="5"/>
        <v/>
      </c>
    </row>
    <row r="200" spans="4:5" x14ac:dyDescent="0.2">
      <c r="D200" s="12" t="str">
        <f t="shared" si="4"/>
        <v/>
      </c>
      <c r="E200" s="91" t="str">
        <f t="shared" si="5"/>
        <v/>
      </c>
    </row>
    <row r="201" spans="4:5" x14ac:dyDescent="0.2">
      <c r="D201" s="12" t="str">
        <f t="shared" si="4"/>
        <v/>
      </c>
      <c r="E201" s="91" t="str">
        <f t="shared" si="5"/>
        <v/>
      </c>
    </row>
    <row r="202" spans="4:5" x14ac:dyDescent="0.2">
      <c r="D202" s="12" t="str">
        <f t="shared" si="4"/>
        <v/>
      </c>
      <c r="E202" s="91" t="str">
        <f t="shared" si="5"/>
        <v/>
      </c>
    </row>
    <row r="203" spans="4:5" x14ac:dyDescent="0.2">
      <c r="D203" s="12" t="str">
        <f t="shared" si="4"/>
        <v/>
      </c>
      <c r="E203" s="91" t="str">
        <f t="shared" si="5"/>
        <v/>
      </c>
    </row>
    <row r="204" spans="4:5" x14ac:dyDescent="0.2">
      <c r="D204" s="12" t="str">
        <f t="shared" si="4"/>
        <v/>
      </c>
      <c r="E204" s="91" t="str">
        <f t="shared" si="5"/>
        <v/>
      </c>
    </row>
    <row r="205" spans="4:5" x14ac:dyDescent="0.2">
      <c r="D205" s="12" t="str">
        <f t="shared" si="4"/>
        <v/>
      </c>
      <c r="E205" s="91" t="str">
        <f t="shared" si="5"/>
        <v/>
      </c>
    </row>
    <row r="206" spans="4:5" x14ac:dyDescent="0.2">
      <c r="D206" s="12" t="str">
        <f t="shared" si="4"/>
        <v/>
      </c>
      <c r="E206" s="91" t="str">
        <f t="shared" si="5"/>
        <v/>
      </c>
    </row>
    <row r="207" spans="4:5" x14ac:dyDescent="0.2">
      <c r="D207" s="12" t="str">
        <f t="shared" si="4"/>
        <v/>
      </c>
      <c r="E207" s="91" t="str">
        <f t="shared" si="5"/>
        <v/>
      </c>
    </row>
    <row r="208" spans="4:5" x14ac:dyDescent="0.2">
      <c r="D208" s="12" t="str">
        <f t="shared" si="4"/>
        <v/>
      </c>
      <c r="E208" s="91" t="str">
        <f t="shared" si="5"/>
        <v/>
      </c>
    </row>
    <row r="209" spans="1:5" x14ac:dyDescent="0.2">
      <c r="D209" s="12" t="str">
        <f t="shared" si="4"/>
        <v/>
      </c>
      <c r="E209" s="91" t="str">
        <f t="shared" si="5"/>
        <v/>
      </c>
    </row>
    <row r="210" spans="1:5" x14ac:dyDescent="0.2">
      <c r="D210" s="12" t="str">
        <f t="shared" si="4"/>
        <v/>
      </c>
      <c r="E210" s="91" t="str">
        <f t="shared" si="5"/>
        <v/>
      </c>
    </row>
    <row r="211" spans="1:5" x14ac:dyDescent="0.2">
      <c r="D211" s="12" t="str">
        <f t="shared" si="4"/>
        <v/>
      </c>
      <c r="E211" s="91" t="str">
        <f t="shared" si="5"/>
        <v/>
      </c>
    </row>
    <row r="215" spans="1:5" x14ac:dyDescent="0.2">
      <c r="A215" s="133" t="str">
        <f>IF(Données!$F$1089=3,A22,"")</f>
        <v xml:space="preserve">Année </v>
      </c>
      <c r="B215" s="133" t="str">
        <f>IF(Données!$F$1089=3,B22,"")</f>
        <v>Base Amortissable</v>
      </c>
      <c r="C215" s="133" t="str">
        <f>IF(Données!$F$1089=3,C22,"")</f>
        <v>Amortissement (annuel)</v>
      </c>
      <c r="D215" s="133" t="str">
        <f>IF(Données!$F$1089=3,D22,"")</f>
        <v xml:space="preserve">Amortissement cumulés </v>
      </c>
      <c r="E215" s="133" t="str">
        <f>IF(Données!$F$1089=3,E22,"")</f>
        <v xml:space="preserve">Valeur nette comptable </v>
      </c>
    </row>
    <row r="216" spans="1:5" x14ac:dyDescent="0.2">
      <c r="A216" s="131">
        <f>IF(Données!$F$1089=3,A23,"")</f>
        <v>43465</v>
      </c>
      <c r="B216" s="130">
        <f>B9</f>
        <v>20000</v>
      </c>
    </row>
    <row r="217" spans="1:5" x14ac:dyDescent="0.2">
      <c r="A217" s="131">
        <f>IF(Données!$F$1089=3,A24,"")</f>
        <v>43830</v>
      </c>
    </row>
    <row r="218" spans="1:5" x14ac:dyDescent="0.2">
      <c r="A218" s="131">
        <f>IF(Données!$F$1089=3,A25,"")</f>
        <v>44196</v>
      </c>
    </row>
    <row r="219" spans="1:5" x14ac:dyDescent="0.2">
      <c r="A219" s="131">
        <f>IF(Données!$F$1089=3,A26,"")</f>
        <v>44561</v>
      </c>
    </row>
    <row r="220" spans="1:5" x14ac:dyDescent="0.2">
      <c r="A220" s="132">
        <f>IF(Données!$F$1089=3,A27,"")</f>
        <v>44926</v>
      </c>
    </row>
    <row r="221" spans="1:5" x14ac:dyDescent="0.2">
      <c r="A221" s="131">
        <f>IF(Données!$F$1089=3,A28,"")</f>
        <v>45291</v>
      </c>
    </row>
    <row r="222" spans="1:5" x14ac:dyDescent="0.2">
      <c r="A222" s="131" t="str">
        <f>IF(Données!$F$1089=3,A29,"")</f>
        <v>Totaux</v>
      </c>
    </row>
    <row r="223" spans="1:5" x14ac:dyDescent="0.2">
      <c r="A223" s="131" t="str">
        <f>IF(Données!$F$1089=3,A30,"")</f>
        <v/>
      </c>
    </row>
    <row r="224" spans="1:5" x14ac:dyDescent="0.2">
      <c r="A224" s="131"/>
    </row>
    <row r="225" spans="1:1" x14ac:dyDescent="0.2">
      <c r="A225" s="131"/>
    </row>
    <row r="226" spans="1:1" x14ac:dyDescent="0.2">
      <c r="A226" s="131"/>
    </row>
    <row r="227" spans="1:1" x14ac:dyDescent="0.2">
      <c r="A227" s="131"/>
    </row>
    <row r="228" spans="1:1" x14ac:dyDescent="0.2">
      <c r="A228" s="131"/>
    </row>
    <row r="229" spans="1:1" x14ac:dyDescent="0.2">
      <c r="A229" s="132"/>
    </row>
    <row r="230" spans="1:1" x14ac:dyDescent="0.2">
      <c r="A230" s="131"/>
    </row>
    <row r="231" spans="1:1" x14ac:dyDescent="0.2">
      <c r="A231" s="131"/>
    </row>
    <row r="232" spans="1:1" x14ac:dyDescent="0.2">
      <c r="A232" s="131"/>
    </row>
    <row r="233" spans="1:1" x14ac:dyDescent="0.2">
      <c r="A233" s="131"/>
    </row>
    <row r="234" spans="1:1" x14ac:dyDescent="0.2">
      <c r="A234" s="131"/>
    </row>
    <row r="235" spans="1:1" x14ac:dyDescent="0.2">
      <c r="A235" s="131"/>
    </row>
    <row r="236" spans="1:1" x14ac:dyDescent="0.2">
      <c r="A236" s="131"/>
    </row>
    <row r="237" spans="1:1" x14ac:dyDescent="0.2">
      <c r="A237" s="131"/>
    </row>
    <row r="238" spans="1:1" x14ac:dyDescent="0.2">
      <c r="A238" s="132"/>
    </row>
    <row r="239" spans="1:1" x14ac:dyDescent="0.2">
      <c r="A239" s="131"/>
    </row>
    <row r="240" spans="1:1" x14ac:dyDescent="0.2">
      <c r="A240" s="131"/>
    </row>
    <row r="241" spans="1:1" x14ac:dyDescent="0.2">
      <c r="A241" s="131"/>
    </row>
    <row r="242" spans="1:1" x14ac:dyDescent="0.2">
      <c r="A242" s="131"/>
    </row>
    <row r="243" spans="1:1" x14ac:dyDescent="0.2">
      <c r="A243" s="131"/>
    </row>
    <row r="244" spans="1:1" x14ac:dyDescent="0.2">
      <c r="A244" s="131"/>
    </row>
    <row r="245" spans="1:1" x14ac:dyDescent="0.2">
      <c r="A245" s="131"/>
    </row>
    <row r="246" spans="1:1" x14ac:dyDescent="0.2">
      <c r="A246" s="131"/>
    </row>
    <row r="247" spans="1:1" x14ac:dyDescent="0.2">
      <c r="A247" s="132"/>
    </row>
    <row r="248" spans="1:1" x14ac:dyDescent="0.2">
      <c r="A248" s="131"/>
    </row>
    <row r="249" spans="1:1" x14ac:dyDescent="0.2">
      <c r="A249" s="131"/>
    </row>
    <row r="250" spans="1:1" x14ac:dyDescent="0.2">
      <c r="A250" s="131"/>
    </row>
    <row r="251" spans="1:1" x14ac:dyDescent="0.2">
      <c r="A251" s="131"/>
    </row>
    <row r="252" spans="1:1" x14ac:dyDescent="0.2">
      <c r="A252" s="131"/>
    </row>
    <row r="253" spans="1:1" x14ac:dyDescent="0.2">
      <c r="A253" s="131"/>
    </row>
    <row r="254" spans="1:1" x14ac:dyDescent="0.2">
      <c r="A254" s="131"/>
    </row>
    <row r="255" spans="1:1" x14ac:dyDescent="0.2">
      <c r="A255" s="131"/>
    </row>
    <row r="256" spans="1:1" x14ac:dyDescent="0.2">
      <c r="A256" s="132"/>
    </row>
    <row r="257" spans="1:1" x14ac:dyDescent="0.2">
      <c r="A257" s="131"/>
    </row>
    <row r="258" spans="1:1" x14ac:dyDescent="0.2">
      <c r="A258" s="131"/>
    </row>
    <row r="259" spans="1:1" x14ac:dyDescent="0.2">
      <c r="A259" s="131"/>
    </row>
    <row r="260" spans="1:1" x14ac:dyDescent="0.2">
      <c r="A260" s="131"/>
    </row>
    <row r="261" spans="1:1" x14ac:dyDescent="0.2">
      <c r="A261" s="131"/>
    </row>
    <row r="262" spans="1:1" x14ac:dyDescent="0.2">
      <c r="A262" s="131"/>
    </row>
    <row r="263" spans="1:1" x14ac:dyDescent="0.2">
      <c r="A263" s="131"/>
    </row>
    <row r="264" spans="1:1" x14ac:dyDescent="0.2">
      <c r="A264" s="131"/>
    </row>
    <row r="265" spans="1:1" x14ac:dyDescent="0.2">
      <c r="A265" s="132"/>
    </row>
    <row r="266" spans="1:1" x14ac:dyDescent="0.2">
      <c r="A266" s="131"/>
    </row>
    <row r="267" spans="1:1" x14ac:dyDescent="0.2">
      <c r="A267" s="131"/>
    </row>
    <row r="268" spans="1:1" x14ac:dyDescent="0.2">
      <c r="A268" s="131"/>
    </row>
    <row r="269" spans="1:1" x14ac:dyDescent="0.2">
      <c r="A269" s="131"/>
    </row>
    <row r="270" spans="1:1" x14ac:dyDescent="0.2">
      <c r="A270" s="131"/>
    </row>
    <row r="271" spans="1:1" x14ac:dyDescent="0.2">
      <c r="A271" s="131"/>
    </row>
    <row r="272" spans="1:1" x14ac:dyDescent="0.2">
      <c r="A272" s="131"/>
    </row>
    <row r="273" spans="1:1" x14ac:dyDescent="0.2">
      <c r="A273" s="131"/>
    </row>
    <row r="274" spans="1:1" x14ac:dyDescent="0.2">
      <c r="A274" s="132"/>
    </row>
    <row r="275" spans="1:1" x14ac:dyDescent="0.2">
      <c r="A275" s="131"/>
    </row>
    <row r="276" spans="1:1" x14ac:dyDescent="0.2">
      <c r="A276" s="131"/>
    </row>
    <row r="277" spans="1:1" x14ac:dyDescent="0.2">
      <c r="A277" s="131"/>
    </row>
    <row r="278" spans="1:1" x14ac:dyDescent="0.2">
      <c r="A278" s="131"/>
    </row>
    <row r="279" spans="1:1" x14ac:dyDescent="0.2">
      <c r="A279" s="131"/>
    </row>
    <row r="280" spans="1:1" x14ac:dyDescent="0.2">
      <c r="A280" s="131"/>
    </row>
    <row r="281" spans="1:1" x14ac:dyDescent="0.2">
      <c r="A281" s="131"/>
    </row>
    <row r="282" spans="1:1" x14ac:dyDescent="0.2">
      <c r="A282" s="131"/>
    </row>
    <row r="283" spans="1:1" x14ac:dyDescent="0.2">
      <c r="A283" s="132"/>
    </row>
    <row r="284" spans="1:1" x14ac:dyDescent="0.2">
      <c r="A284" s="131"/>
    </row>
    <row r="285" spans="1:1" x14ac:dyDescent="0.2">
      <c r="A285" s="131"/>
    </row>
    <row r="286" spans="1:1" x14ac:dyDescent="0.2">
      <c r="A286" s="131"/>
    </row>
    <row r="287" spans="1:1" x14ac:dyDescent="0.2">
      <c r="A287" s="131"/>
    </row>
    <row r="288" spans="1:1" x14ac:dyDescent="0.2">
      <c r="A288" s="131"/>
    </row>
    <row r="289" spans="1:1" x14ac:dyDescent="0.2">
      <c r="A289" s="131"/>
    </row>
    <row r="290" spans="1:1" x14ac:dyDescent="0.2">
      <c r="A290" s="131"/>
    </row>
    <row r="291" spans="1:1" x14ac:dyDescent="0.2">
      <c r="A291" s="131"/>
    </row>
    <row r="292" spans="1:1" x14ac:dyDescent="0.2">
      <c r="A292" s="132"/>
    </row>
    <row r="293" spans="1:1" x14ac:dyDescent="0.2">
      <c r="A293" s="131"/>
    </row>
    <row r="294" spans="1:1" x14ac:dyDescent="0.2">
      <c r="A294" s="131"/>
    </row>
    <row r="295" spans="1:1" x14ac:dyDescent="0.2">
      <c r="A295" s="131"/>
    </row>
    <row r="296" spans="1:1" x14ac:dyDescent="0.2">
      <c r="A296" s="131"/>
    </row>
    <row r="297" spans="1:1" x14ac:dyDescent="0.2">
      <c r="A297" s="131"/>
    </row>
    <row r="298" spans="1:1" x14ac:dyDescent="0.2">
      <c r="A298" s="131"/>
    </row>
    <row r="299" spans="1:1" x14ac:dyDescent="0.2">
      <c r="A299" s="131"/>
    </row>
    <row r="300" spans="1:1" x14ac:dyDescent="0.2">
      <c r="A300" s="131"/>
    </row>
    <row r="301" spans="1:1" x14ac:dyDescent="0.2">
      <c r="A301" s="132"/>
    </row>
    <row r="302" spans="1:1" x14ac:dyDescent="0.2">
      <c r="A302" s="131"/>
    </row>
    <row r="303" spans="1:1" x14ac:dyDescent="0.2">
      <c r="A303" s="131"/>
    </row>
    <row r="304" spans="1:1" x14ac:dyDescent="0.2">
      <c r="A304" s="131"/>
    </row>
    <row r="305" spans="1:1" x14ac:dyDescent="0.2">
      <c r="A305" s="131"/>
    </row>
    <row r="306" spans="1:1" x14ac:dyDescent="0.2">
      <c r="A306" s="131"/>
    </row>
    <row r="307" spans="1:1" x14ac:dyDescent="0.2">
      <c r="A307" s="131"/>
    </row>
    <row r="308" spans="1:1" x14ac:dyDescent="0.2">
      <c r="A308" s="131"/>
    </row>
    <row r="309" spans="1:1" x14ac:dyDescent="0.2">
      <c r="A309" s="131"/>
    </row>
    <row r="310" spans="1:1" x14ac:dyDescent="0.2">
      <c r="A310" s="132"/>
    </row>
    <row r="311" spans="1:1" x14ac:dyDescent="0.2">
      <c r="A311" s="131"/>
    </row>
    <row r="312" spans="1:1" x14ac:dyDescent="0.2">
      <c r="A312" s="131"/>
    </row>
    <row r="313" spans="1:1" x14ac:dyDescent="0.2">
      <c r="A313" s="131"/>
    </row>
    <row r="314" spans="1:1" x14ac:dyDescent="0.2">
      <c r="A314" s="131"/>
    </row>
    <row r="315" spans="1:1" x14ac:dyDescent="0.2">
      <c r="A315" s="131"/>
    </row>
    <row r="316" spans="1:1" x14ac:dyDescent="0.2">
      <c r="A316" s="131"/>
    </row>
    <row r="317" spans="1:1" x14ac:dyDescent="0.2">
      <c r="A317" s="131"/>
    </row>
    <row r="318" spans="1:1" x14ac:dyDescent="0.2">
      <c r="A318" s="131"/>
    </row>
    <row r="319" spans="1:1" x14ac:dyDescent="0.2">
      <c r="A319" s="132"/>
    </row>
    <row r="320" spans="1:1" x14ac:dyDescent="0.2">
      <c r="A320" s="131"/>
    </row>
    <row r="321" spans="1:1" x14ac:dyDescent="0.2">
      <c r="A321" s="131"/>
    </row>
    <row r="322" spans="1:1" x14ac:dyDescent="0.2">
      <c r="A322" s="131"/>
    </row>
    <row r="323" spans="1:1" x14ac:dyDescent="0.2">
      <c r="A323" s="131"/>
    </row>
    <row r="324" spans="1:1" x14ac:dyDescent="0.2">
      <c r="A324" s="131"/>
    </row>
    <row r="325" spans="1:1" x14ac:dyDescent="0.2">
      <c r="A325" s="131"/>
    </row>
    <row r="326" spans="1:1" x14ac:dyDescent="0.2">
      <c r="A326" s="131"/>
    </row>
    <row r="327" spans="1:1" x14ac:dyDescent="0.2">
      <c r="A327" s="131"/>
    </row>
    <row r="328" spans="1:1" x14ac:dyDescent="0.2">
      <c r="A328" s="132"/>
    </row>
    <row r="329" spans="1:1" x14ac:dyDescent="0.2">
      <c r="A329" s="131"/>
    </row>
    <row r="330" spans="1:1" x14ac:dyDescent="0.2">
      <c r="A330" s="131"/>
    </row>
    <row r="331" spans="1:1" x14ac:dyDescent="0.2">
      <c r="A331" s="131"/>
    </row>
    <row r="332" spans="1:1" x14ac:dyDescent="0.2">
      <c r="A332" s="131"/>
    </row>
    <row r="333" spans="1:1" x14ac:dyDescent="0.2">
      <c r="A333" s="131"/>
    </row>
    <row r="334" spans="1:1" x14ac:dyDescent="0.2">
      <c r="A334" s="131"/>
    </row>
    <row r="335" spans="1:1" x14ac:dyDescent="0.2">
      <c r="A335" s="131"/>
    </row>
    <row r="336" spans="1:1" x14ac:dyDescent="0.2">
      <c r="A336" s="131"/>
    </row>
    <row r="337" spans="1:1" x14ac:dyDescent="0.2">
      <c r="A337" s="132"/>
    </row>
    <row r="338" spans="1:1" x14ac:dyDescent="0.2">
      <c r="A338" s="131"/>
    </row>
    <row r="339" spans="1:1" x14ac:dyDescent="0.2">
      <c r="A339" s="131"/>
    </row>
    <row r="340" spans="1:1" x14ac:dyDescent="0.2">
      <c r="A340" s="131"/>
    </row>
    <row r="341" spans="1:1" x14ac:dyDescent="0.2">
      <c r="A341" s="131"/>
    </row>
    <row r="342" spans="1:1" x14ac:dyDescent="0.2">
      <c r="A342" s="131"/>
    </row>
    <row r="343" spans="1:1" x14ac:dyDescent="0.2">
      <c r="A343" s="131"/>
    </row>
    <row r="344" spans="1:1" x14ac:dyDescent="0.2">
      <c r="A344" s="131"/>
    </row>
    <row r="345" spans="1:1" x14ac:dyDescent="0.2">
      <c r="A345" s="131"/>
    </row>
    <row r="346" spans="1:1" x14ac:dyDescent="0.2">
      <c r="A346" s="132"/>
    </row>
    <row r="347" spans="1:1" x14ac:dyDescent="0.2">
      <c r="A347" s="131"/>
    </row>
    <row r="348" spans="1:1" x14ac:dyDescent="0.2">
      <c r="A348" s="131"/>
    </row>
    <row r="349" spans="1:1" x14ac:dyDescent="0.2">
      <c r="A349" s="131"/>
    </row>
    <row r="350" spans="1:1" x14ac:dyDescent="0.2">
      <c r="A350" s="131"/>
    </row>
    <row r="351" spans="1:1" x14ac:dyDescent="0.2">
      <c r="A351" s="131"/>
    </row>
    <row r="352" spans="1:1" x14ac:dyDescent="0.2">
      <c r="A352" s="131"/>
    </row>
    <row r="353" spans="1:1" x14ac:dyDescent="0.2">
      <c r="A353" s="131"/>
    </row>
    <row r="354" spans="1:1" x14ac:dyDescent="0.2">
      <c r="A354" s="131"/>
    </row>
    <row r="355" spans="1:1" x14ac:dyDescent="0.2">
      <c r="A355" s="132"/>
    </row>
    <row r="356" spans="1:1" x14ac:dyDescent="0.2">
      <c r="A356" s="131"/>
    </row>
    <row r="357" spans="1:1" x14ac:dyDescent="0.2">
      <c r="A357" s="131"/>
    </row>
    <row r="358" spans="1:1" x14ac:dyDescent="0.2">
      <c r="A358" s="131"/>
    </row>
    <row r="359" spans="1:1" x14ac:dyDescent="0.2">
      <c r="A359" s="131"/>
    </row>
    <row r="360" spans="1:1" x14ac:dyDescent="0.2">
      <c r="A360" s="131"/>
    </row>
    <row r="361" spans="1:1" x14ac:dyDescent="0.2">
      <c r="A361" s="131"/>
    </row>
    <row r="362" spans="1:1" x14ac:dyDescent="0.2">
      <c r="A362" s="131"/>
    </row>
    <row r="363" spans="1:1" x14ac:dyDescent="0.2">
      <c r="A363" s="131"/>
    </row>
    <row r="364" spans="1:1" x14ac:dyDescent="0.2">
      <c r="A364" s="132"/>
    </row>
    <row r="365" spans="1:1" x14ac:dyDescent="0.2">
      <c r="A365" s="131"/>
    </row>
    <row r="366" spans="1:1" x14ac:dyDescent="0.2">
      <c r="A366" s="131"/>
    </row>
    <row r="367" spans="1:1" x14ac:dyDescent="0.2">
      <c r="A367" s="131"/>
    </row>
    <row r="368" spans="1:1" x14ac:dyDescent="0.2">
      <c r="A368" s="131"/>
    </row>
    <row r="369" spans="1:1" x14ac:dyDescent="0.2">
      <c r="A369" s="131"/>
    </row>
    <row r="370" spans="1:1" x14ac:dyDescent="0.2">
      <c r="A370" s="131"/>
    </row>
    <row r="371" spans="1:1" x14ac:dyDescent="0.2">
      <c r="A371" s="131"/>
    </row>
    <row r="372" spans="1:1" x14ac:dyDescent="0.2">
      <c r="A372" s="131"/>
    </row>
    <row r="373" spans="1:1" x14ac:dyDescent="0.2">
      <c r="A373" s="132"/>
    </row>
    <row r="374" spans="1:1" x14ac:dyDescent="0.2">
      <c r="A374" s="131"/>
    </row>
    <row r="375" spans="1:1" x14ac:dyDescent="0.2">
      <c r="A375" s="131"/>
    </row>
    <row r="376" spans="1:1" x14ac:dyDescent="0.2">
      <c r="A376" s="131"/>
    </row>
    <row r="377" spans="1:1" x14ac:dyDescent="0.2">
      <c r="A377" s="131"/>
    </row>
    <row r="378" spans="1:1" x14ac:dyDescent="0.2">
      <c r="A378" s="131"/>
    </row>
    <row r="379" spans="1:1" x14ac:dyDescent="0.2">
      <c r="A379" s="131"/>
    </row>
    <row r="380" spans="1:1" x14ac:dyDescent="0.2">
      <c r="A380" s="131"/>
    </row>
    <row r="381" spans="1:1" x14ac:dyDescent="0.2">
      <c r="A381" s="131"/>
    </row>
    <row r="382" spans="1:1" x14ac:dyDescent="0.2">
      <c r="A382" s="132"/>
    </row>
    <row r="383" spans="1:1" x14ac:dyDescent="0.2">
      <c r="A383" s="131"/>
    </row>
    <row r="384" spans="1:1" x14ac:dyDescent="0.2">
      <c r="A384" s="131"/>
    </row>
    <row r="385" spans="1:1" x14ac:dyDescent="0.2">
      <c r="A385" s="131"/>
    </row>
    <row r="386" spans="1:1" x14ac:dyDescent="0.2">
      <c r="A386" s="131"/>
    </row>
    <row r="387" spans="1:1" x14ac:dyDescent="0.2">
      <c r="A387" s="131"/>
    </row>
    <row r="388" spans="1:1" x14ac:dyDescent="0.2">
      <c r="A388" s="131"/>
    </row>
    <row r="389" spans="1:1" x14ac:dyDescent="0.2">
      <c r="A389" s="131"/>
    </row>
    <row r="390" spans="1:1" x14ac:dyDescent="0.2">
      <c r="A390" s="131"/>
    </row>
    <row r="391" spans="1:1" x14ac:dyDescent="0.2">
      <c r="A391" s="132"/>
    </row>
    <row r="392" spans="1:1" x14ac:dyDescent="0.2">
      <c r="A392" s="131"/>
    </row>
    <row r="393" spans="1:1" x14ac:dyDescent="0.2">
      <c r="A393" s="131"/>
    </row>
    <row r="394" spans="1:1" x14ac:dyDescent="0.2">
      <c r="A394" s="131"/>
    </row>
    <row r="395" spans="1:1" x14ac:dyDescent="0.2">
      <c r="A395" s="131"/>
    </row>
    <row r="396" spans="1:1" x14ac:dyDescent="0.2">
      <c r="A396" s="131"/>
    </row>
    <row r="397" spans="1:1" x14ac:dyDescent="0.2">
      <c r="A397" s="131"/>
    </row>
    <row r="398" spans="1:1" x14ac:dyDescent="0.2">
      <c r="A398" s="131"/>
    </row>
    <row r="399" spans="1:1" x14ac:dyDescent="0.2">
      <c r="A399" s="131"/>
    </row>
    <row r="400" spans="1:1" x14ac:dyDescent="0.2">
      <c r="A400" s="132"/>
    </row>
    <row r="401" spans="1:1" x14ac:dyDescent="0.2">
      <c r="A401" s="131"/>
    </row>
    <row r="402" spans="1:1" x14ac:dyDescent="0.2">
      <c r="A402" s="131"/>
    </row>
    <row r="403" spans="1:1" x14ac:dyDescent="0.2">
      <c r="A403" s="131"/>
    </row>
    <row r="404" spans="1:1" x14ac:dyDescent="0.2">
      <c r="A404" s="131"/>
    </row>
    <row r="405" spans="1:1" x14ac:dyDescent="0.2">
      <c r="A405" s="131"/>
    </row>
    <row r="406" spans="1:1" x14ac:dyDescent="0.2">
      <c r="A406" s="131"/>
    </row>
    <row r="407" spans="1:1" x14ac:dyDescent="0.2">
      <c r="A407" s="131"/>
    </row>
    <row r="408" spans="1:1" x14ac:dyDescent="0.2">
      <c r="A408" s="131"/>
    </row>
    <row r="409" spans="1:1" x14ac:dyDescent="0.2">
      <c r="A409" s="132"/>
    </row>
    <row r="410" spans="1:1" x14ac:dyDescent="0.2">
      <c r="A410" s="131"/>
    </row>
    <row r="411" spans="1:1" x14ac:dyDescent="0.2">
      <c r="A411" s="131"/>
    </row>
    <row r="412" spans="1:1" x14ac:dyDescent="0.2">
      <c r="A412" s="131"/>
    </row>
    <row r="413" spans="1:1" x14ac:dyDescent="0.2">
      <c r="A413" s="131"/>
    </row>
    <row r="414" spans="1:1" x14ac:dyDescent="0.2">
      <c r="A414" s="131"/>
    </row>
    <row r="415" spans="1:1" x14ac:dyDescent="0.2">
      <c r="A415" s="131"/>
    </row>
    <row r="416" spans="1:1" x14ac:dyDescent="0.2">
      <c r="A416" s="131"/>
    </row>
    <row r="417" spans="1:1" x14ac:dyDescent="0.2">
      <c r="A417" s="131"/>
    </row>
    <row r="418" spans="1:1" x14ac:dyDescent="0.2">
      <c r="A418" s="132"/>
    </row>
    <row r="419" spans="1:1" x14ac:dyDescent="0.2">
      <c r="A419" s="131"/>
    </row>
    <row r="420" spans="1:1" x14ac:dyDescent="0.2">
      <c r="A420" s="131"/>
    </row>
    <row r="421" spans="1:1" x14ac:dyDescent="0.2">
      <c r="A421" s="131"/>
    </row>
    <row r="422" spans="1:1" x14ac:dyDescent="0.2">
      <c r="A422" s="131"/>
    </row>
    <row r="423" spans="1:1" x14ac:dyDescent="0.2">
      <c r="A423" s="131"/>
    </row>
    <row r="424" spans="1:1" x14ac:dyDescent="0.2">
      <c r="A424" s="131"/>
    </row>
    <row r="425" spans="1:1" x14ac:dyDescent="0.2">
      <c r="A425" s="131"/>
    </row>
    <row r="426" spans="1:1" x14ac:dyDescent="0.2">
      <c r="A426" s="131"/>
    </row>
    <row r="427" spans="1:1" x14ac:dyDescent="0.2">
      <c r="A427" s="132"/>
    </row>
  </sheetData>
  <mergeCells count="1">
    <mergeCell ref="C10:D10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B6:F35"/>
  <sheetViews>
    <sheetView workbookViewId="0">
      <selection activeCell="C18" sqref="C18"/>
    </sheetView>
  </sheetViews>
  <sheetFormatPr baseColWidth="10" defaultRowHeight="12.75" x14ac:dyDescent="0.2"/>
  <cols>
    <col min="3" max="3" width="38.7109375" bestFit="1" customWidth="1"/>
  </cols>
  <sheetData>
    <row r="6" spans="3:6" x14ac:dyDescent="0.2">
      <c r="C6" s="119" t="str">
        <f>IF(ISBLANK(Données!A1173),"",Données!B1172)</f>
        <v>Banque</v>
      </c>
      <c r="D6" s="139" t="str">
        <f>IF(ISBLANK(Données!A1173),"",Données!B1173)</f>
        <v>CIC</v>
      </c>
    </row>
    <row r="7" spans="3:6" x14ac:dyDescent="0.2">
      <c r="C7" s="119" t="str">
        <f>IF(ISBLANK(Données!A1173),"",Données!I1172)</f>
        <v>Montant emprunté</v>
      </c>
      <c r="D7" s="138">
        <f>IF(ISBLANK(Données!A1173),"",Données!I1173)</f>
        <v>0</v>
      </c>
    </row>
    <row r="8" spans="3:6" x14ac:dyDescent="0.2">
      <c r="C8" s="119" t="str">
        <f>IF(ISBLANK(Données!A1173),"",Données!D1172)</f>
        <v>Périodicité (mensuelle,trimestrielle, annuelle)</v>
      </c>
      <c r="D8" s="139" t="str">
        <f>IF(ISBLANK(Données!A1173),"",IF(Données!D1173=1,Données!AJ1185,IF(Données!D1173=2,Données!AJ1186,IF(Données!D1173=3,Données!AJ1187,""))))</f>
        <v xml:space="preserve">Annuelle </v>
      </c>
    </row>
    <row r="9" spans="3:6" x14ac:dyDescent="0.2">
      <c r="C9" s="119" t="str">
        <f>IF(ISBLANK(Données!A1173),"",Données!G1172)</f>
        <v xml:space="preserve">Taux fixe ou variable </v>
      </c>
      <c r="D9" s="140" t="str">
        <f>IF(ISBLANK(Données!A1173),"",IF(Données!G1173=2,Données!AJ1192,IF(Données!G1173=3,Données!AJ1193,"")))</f>
        <v>Variable</v>
      </c>
    </row>
    <row r="10" spans="3:6" x14ac:dyDescent="0.2">
      <c r="C10" s="119" t="str">
        <f>IF(ISBLANK(Données!A1173),"",Données!H1172)</f>
        <v>Taux emprunt</v>
      </c>
      <c r="D10" s="141">
        <f>IF(ISBLANK(Données!A1173),"",Données!H1173)</f>
        <v>0</v>
      </c>
    </row>
    <row r="11" spans="3:6" x14ac:dyDescent="0.2">
      <c r="C11" s="119" t="str">
        <f>IF(ISBLANK(Données!A1173),"",Données!U1172)</f>
        <v>Nombre d'années/Durée Amortissement</v>
      </c>
      <c r="D11" s="142">
        <f>IF(ISBLANK(Données!A1173),"",Données!U1173)</f>
        <v>5</v>
      </c>
    </row>
    <row r="12" spans="3:6" x14ac:dyDescent="0.2">
      <c r="C12" s="119" t="str">
        <f>IF(ISBLANK(Données!A1173),"",Données!V1172)</f>
        <v xml:space="preserve">Mode d'amortissement </v>
      </c>
      <c r="D12" s="143"/>
    </row>
    <row r="13" spans="3:6" x14ac:dyDescent="0.2">
      <c r="C13" s="119" t="str">
        <f>IF(ISBLANK(Données!A1173),"",Données!W1172)</f>
        <v>date de départ</v>
      </c>
      <c r="D13" s="144">
        <f>IF(AND(ISBLANK(Données!A1173),ISBLANK(Données!W1173)),"",Données!W1173)</f>
        <v>0</v>
      </c>
    </row>
    <row r="14" spans="3:6" x14ac:dyDescent="0.2">
      <c r="C14" s="120"/>
      <c r="D14" s="116"/>
      <c r="F14" s="127" t="s">
        <v>1113</v>
      </c>
    </row>
    <row r="18" spans="2:2" x14ac:dyDescent="0.2">
      <c r="B18" t="str">
        <f>IF(ROWS(B$17:B17)&lt;=D$11,"n+"&amp;ROWS(B$17:B17),IF(ROWS(B$17:B17)&lt;=D$11+1,"Totaux",""))</f>
        <v>n+1</v>
      </c>
    </row>
    <row r="19" spans="2:2" x14ac:dyDescent="0.2">
      <c r="B19" t="str">
        <f>IF(ROWS(B$17:B18)&lt;=D$11,"n+"&amp;ROWS(B$17:B18),IF(ROWS(B$17:B18)&lt;=D$11+1,"Totaux",""))</f>
        <v>n+2</v>
      </c>
    </row>
    <row r="20" spans="2:2" x14ac:dyDescent="0.2">
      <c r="B20" t="str">
        <f>IF(ROWS(B$17:B19)&lt;=D$11,"n+"&amp;ROWS(B$17:B19),IF(ROWS(B$17:B19)&lt;=D$11+1,"Totaux",""))</f>
        <v>n+3</v>
      </c>
    </row>
    <row r="21" spans="2:2" x14ac:dyDescent="0.2">
      <c r="B21" t="str">
        <f>IF(ROWS(B$17:B20)&lt;=D$11,"n+"&amp;ROWS(B$17:B20),IF(ROWS(B$17:B20)&lt;=D$11+1,"Totaux",""))</f>
        <v>n+4</v>
      </c>
    </row>
    <row r="22" spans="2:2" x14ac:dyDescent="0.2">
      <c r="B22" t="str">
        <f>IF(ROWS(B$17:B21)&lt;=D$11,"n+"&amp;ROWS(B$17:B21),IF(ROWS(B$17:B21)&lt;=D$11+1,"Totaux",""))</f>
        <v>n+5</v>
      </c>
    </row>
    <row r="23" spans="2:2" x14ac:dyDescent="0.2">
      <c r="B23" t="str">
        <f>IF(ROWS(B$17:B22)&lt;=D$11,"n+"&amp;ROWS(B$17:B22),IF(ROWS(B$17:B22)&lt;=D$11+1,"Totaux",""))</f>
        <v>Totaux</v>
      </c>
    </row>
    <row r="24" spans="2:2" x14ac:dyDescent="0.2">
      <c r="B24" t="str">
        <f>IF(ROWS(B$17:B23)&lt;=D$11,"n+"&amp;ROWS(B$17:B23),IF(ROWS(B$17:B23)&lt;=D$11+1,"Totaux",""))</f>
        <v/>
      </c>
    </row>
    <row r="25" spans="2:2" x14ac:dyDescent="0.2">
      <c r="B25" t="str">
        <f>IF(ROWS(B$17:B24)&lt;=D$11,"n+"&amp;ROWS(B$17:B24),IF(ROWS(B$17:B24)&lt;=D$11+1,"Totaux",""))</f>
        <v/>
      </c>
    </row>
    <row r="26" spans="2:2" x14ac:dyDescent="0.2">
      <c r="B26" t="str">
        <f>IF(ROWS(B$17:B25)&lt;=D$11,"n+"&amp;ROWS(B$17:B25),IF(ROWS(B$17:B25)&lt;=D$11+1,"Totaux",""))</f>
        <v/>
      </c>
    </row>
    <row r="27" spans="2:2" x14ac:dyDescent="0.2">
      <c r="B27" t="str">
        <f>IF(ROWS(B$17:B26)&lt;=D$11,"n+"&amp;ROWS(B$17:B26),IF(ROWS(B$17:B26)&lt;=D$11+1,"Totaux",""))</f>
        <v/>
      </c>
    </row>
    <row r="28" spans="2:2" x14ac:dyDescent="0.2">
      <c r="B28" t="str">
        <f>IF(ROWS(B$17:B27)&lt;=D$11,"n+"&amp;ROWS(B$17:B27),IF(ROWS(B$17:B27)&lt;=D$11+1,"Totaux",""))</f>
        <v/>
      </c>
    </row>
    <row r="29" spans="2:2" x14ac:dyDescent="0.2">
      <c r="B29" t="str">
        <f>IF(ROWS(B$17:B28)&lt;=D$11,"n+"&amp;ROWS(B$17:B28),IF(ROWS(B$17:B28)&lt;=D$11+1,"Totaux",""))</f>
        <v/>
      </c>
    </row>
    <row r="30" spans="2:2" x14ac:dyDescent="0.2">
      <c r="B30" t="str">
        <f>IF(ROWS(B$17:B29)&lt;=D$11,"n+"&amp;ROWS(B$17:B29),IF(ROWS(B$17:B29)&lt;=D$11+1,"Totaux",""))</f>
        <v/>
      </c>
    </row>
    <row r="31" spans="2:2" x14ac:dyDescent="0.2">
      <c r="B31" t="str">
        <f>IF(ROWS(B$17:B30)&lt;=D$11,"n+"&amp;ROWS(B$17:B30),IF(ROWS(B$17:B30)&lt;=D$11+1,"Totaux",""))</f>
        <v/>
      </c>
    </row>
    <row r="32" spans="2:2" x14ac:dyDescent="0.2">
      <c r="B32" t="str">
        <f>IF(ROWS(B$17:B31)&lt;=D$11,"n+"&amp;ROWS(B$17:B31),IF(ROWS(B$17:B31)&lt;=D$11+1,"Totaux",""))</f>
        <v/>
      </c>
    </row>
    <row r="33" spans="2:2" x14ac:dyDescent="0.2">
      <c r="B33" t="str">
        <f>IF(ROWS(B$17:B32)&lt;=D$11,"n+"&amp;ROWS(B$17:B32),IF(ROWS(B$17:B32)&lt;=D$11+1,"Totaux",""))</f>
        <v/>
      </c>
    </row>
    <row r="34" spans="2:2" x14ac:dyDescent="0.2">
      <c r="B34" t="str">
        <f>IF(ROWS(B$17:B33)&lt;=D$11,"n+"&amp;ROWS(B$17:B33),IF(ROWS(B$17:B33)&lt;=D$11+1,"Totaux",""))</f>
        <v/>
      </c>
    </row>
    <row r="35" spans="2:2" x14ac:dyDescent="0.2">
      <c r="B35" t="str">
        <f>IF(ROWS(B$17:B34)&lt;=D$11,"n+"&amp;ROWS(B$17:B34),IF(ROWS(B$17:B34)&lt;=D$11+1,"Totaux",""))</f>
        <v/>
      </c>
    </row>
  </sheetData>
  <hyperlinks>
    <hyperlink ref="F14" r:id="rId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:R132"/>
  <sheetViews>
    <sheetView zoomScale="62" zoomScaleNormal="62" workbookViewId="0">
      <selection activeCell="C16" sqref="C16"/>
    </sheetView>
  </sheetViews>
  <sheetFormatPr baseColWidth="10" defaultRowHeight="12.75" x14ac:dyDescent="0.2"/>
  <sheetData>
    <row r="5" spans="2:18" x14ac:dyDescent="0.2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</row>
    <row r="6" spans="2:18" x14ac:dyDescent="0.2">
      <c r="B6" s="18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9"/>
    </row>
    <row r="7" spans="2:18" ht="33.75" x14ac:dyDescent="0.5">
      <c r="B7" s="18"/>
      <c r="C7" s="32" t="str">
        <f>Données!C15</f>
        <v>"C'est ma mie"</v>
      </c>
      <c r="D7" s="14"/>
      <c r="E7" s="14"/>
      <c r="F7" s="14"/>
      <c r="G7" s="14"/>
      <c r="H7" s="14"/>
      <c r="I7" s="14"/>
      <c r="J7" s="14"/>
      <c r="K7" s="14" t="s">
        <v>49</v>
      </c>
      <c r="L7" s="14"/>
      <c r="M7" s="14"/>
      <c r="N7" s="14"/>
      <c r="O7" s="14"/>
      <c r="P7" s="14"/>
      <c r="Q7" s="19"/>
      <c r="R7" t="s">
        <v>50</v>
      </c>
    </row>
    <row r="8" spans="2:18" ht="26.25" x14ac:dyDescent="0.4">
      <c r="B8" s="18"/>
      <c r="C8" s="31" t="str">
        <f>Données!C20</f>
        <v>Avenue des Irondelles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9"/>
      <c r="R8" t="s">
        <v>51</v>
      </c>
    </row>
    <row r="9" spans="2:18" ht="26.25" x14ac:dyDescent="0.4">
      <c r="B9" s="18"/>
      <c r="C9" s="31" t="str">
        <f>Données!C21</f>
        <v>50400 Granville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9"/>
      <c r="R9" t="s">
        <v>51</v>
      </c>
    </row>
    <row r="10" spans="2:18" ht="26.25" x14ac:dyDescent="0.4">
      <c r="B10" s="18"/>
      <c r="C10" s="31" t="str">
        <f>Données!C22</f>
        <v>283242098-00258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9"/>
    </row>
    <row r="11" spans="2:18" ht="26.25" x14ac:dyDescent="0.4">
      <c r="B11" s="18"/>
      <c r="C11" s="31" t="str">
        <f>Données!C23</f>
        <v>FR 28 123248624 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9"/>
    </row>
    <row r="12" spans="2:18" x14ac:dyDescent="0.2">
      <c r="B12" s="18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9"/>
    </row>
    <row r="13" spans="2:18" x14ac:dyDescent="0.2">
      <c r="B13" s="18"/>
      <c r="C13" s="14" t="s">
        <v>47</v>
      </c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9"/>
    </row>
    <row r="14" spans="2:18" x14ac:dyDescent="0.2">
      <c r="B14" s="18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9"/>
    </row>
    <row r="15" spans="2:18" x14ac:dyDescent="0.2">
      <c r="B15" s="18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9"/>
    </row>
    <row r="16" spans="2:18" x14ac:dyDescent="0.2">
      <c r="B16" s="18"/>
      <c r="C16" s="14"/>
      <c r="D16" s="14"/>
      <c r="E16" s="14"/>
      <c r="F16" s="14"/>
      <c r="G16" s="14"/>
      <c r="H16" s="14"/>
      <c r="I16" s="14"/>
      <c r="J16" s="14" t="s">
        <v>48</v>
      </c>
      <c r="K16" s="14"/>
      <c r="L16" s="14"/>
      <c r="M16" s="14"/>
      <c r="N16" s="14"/>
      <c r="O16" s="14"/>
      <c r="P16" s="14"/>
      <c r="Q16" s="19"/>
    </row>
    <row r="17" spans="2:17" x14ac:dyDescent="0.2">
      <c r="B17" s="18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9"/>
    </row>
    <row r="18" spans="2:17" x14ac:dyDescent="0.2">
      <c r="B18" s="18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9"/>
    </row>
    <row r="19" spans="2:17" x14ac:dyDescent="0.2">
      <c r="B19" s="18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9"/>
    </row>
    <row r="20" spans="2:17" x14ac:dyDescent="0.2">
      <c r="B20" s="18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9"/>
    </row>
    <row r="21" spans="2:17" x14ac:dyDescent="0.2">
      <c r="B21" s="18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9"/>
    </row>
    <row r="22" spans="2:17" x14ac:dyDescent="0.2">
      <c r="B22" s="18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9"/>
    </row>
    <row r="23" spans="2:17" x14ac:dyDescent="0.2">
      <c r="B23" s="18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9"/>
    </row>
    <row r="24" spans="2:17" x14ac:dyDescent="0.2">
      <c r="B24" s="18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9"/>
    </row>
    <row r="25" spans="2:17" x14ac:dyDescent="0.2">
      <c r="B25" s="18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9"/>
    </row>
    <row r="26" spans="2:17" x14ac:dyDescent="0.2">
      <c r="B26" s="18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9"/>
    </row>
    <row r="27" spans="2:17" x14ac:dyDescent="0.2">
      <c r="B27" s="18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9"/>
    </row>
    <row r="28" spans="2:17" x14ac:dyDescent="0.2">
      <c r="B28" s="18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9"/>
    </row>
    <row r="29" spans="2:17" x14ac:dyDescent="0.2">
      <c r="B29" s="18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9"/>
    </row>
    <row r="30" spans="2:17" x14ac:dyDescent="0.2">
      <c r="B30" s="18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9"/>
    </row>
    <row r="31" spans="2:17" x14ac:dyDescent="0.2">
      <c r="B31" s="18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9"/>
    </row>
    <row r="32" spans="2:17" x14ac:dyDescent="0.2">
      <c r="B32" s="18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9"/>
    </row>
    <row r="33" spans="2:17" x14ac:dyDescent="0.2">
      <c r="B33" s="18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9"/>
    </row>
    <row r="34" spans="2:17" x14ac:dyDescent="0.2">
      <c r="B34" s="18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9"/>
    </row>
    <row r="35" spans="2:17" x14ac:dyDescent="0.2">
      <c r="B35" s="18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9"/>
    </row>
    <row r="36" spans="2:17" x14ac:dyDescent="0.2">
      <c r="B36" s="18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9"/>
    </row>
    <row r="37" spans="2:17" x14ac:dyDescent="0.2">
      <c r="B37" s="18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9"/>
    </row>
    <row r="38" spans="2:17" x14ac:dyDescent="0.2">
      <c r="B38" s="18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9"/>
    </row>
    <row r="39" spans="2:17" x14ac:dyDescent="0.2">
      <c r="B39" s="18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9"/>
    </row>
    <row r="40" spans="2:17" x14ac:dyDescent="0.2">
      <c r="B40" s="18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9"/>
    </row>
    <row r="41" spans="2:17" x14ac:dyDescent="0.2">
      <c r="B41" s="18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9"/>
    </row>
    <row r="42" spans="2:17" x14ac:dyDescent="0.2">
      <c r="B42" s="18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9"/>
    </row>
    <row r="43" spans="2:17" x14ac:dyDescent="0.2">
      <c r="B43" s="18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9"/>
    </row>
    <row r="44" spans="2:17" x14ac:dyDescent="0.2">
      <c r="B44" s="18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9"/>
    </row>
    <row r="45" spans="2:17" x14ac:dyDescent="0.2">
      <c r="B45" s="18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9"/>
    </row>
    <row r="46" spans="2:17" x14ac:dyDescent="0.2">
      <c r="B46" s="18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9"/>
    </row>
    <row r="47" spans="2:17" x14ac:dyDescent="0.2">
      <c r="B47" s="18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9"/>
    </row>
    <row r="48" spans="2:17" x14ac:dyDescent="0.2">
      <c r="B48" s="18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9"/>
    </row>
    <row r="49" spans="2:17" x14ac:dyDescent="0.2">
      <c r="B49" s="18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9"/>
    </row>
    <row r="50" spans="2:17" x14ac:dyDescent="0.2">
      <c r="B50" s="18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9"/>
    </row>
    <row r="51" spans="2:17" x14ac:dyDescent="0.2">
      <c r="B51" s="18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9"/>
    </row>
    <row r="52" spans="2:17" x14ac:dyDescent="0.2">
      <c r="B52" s="18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9"/>
    </row>
    <row r="53" spans="2:17" x14ac:dyDescent="0.2">
      <c r="B53" s="18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9"/>
    </row>
    <row r="54" spans="2:17" x14ac:dyDescent="0.2">
      <c r="B54" s="18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9"/>
    </row>
    <row r="55" spans="2:17" x14ac:dyDescent="0.2">
      <c r="B55" s="18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9"/>
    </row>
    <row r="56" spans="2:17" x14ac:dyDescent="0.2">
      <c r="B56" s="18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9"/>
    </row>
    <row r="57" spans="2:17" x14ac:dyDescent="0.2">
      <c r="B57" s="18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9"/>
    </row>
    <row r="58" spans="2:17" x14ac:dyDescent="0.2">
      <c r="B58" s="18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9"/>
    </row>
    <row r="59" spans="2:17" x14ac:dyDescent="0.2">
      <c r="B59" s="18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9"/>
    </row>
    <row r="60" spans="2:17" x14ac:dyDescent="0.2">
      <c r="B60" s="18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9"/>
    </row>
    <row r="61" spans="2:17" x14ac:dyDescent="0.2">
      <c r="B61" s="18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9"/>
    </row>
    <row r="62" spans="2:17" x14ac:dyDescent="0.2">
      <c r="B62" s="18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9"/>
    </row>
    <row r="63" spans="2:17" x14ac:dyDescent="0.2">
      <c r="B63" s="18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9"/>
    </row>
    <row r="64" spans="2:17" x14ac:dyDescent="0.2">
      <c r="B64" s="18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9"/>
    </row>
    <row r="65" spans="2:17" x14ac:dyDescent="0.2">
      <c r="B65" s="18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9"/>
    </row>
    <row r="66" spans="2:17" x14ac:dyDescent="0.2">
      <c r="B66" s="18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9"/>
    </row>
    <row r="67" spans="2:17" x14ac:dyDescent="0.2">
      <c r="B67" s="18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9"/>
    </row>
    <row r="68" spans="2:17" x14ac:dyDescent="0.2">
      <c r="B68" s="18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9"/>
    </row>
    <row r="69" spans="2:17" x14ac:dyDescent="0.2">
      <c r="B69" s="18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9"/>
    </row>
    <row r="70" spans="2:17" x14ac:dyDescent="0.2">
      <c r="B70" s="18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9"/>
    </row>
    <row r="71" spans="2:17" x14ac:dyDescent="0.2">
      <c r="B71" s="18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9"/>
    </row>
    <row r="72" spans="2:17" x14ac:dyDescent="0.2">
      <c r="B72" s="18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9"/>
    </row>
    <row r="73" spans="2:17" x14ac:dyDescent="0.2">
      <c r="B73" s="18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9"/>
    </row>
    <row r="74" spans="2:17" x14ac:dyDescent="0.2">
      <c r="B74" s="18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9"/>
    </row>
    <row r="75" spans="2:17" x14ac:dyDescent="0.2">
      <c r="B75" s="18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9"/>
    </row>
    <row r="76" spans="2:17" x14ac:dyDescent="0.2">
      <c r="B76" s="18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9"/>
    </row>
    <row r="77" spans="2:17" x14ac:dyDescent="0.2">
      <c r="B77" s="18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9"/>
    </row>
    <row r="78" spans="2:17" x14ac:dyDescent="0.2">
      <c r="B78" s="18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9"/>
    </row>
    <row r="79" spans="2:17" x14ac:dyDescent="0.2">
      <c r="B79" s="1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9"/>
    </row>
    <row r="80" spans="2:17" x14ac:dyDescent="0.2">
      <c r="B80" s="18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9"/>
    </row>
    <row r="81" spans="2:17" x14ac:dyDescent="0.2">
      <c r="B81" s="18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9"/>
    </row>
    <row r="82" spans="2:17" x14ac:dyDescent="0.2">
      <c r="B82" s="18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9"/>
    </row>
    <row r="83" spans="2:17" x14ac:dyDescent="0.2">
      <c r="B83" s="18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9"/>
    </row>
    <row r="84" spans="2:17" x14ac:dyDescent="0.2">
      <c r="B84" s="18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9"/>
    </row>
    <row r="85" spans="2:17" x14ac:dyDescent="0.2">
      <c r="B85" s="18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9"/>
    </row>
    <row r="86" spans="2:17" x14ac:dyDescent="0.2">
      <c r="B86" s="18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9"/>
    </row>
    <row r="87" spans="2:17" x14ac:dyDescent="0.2">
      <c r="B87" s="18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9"/>
    </row>
    <row r="88" spans="2:17" x14ac:dyDescent="0.2">
      <c r="B88" s="18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9"/>
    </row>
    <row r="89" spans="2:17" x14ac:dyDescent="0.2">
      <c r="B89" s="18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9"/>
    </row>
    <row r="90" spans="2:17" x14ac:dyDescent="0.2">
      <c r="B90" s="18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9"/>
    </row>
    <row r="91" spans="2:17" x14ac:dyDescent="0.2">
      <c r="B91" s="18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9"/>
    </row>
    <row r="92" spans="2:17" x14ac:dyDescent="0.2">
      <c r="B92" s="18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9"/>
    </row>
    <row r="93" spans="2:17" x14ac:dyDescent="0.2">
      <c r="B93" s="18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9"/>
    </row>
    <row r="94" spans="2:17" x14ac:dyDescent="0.2">
      <c r="B94" s="18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9"/>
    </row>
    <row r="95" spans="2:17" x14ac:dyDescent="0.2">
      <c r="B95" s="18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9"/>
    </row>
    <row r="96" spans="2:17" x14ac:dyDescent="0.2">
      <c r="B96" s="18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9"/>
    </row>
    <row r="97" spans="2:17" x14ac:dyDescent="0.2">
      <c r="B97" s="18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9"/>
    </row>
    <row r="98" spans="2:17" x14ac:dyDescent="0.2">
      <c r="B98" s="18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9"/>
    </row>
    <row r="99" spans="2:17" x14ac:dyDescent="0.2">
      <c r="B99" s="18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9"/>
    </row>
    <row r="100" spans="2:17" x14ac:dyDescent="0.2">
      <c r="B100" s="18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9"/>
    </row>
    <row r="101" spans="2:17" x14ac:dyDescent="0.2">
      <c r="B101" s="18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9"/>
    </row>
    <row r="102" spans="2:17" x14ac:dyDescent="0.2">
      <c r="B102" s="18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9"/>
    </row>
    <row r="103" spans="2:17" x14ac:dyDescent="0.2">
      <c r="B103" s="18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9"/>
    </row>
    <row r="104" spans="2:17" x14ac:dyDescent="0.2">
      <c r="B104" s="18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9"/>
    </row>
    <row r="105" spans="2:17" x14ac:dyDescent="0.2">
      <c r="B105" s="18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9"/>
    </row>
    <row r="106" spans="2:17" x14ac:dyDescent="0.2">
      <c r="B106" s="18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9"/>
    </row>
    <row r="107" spans="2:17" x14ac:dyDescent="0.2">
      <c r="B107" s="18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9"/>
    </row>
    <row r="108" spans="2:17" x14ac:dyDescent="0.2">
      <c r="B108" s="18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9"/>
    </row>
    <row r="109" spans="2:17" x14ac:dyDescent="0.2">
      <c r="B109" s="18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9"/>
    </row>
    <row r="110" spans="2:17" x14ac:dyDescent="0.2">
      <c r="B110" s="18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9"/>
    </row>
    <row r="111" spans="2:17" x14ac:dyDescent="0.2">
      <c r="B111" s="18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9"/>
    </row>
    <row r="112" spans="2:17" x14ac:dyDescent="0.2">
      <c r="B112" s="18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9"/>
    </row>
    <row r="113" spans="2:17" x14ac:dyDescent="0.2">
      <c r="B113" s="18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9"/>
    </row>
    <row r="114" spans="2:17" x14ac:dyDescent="0.2">
      <c r="B114" s="18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9"/>
    </row>
    <row r="115" spans="2:17" x14ac:dyDescent="0.2">
      <c r="B115" s="18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9"/>
    </row>
    <row r="116" spans="2:17" x14ac:dyDescent="0.2">
      <c r="B116" s="18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9"/>
    </row>
    <row r="117" spans="2:17" x14ac:dyDescent="0.2">
      <c r="B117" s="18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9"/>
    </row>
    <row r="118" spans="2:17" x14ac:dyDescent="0.2">
      <c r="B118" s="18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9"/>
    </row>
    <row r="119" spans="2:17" x14ac:dyDescent="0.2">
      <c r="B119" s="18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9"/>
    </row>
    <row r="120" spans="2:17" x14ac:dyDescent="0.2">
      <c r="B120" s="18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9"/>
    </row>
    <row r="121" spans="2:17" x14ac:dyDescent="0.2">
      <c r="B121" s="18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9"/>
    </row>
    <row r="122" spans="2:17" x14ac:dyDescent="0.2">
      <c r="B122" s="18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9"/>
    </row>
    <row r="123" spans="2:17" x14ac:dyDescent="0.2">
      <c r="B123" s="18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9"/>
    </row>
    <row r="124" spans="2:17" x14ac:dyDescent="0.2">
      <c r="B124" s="18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9"/>
    </row>
    <row r="125" spans="2:17" x14ac:dyDescent="0.2">
      <c r="B125" s="18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9"/>
    </row>
    <row r="126" spans="2:17" x14ac:dyDescent="0.2">
      <c r="B126" s="18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9"/>
    </row>
    <row r="127" spans="2:17" x14ac:dyDescent="0.2">
      <c r="B127" s="18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9"/>
    </row>
    <row r="128" spans="2:17" x14ac:dyDescent="0.2">
      <c r="B128" s="18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9"/>
    </row>
    <row r="129" spans="2:17" x14ac:dyDescent="0.2">
      <c r="B129" s="18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9"/>
    </row>
    <row r="130" spans="2:17" x14ac:dyDescent="0.2">
      <c r="B130" s="18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9"/>
    </row>
    <row r="131" spans="2:17" x14ac:dyDescent="0.2">
      <c r="B131" s="18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9"/>
    </row>
    <row r="132" spans="2:17" x14ac:dyDescent="0.2">
      <c r="B132" s="20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21"/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8:K9"/>
  <sheetViews>
    <sheetView workbookViewId="0">
      <selection activeCell="C16" sqref="C16"/>
    </sheetView>
  </sheetViews>
  <sheetFormatPr baseColWidth="10" defaultRowHeight="12.75" x14ac:dyDescent="0.2"/>
  <cols>
    <col min="5" max="5" width="29.28515625" bestFit="1" customWidth="1"/>
  </cols>
  <sheetData>
    <row r="8" spans="4:11" x14ac:dyDescent="0.2">
      <c r="F8" s="72">
        <f>'Détail des charges'!E7</f>
        <v>0.2</v>
      </c>
      <c r="G8" s="72">
        <f>'Détail des charges'!F7</f>
        <v>0.1</v>
      </c>
      <c r="H8" s="72">
        <f>'Détail des charges'!G7</f>
        <v>5.5E-2</v>
      </c>
      <c r="I8" s="72">
        <f>'Détail des charges'!H7</f>
        <v>2.1000000000000001E-2</v>
      </c>
      <c r="J8" s="72"/>
      <c r="K8" s="72"/>
    </row>
    <row r="9" spans="4:11" x14ac:dyDescent="0.2">
      <c r="D9">
        <f>Données!A400</f>
        <v>445660</v>
      </c>
      <c r="E9" t="str">
        <f>Données!B400</f>
        <v>TVA déductible / biens &amp; services</v>
      </c>
      <c r="F9">
        <f>'Détail des charges'!E151*F8</f>
        <v>0</v>
      </c>
      <c r="G9">
        <f>'Détail des charges'!F151*G8</f>
        <v>0</v>
      </c>
      <c r="H9">
        <f>'Détail des charges'!G151*H8</f>
        <v>0</v>
      </c>
      <c r="I9">
        <f>'Détail des charges'!H151*I8</f>
        <v>0</v>
      </c>
      <c r="J9">
        <f>SUM(F9:I9)</f>
        <v>0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B5" sqref="B5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B5" sqref="B5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5"/>
  <sheetViews>
    <sheetView workbookViewId="0">
      <selection activeCell="B5" sqref="B5"/>
    </sheetView>
  </sheetViews>
  <sheetFormatPr baseColWidth="10" defaultRowHeight="12.75" x14ac:dyDescent="0.2"/>
  <sheetData>
    <row r="5" spans="1:1" x14ac:dyDescent="0.2">
      <c r="A5" t="s">
        <v>0</v>
      </c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6" sqref="C16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Sommaire</vt:lpstr>
      <vt:lpstr>Données</vt:lpstr>
      <vt:lpstr>Détail des charges</vt:lpstr>
      <vt:lpstr>Détail des produits</vt:lpstr>
      <vt:lpstr>Immobilisation</vt:lpstr>
      <vt:lpstr>Plan d'amortissement</vt:lpstr>
      <vt:lpstr>Plan d'amortissement emprunt</vt:lpstr>
      <vt:lpstr>Paie</vt:lpstr>
      <vt:lpstr>Plan de financement</vt:lpstr>
      <vt:lpstr>TVA</vt:lpstr>
      <vt:lpstr>Prévisions de trésorerie1</vt:lpstr>
      <vt:lpstr>Financement des investissements</vt:lpstr>
      <vt:lpstr>Compte de résultat</vt:lpstr>
      <vt:lpstr>Bilan</vt:lpstr>
      <vt:lpstr>Ratios</vt:lpstr>
      <vt:lpstr>Amortissement</vt:lpstr>
      <vt:lpstr>Prévisions de trésorerie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quinton</dc:creator>
  <cp:lastModifiedBy>Windows User</cp:lastModifiedBy>
  <dcterms:created xsi:type="dcterms:W3CDTF">2018-01-20T17:17:48Z</dcterms:created>
  <dcterms:modified xsi:type="dcterms:W3CDTF">2018-05-15T18:49:18Z</dcterms:modified>
</cp:coreProperties>
</file>