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emf" ContentType="image/x-emf"/>
  <Default Extension="gif" ContentType="image/gif"/>
  <Default Extension="png" ContentType="image/png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externalLinks/externalLink1.xml" ContentType="application/vnd.openxmlformats-officedocument.spreadsheetml.externalLink+xml"/>
  <Override PartName="/xl/externalLinks/externalLink2.xml" ContentType="application/vnd.openxmlformats-officedocument.spreadsheetml.externalLink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pivotCache/pivotCacheDefinition2.xml" ContentType="application/vnd.openxmlformats-officedocument.spreadsheetml.pivotCacheDefinition+xml"/>
  <Override PartName="/xl/pivotCache/pivotCacheRecords2.xml" ContentType="application/vnd.openxmlformats-officedocument.spreadsheetml.pivotCacheRecords+xml"/>
  <Override PartName="/xl/pivotCache/pivotCacheDefinition3.xml" ContentType="application/vnd.openxmlformats-officedocument.spreadsheetml.pivotCacheDefinition+xml"/>
  <Override PartName="/xl/pivotCache/pivotCacheRecords3.xml" ContentType="application/vnd.openxmlformats-officedocument.spreadsheetml.pivotCacheRecords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trlProps/ctrlProp2.xml" ContentType="application/vnd.ms-excel.controlproperties+xml"/>
  <Override PartName="/xl/ctrlProps/ctrlProp3.xml" ContentType="application/vnd.ms-excel.controlproperties+xml"/>
  <Override PartName="/xl/ctrlProps/ctrlProp4.xml" ContentType="application/vnd.ms-excel.controlproperties+xml"/>
  <Override PartName="/xl/ctrlProps/ctrlProp5.xml" ContentType="application/vnd.ms-excel.controlproperties+xml"/>
  <Override PartName="/xl/ctrlProps/ctrlProp6.xml" ContentType="application/vnd.ms-excel.controlproperties+xml"/>
  <Override PartName="/xl/tables/table1.xml" ContentType="application/vnd.openxmlformats-officedocument.spreadsheetml.table+xml"/>
  <Override PartName="/xl/comments1.xml" ContentType="application/vnd.openxmlformats-officedocument.spreadsheetml.comments+xml"/>
  <Override PartName="/xl/tables/table2.xml" ContentType="application/vnd.openxmlformats-officedocument.spreadsheetml.table+xml"/>
  <Override PartName="/xl/comments2.xml" ContentType="application/vnd.openxmlformats-officedocument.spreadsheetml.comments+xml"/>
  <Override PartName="/xl/drawings/drawing2.xml" ContentType="application/vnd.openxmlformats-officedocument.drawing+xml"/>
  <Override PartName="/xl/activeX/activeX1.xml" ContentType="application/vnd.ms-office.activeX+xml"/>
  <Override PartName="/xl/activeX/activeX1.bin" ContentType="application/vnd.ms-office.activeX"/>
  <Override PartName="/xl/ctrlProps/ctrlProp7.xml" ContentType="application/vnd.ms-excel.controlproperties+xml"/>
  <Override PartName="/xl/comments3.xml" ContentType="application/vnd.openxmlformats-officedocument.spreadsheetml.comments+xml"/>
  <Override PartName="/xl/pivotTables/pivotTable1.xml" ContentType="application/vnd.openxmlformats-officedocument.spreadsheetml.pivotTable+xml"/>
  <Override PartName="/xl/pivotTables/pivotTable2.xml" ContentType="application/vnd.openxmlformats-officedocument.spreadsheetml.pivotTable+xml"/>
  <Override PartName="/xl/pivotTables/pivotTable3.xml" ContentType="application/vnd.openxmlformats-officedocument.spreadsheetml.pivotTable+xml"/>
  <Override PartName="/xl/pivotTables/pivotTable4.xml" ContentType="application/vnd.openxmlformats-officedocument.spreadsheetml.pivotTable+xml"/>
  <Override PartName="/xl/pivotTables/pivotTable5.xml" ContentType="application/vnd.openxmlformats-officedocument.spreadsheetml.pivotTable+xml"/>
  <Override PartName="/xl/pivotTables/pivotTable6.xml" ContentType="application/vnd.openxmlformats-officedocument.spreadsheetml.pivotTable+xml"/>
  <Override PartName="/xl/drawings/drawing3.xml" ContentType="application/vnd.openxmlformats-officedocument.drawing+xml"/>
  <Override PartName="/xl/tables/table3.xml" ContentType="application/vnd.openxmlformats-officedocument.spreadsheetml.table+xml"/>
  <Override PartName="/xl/tables/table4.xml" ContentType="application/vnd.openxmlformats-officedocument.spreadsheetml.table+xml"/>
  <Override PartName="/xl/drawings/drawing4.xml" ContentType="application/vnd.openxmlformats-officedocument.drawing+xml"/>
  <Override PartName="/xl/tables/table5.xml" ContentType="application/vnd.openxmlformats-officedocument.spreadsheetml.table+xml"/>
  <Override PartName="/xl/tables/table6.xml" ContentType="application/vnd.openxmlformats-officedocument.spreadsheetml.table+xml"/>
  <Override PartName="/xl/tables/table7.xml" ContentType="application/vnd.openxmlformats-officedocument.spreadsheetml.table+xml"/>
  <Override PartName="/xl/tables/table8.xml" ContentType="application/vnd.openxmlformats-officedocument.spreadsheetml.table+xml"/>
  <Override PartName="/xl/tables/table9.xml" ContentType="application/vnd.openxmlformats-officedocument.spreadsheetml.table+xml"/>
  <Override PartName="/xl/tables/table10.xml" ContentType="application/vnd.openxmlformats-officedocument.spreadsheetml.table+xml"/>
  <Override PartName="/xl/tables/table11.xml" ContentType="application/vnd.openxmlformats-officedocument.spreadsheetml.table+xml"/>
  <Override PartName="/xl/tables/table12.xml" ContentType="application/vnd.openxmlformats-officedocument.spreadsheetml.table+xml"/>
  <Override PartName="/xl/tables/table13.xml" ContentType="application/vnd.openxmlformats-officedocument.spreadsheetml.table+xml"/>
  <Override PartName="/xl/tables/table14.xml" ContentType="application/vnd.openxmlformats-officedocument.spreadsheetml.table+xml"/>
  <Override PartName="/xl/tables/table15.xml" ContentType="application/vnd.openxmlformats-officedocument.spreadsheetml.table+xml"/>
  <Override PartName="/xl/tables/table16.xml" ContentType="application/vnd.openxmlformats-officedocument.spreadsheetml.table+xml"/>
  <Override PartName="/xl/tables/table17.xml" ContentType="application/vnd.openxmlformats-officedocument.spreadsheetml.table+xml"/>
  <Override PartName="/xl/tables/table18.xml" ContentType="application/vnd.openxmlformats-officedocument.spreadsheetml.table+xml"/>
  <Override PartName="/xl/tables/table19.xml" ContentType="application/vnd.openxmlformats-officedocument.spreadsheetml.table+xml"/>
  <Override PartName="/xl/tables/table20.xml" ContentType="application/vnd.openxmlformats-officedocument.spreadsheetml.tab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2730" codeName="{B08E4597-CF32-672E-EC9B-63DB714DCB7F}"/>
  <workbookPr codeName="ThisWorkbook" hidePivotFieldList="1"/>
  <mc:AlternateContent xmlns:mc="http://schemas.openxmlformats.org/markup-compatibility/2006">
    <mc:Choice Requires="x15">
      <x15ac:absPath xmlns:x15ac="http://schemas.microsoft.com/office/spreadsheetml/2010/11/ac" url="D:\OneDrive\Perso\"/>
    </mc:Choice>
  </mc:AlternateContent>
  <xr:revisionPtr revIDLastSave="0" documentId="13_ncr:1_{7A0CBB6E-4A34-4ADD-AA06-212903CA0DFB}" xr6:coauthVersionLast="45" xr6:coauthVersionMax="45" xr10:uidLastSave="{00000000-0000-0000-0000-000000000000}"/>
  <bookViews>
    <workbookView xWindow="-120" yWindow="-120" windowWidth="38640" windowHeight="21240" tabRatio="689" xr2:uid="{00000000-000D-0000-FFFF-FFFF00000000}"/>
  </bookViews>
  <sheets>
    <sheet name="Ma Cave" sheetId="1" r:id="rId1"/>
    <sheet name="Dégustations" sheetId="9" r:id="rId2"/>
    <sheet name="Plan de la Cave" sheetId="8" r:id="rId3"/>
    <sheet name="Stats Cave" sheetId="2" r:id="rId4"/>
    <sheet name="Vignobles" sheetId="20" r:id="rId5"/>
    <sheet name="Appellations" sheetId="21" r:id="rId6"/>
    <sheet name="Mode d'emploi" sheetId="24" r:id="rId7"/>
    <sheet name="ToDo" sheetId="30" r:id="rId8"/>
  </sheets>
  <functionGroups builtInGroupCount="19"/>
  <externalReferences>
    <externalReference r:id="rId9"/>
    <externalReference r:id="rId10"/>
  </externalReferences>
  <definedNames>
    <definedName name="Alsace" localSheetId="6">[1]!Tableau6[Alsace]</definedName>
    <definedName name="Alsace">Tableau6[Alsace]</definedName>
    <definedName name="Beaujolais" localSheetId="6">[1]!Tableau9[Beaujolais]</definedName>
    <definedName name="Beaujolais">Tableau9[Beaujolais]</definedName>
    <definedName name="Bordeaux" localSheetId="6">[1]!Tableau8[Bordeaux]</definedName>
    <definedName name="Bordeaux">Tableau8[Bordeaux]</definedName>
    <definedName name="Bourgogne" localSheetId="6">[1]!Tableau1010[Bourgogne]</definedName>
    <definedName name="Bourgogne">Tableau1010[Bourgogne]</definedName>
    <definedName name="Champagne" localSheetId="6">[1]!Tableau11[Champagne]</definedName>
    <definedName name="Champagne">Tableau11[Champagne]</definedName>
    <definedName name="Cognac" localSheetId="6">[1]!Tableau20[Cognac]</definedName>
    <definedName name="Cognac">Tableau20[Cognac]</definedName>
    <definedName name="ComboRegion">'Plan de la Cave'!$F$29</definedName>
    <definedName name="Etranger" localSheetId="6">[1]!Tableau21[Etranger]</definedName>
    <definedName name="Etranger">Tableau21[Etranger]</definedName>
    <definedName name="Jura" localSheetId="6">[1]!Tableau12[Jura]</definedName>
    <definedName name="Jura">Tableau12[Jura]</definedName>
    <definedName name="Languedoc_Roussillon" localSheetId="6">[1]!Tableau13[Languedoc_Roussillon]</definedName>
    <definedName name="Languedoc_Roussillon">Tableau13[Languedoc_Roussillon]</definedName>
    <definedName name="Loire" localSheetId="6">[1]!Tableau15[Loire]</definedName>
    <definedName name="Loire">Tableau15[Loire]</definedName>
    <definedName name="Lorraine" localSheetId="6">[1]!Tableau14[Lorraine]</definedName>
    <definedName name="Lorraine">Tableau14[Lorraine]</definedName>
    <definedName name="montest" localSheetId="1">#REF!</definedName>
    <definedName name="montest" localSheetId="6">#REF!</definedName>
    <definedName name="montest">#REF!</definedName>
    <definedName name="Porto" localSheetId="6">[1]!Tableau22[Porto]</definedName>
    <definedName name="Porto">Tableau22[Porto]</definedName>
    <definedName name="Provence_Corse" localSheetId="6">[1]!Tableau16[Provence_Corse]</definedName>
    <definedName name="Provence_Corse">Tableau16[Provence_Corse]</definedName>
    <definedName name="Rhône" localSheetId="6">[1]!Tableau17[Rhône]</definedName>
    <definedName name="Rhône">Tableau17[Rhône]</definedName>
    <definedName name="Savoie_Bugey" localSheetId="6">[1]!Tableau18[Savoie_Bugey]</definedName>
    <definedName name="Savoie_Bugey">Tableau18[Savoie_Bugey]</definedName>
    <definedName name="Sud_Ouest" localSheetId="6">[1]!Tableau19[Sud_Ouest]</definedName>
    <definedName name="Sud_Ouest">Tableau19[Sud_Ouest]</definedName>
    <definedName name="TypeVin" localSheetId="5">[2]!TypedeVin[Type de vin]</definedName>
    <definedName name="TypeVin" localSheetId="6">[1]!TypedeVin[Type de vin]</definedName>
    <definedName name="TypeVin">TypedeVin[Type de vin]</definedName>
    <definedName name="Vignobles" localSheetId="5">[2]!ListeDesVignobles[Vignobles]</definedName>
    <definedName name="Vignobles" localSheetId="6">[1]!ListeDesVignobles[Vignobles]</definedName>
    <definedName name="Vignobles">ListeDesVignobles[Vignobles]</definedName>
  </definedNames>
  <calcPr calcId="191029"/>
  <pivotCaches>
    <pivotCache cacheId="44" r:id="rId11"/>
    <pivotCache cacheId="49" r:id="rId12"/>
    <pivotCache cacheId="54" r:id="rId13"/>
  </pivotCaches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</xcalcf:calcFeatures>
    </ext>
  </extLst>
</workbook>
</file>

<file path=xl/calcChain.xml><?xml version="1.0" encoding="utf-8"?>
<calcChain xmlns="http://schemas.openxmlformats.org/spreadsheetml/2006/main">
  <c r="Q2" i="1" l="1"/>
  <c r="R2" i="1"/>
  <c r="U2" i="1"/>
  <c r="AG21" i="8" l="1"/>
  <c r="P21" i="8"/>
  <c r="AG22" i="8"/>
  <c r="D3" i="1"/>
  <c r="N3" i="1"/>
  <c r="O3" i="1"/>
  <c r="W3" i="1"/>
  <c r="G3" i="9"/>
  <c r="D3" i="9"/>
  <c r="Q3" i="1" l="1"/>
  <c r="R3" i="1"/>
  <c r="M3" i="1"/>
</calcChain>
</file>

<file path=xl/comments1.xml><?xml version="1.0" encoding="utf-8"?>
<comments xmlns="http://schemas.openxmlformats.org/spreadsheetml/2006/main" xmlns:mc="http://schemas.openxmlformats.org/markup-compatibility/2006" xmlns:xr="http://schemas.microsoft.com/office/spreadsheetml/2014/revision" mc:Ignorable="xr">
  <authors>
    <author>Arnaud Duperray</author>
  </authors>
  <commentList>
    <comment ref="A1" authorId="0" shapeId="0" xr:uid="{00000000-0006-0000-0000-000001000000}">
      <text>
        <r>
          <rPr>
            <b/>
            <sz val="9"/>
            <color indexed="81"/>
            <rFont val="Tahoma"/>
            <family val="2"/>
          </rPr>
          <t>Arnaud Duperray:</t>
        </r>
        <r>
          <rPr>
            <sz val="9"/>
            <color indexed="81"/>
            <rFont val="Tahoma"/>
            <family val="2"/>
          </rPr>
          <t xml:space="preserve">
Double clic sur cette colonne 
</t>
        </r>
        <r>
          <rPr>
            <b/>
            <sz val="11"/>
            <color indexed="81"/>
            <rFont val="Tahoma"/>
            <family val="2"/>
          </rPr>
          <t>=&gt; Affiche toutes les dégustations de ce vin
en filtrant le tableau de dégustation</t>
        </r>
      </text>
    </comment>
    <comment ref="O1" authorId="0" shapeId="0" xr:uid="{00000000-0006-0000-0000-000002000000}">
      <text>
        <r>
          <rPr>
            <b/>
            <sz val="9"/>
            <color indexed="81"/>
            <rFont val="Tahoma"/>
            <family val="2"/>
          </rPr>
          <t>Arnaud Duperray:</t>
        </r>
        <r>
          <rPr>
            <sz val="9"/>
            <color indexed="81"/>
            <rFont val="Tahoma"/>
            <family val="2"/>
          </rPr>
          <t xml:space="preserve">
Double clic sur cette colonne 
</t>
        </r>
        <r>
          <rPr>
            <b/>
            <sz val="11"/>
            <color indexed="81"/>
            <rFont val="Tahoma"/>
            <family val="2"/>
          </rPr>
          <t>=&gt; Enregistre une dégustation de ce vin :
- Enlève 1 au nombre de bouteille restant
- Ajoute une ligne tout en haut du tableau de dégustation
- Demande la date de dégustation et l'ajoute dans la ligne créee
- Recopie les infos du vin dans la nouvelle ligne de dégustation
- Met le curseur sur le premier champ à renseigner de la dégustation</t>
        </r>
      </text>
    </comment>
    <comment ref="P1" authorId="0" shapeId="0" xr:uid="{00000000-0006-0000-0000-000003000000}">
      <text>
        <r>
          <rPr>
            <b/>
            <sz val="9"/>
            <color indexed="81"/>
            <rFont val="Tahoma"/>
            <family val="2"/>
          </rPr>
          <t>Arnaud Duperray:</t>
        </r>
        <r>
          <rPr>
            <sz val="9"/>
            <color indexed="81"/>
            <rFont val="Tahoma"/>
            <family val="2"/>
          </rPr>
          <t xml:space="preserve">
Double clic sur cette colonne
</t>
        </r>
        <r>
          <rPr>
            <b/>
            <sz val="9"/>
            <color indexed="81"/>
            <rFont val="Tahoma"/>
            <family val="2"/>
          </rPr>
          <t xml:space="preserve">
</t>
        </r>
        <r>
          <rPr>
            <b/>
            <sz val="11"/>
            <color indexed="81"/>
            <rFont val="Tahoma"/>
            <family val="2"/>
          </rPr>
          <t>=&gt; Affiche l'onglet "Plan de la Cave"
=&gt; Positionne sur le curseur sur la première occurrence de ce vin afin de connaitre son emplacement</t>
        </r>
      </text>
    </comment>
    <comment ref="C4" authorId="0" shapeId="0" xr:uid="{00000000-0006-0000-0000-000004000000}">
      <text>
        <r>
          <rPr>
            <b/>
            <sz val="9"/>
            <color indexed="81"/>
            <rFont val="Tahoma"/>
            <family val="2"/>
          </rPr>
          <t>Arnaud Duperray:</t>
        </r>
        <r>
          <rPr>
            <sz val="9"/>
            <color indexed="81"/>
            <rFont val="Tahoma"/>
            <family val="2"/>
          </rPr>
          <t xml:space="preserve">
Ce bouton va ajouter une ligne dans le tableau ci-dessous.
Puis va renseigner la référence automatiquement </t>
        </r>
      </text>
    </comment>
    <comment ref="F4" authorId="0" shapeId="0" xr:uid="{00000000-0006-0000-0000-000005000000}">
      <text>
        <r>
          <rPr>
            <b/>
            <sz val="9"/>
            <color indexed="81"/>
            <rFont val="Tahoma"/>
            <family val="2"/>
          </rPr>
          <t>Arnaud Duperray:</t>
        </r>
        <r>
          <rPr>
            <sz val="9"/>
            <color indexed="81"/>
            <rFont val="Tahoma"/>
            <family val="2"/>
          </rPr>
          <t xml:space="preserve">
Ce bouton efface tous les filtres du tableau.
Puis il masque les vins terminés</t>
        </r>
      </text>
    </comment>
    <comment ref="G4" authorId="0" shapeId="0" xr:uid="{00000000-0006-0000-0000-000006000000}">
      <text>
        <r>
          <rPr>
            <b/>
            <sz val="9"/>
            <color indexed="81"/>
            <rFont val="Tahoma"/>
            <family val="2"/>
          </rPr>
          <t>Arnaud Duperray:</t>
        </r>
        <r>
          <rPr>
            <sz val="9"/>
            <color indexed="81"/>
            <rFont val="Tahoma"/>
            <family val="2"/>
          </rPr>
          <t xml:space="preserve">
Ce bouton efface tous les filtres du tableau.
Puis il masque les vins terminés</t>
        </r>
      </text>
    </comment>
    <comment ref="C5" authorId="0" shapeId="0" xr:uid="{00000000-0006-0000-0000-000007000000}">
      <text>
        <r>
          <rPr>
            <b/>
            <sz val="9"/>
            <color indexed="81"/>
            <rFont val="Tahoma"/>
            <family val="2"/>
          </rPr>
          <t>Arnaud Duperray:</t>
        </r>
        <r>
          <rPr>
            <sz val="9"/>
            <color indexed="81"/>
            <rFont val="Tahoma"/>
            <family val="2"/>
          </rPr>
          <t xml:space="preserve">
Ce bouton va ajouter une ligne dans le tableau ci-dessous.
Puis va renseigner la référence automatiquement </t>
        </r>
      </text>
    </comment>
    <comment ref="F5" authorId="0" shapeId="0" xr:uid="{00000000-0006-0000-0000-000008000000}">
      <text>
        <r>
          <rPr>
            <b/>
            <sz val="9"/>
            <color indexed="81"/>
            <rFont val="Tahoma"/>
            <family val="2"/>
          </rPr>
          <t>Arnaud Duperray:</t>
        </r>
        <r>
          <rPr>
            <sz val="9"/>
            <color indexed="81"/>
            <rFont val="Tahoma"/>
            <family val="2"/>
          </rPr>
          <t xml:space="preserve">
Ce bouton efface tous les filtres du tableau.
Puis il masque les vins terminés</t>
        </r>
      </text>
    </comment>
    <comment ref="G5" authorId="0" shapeId="0" xr:uid="{00000000-0006-0000-0000-000009000000}">
      <text>
        <r>
          <rPr>
            <b/>
            <sz val="9"/>
            <color indexed="81"/>
            <rFont val="Tahoma"/>
            <family val="2"/>
          </rPr>
          <t>Arnaud Duperray:</t>
        </r>
        <r>
          <rPr>
            <sz val="9"/>
            <color indexed="81"/>
            <rFont val="Tahoma"/>
            <family val="2"/>
          </rPr>
          <t xml:space="preserve">
Ce bouton efface tous les filtres du tableau.
Puis il masque les vins terminés</t>
        </r>
      </text>
    </comment>
  </commentList>
</comments>
</file>

<file path=xl/comments2.xml><?xml version="1.0" encoding="utf-8"?>
<comments xmlns="http://schemas.openxmlformats.org/spreadsheetml/2006/main" xmlns:mc="http://schemas.openxmlformats.org/markup-compatibility/2006" xmlns:xr="http://schemas.microsoft.com/office/spreadsheetml/2014/revision" mc:Ignorable="xr">
  <authors>
    <author>Arnaud Duperray</author>
  </authors>
  <commentList>
    <comment ref="A1" authorId="0" shapeId="0" xr:uid="{00000000-0006-0000-0100-000001000000}">
      <text>
        <r>
          <rPr>
            <b/>
            <sz val="9"/>
            <color indexed="81"/>
            <rFont val="Tahoma"/>
            <family val="2"/>
          </rPr>
          <t>Arnaud Duperray:</t>
        </r>
        <r>
          <rPr>
            <sz val="9"/>
            <color indexed="81"/>
            <rFont val="Tahoma"/>
            <family val="2"/>
          </rPr>
          <t xml:space="preserve">
Double clic sur la colone "Ref"
</t>
        </r>
        <r>
          <rPr>
            <sz val="12"/>
            <color indexed="81"/>
            <rFont val="Tahoma"/>
            <family val="2"/>
          </rPr>
          <t>=&gt; Bascule sur le plan de la cave et affiche ce vin
Pour qu'on puisse supprimer la bouteille qu'on a bu</t>
        </r>
      </text>
    </comment>
  </commentList>
</comments>
</file>

<file path=xl/comments3.xml><?xml version="1.0" encoding="utf-8"?>
<comments xmlns="http://schemas.openxmlformats.org/spreadsheetml/2006/main" xmlns:mc="http://schemas.openxmlformats.org/markup-compatibility/2006" xmlns:xr="http://schemas.microsoft.com/office/spreadsheetml/2014/revision" mc:Ignorable="xr">
  <authors>
    <author>Arnaud Duperray</author>
    <author>Duperray Arnaud</author>
  </authors>
  <commentList>
    <comment ref="B4" authorId="0" shapeId="0" xr:uid="{00000000-0006-0000-0200-000001000000}">
      <text>
        <r>
          <rPr>
            <sz val="16"/>
            <color indexed="81"/>
            <rFont val="Tahoma"/>
            <family val="2"/>
          </rPr>
          <t>11
Côtes du Rhône</t>
        </r>
      </text>
    </comment>
    <comment ref="H4" authorId="0" shapeId="0" xr:uid="{00000000-0006-0000-0200-000002000000}">
      <text>
        <r>
          <rPr>
            <sz val="16"/>
            <color indexed="81"/>
            <rFont val="Tahoma"/>
            <family val="2"/>
          </rPr>
          <t>12</t>
        </r>
      </text>
    </comment>
    <comment ref="N4" authorId="0" shapeId="0" xr:uid="{00000000-0006-0000-0200-000003000000}">
      <text>
        <r>
          <rPr>
            <sz val="16"/>
            <color indexed="81"/>
            <rFont val="Tahoma"/>
            <family val="2"/>
          </rPr>
          <t>13
Bordeaux</t>
        </r>
      </text>
    </comment>
    <comment ref="S4" authorId="0" shapeId="0" xr:uid="{00000000-0006-0000-0200-000004000000}">
      <text>
        <r>
          <rPr>
            <sz val="16"/>
            <color indexed="81"/>
            <rFont val="Tahoma"/>
            <family val="2"/>
          </rPr>
          <t>11</t>
        </r>
      </text>
    </comment>
    <comment ref="Y4" authorId="0" shapeId="0" xr:uid="{00000000-0006-0000-0200-000005000000}">
      <text>
        <r>
          <rPr>
            <sz val="16"/>
            <color indexed="81"/>
            <rFont val="Tahoma"/>
            <family val="2"/>
          </rPr>
          <t>12</t>
        </r>
      </text>
    </comment>
    <comment ref="AD4" authorId="0" shapeId="0" xr:uid="{00000000-0006-0000-0200-000006000000}">
      <text>
        <r>
          <rPr>
            <sz val="16"/>
            <color indexed="81"/>
            <rFont val="Tahoma"/>
            <family val="2"/>
          </rPr>
          <t>13
Vallée de la Loire
Bordeaux
Bugey &amp; Savoie
Beaujolais</t>
        </r>
      </text>
    </comment>
    <comment ref="B7" authorId="0" shapeId="0" xr:uid="{00000000-0006-0000-0200-000007000000}">
      <text>
        <r>
          <rPr>
            <sz val="16"/>
            <color indexed="81"/>
            <rFont val="Tahoma"/>
            <family val="2"/>
          </rPr>
          <t>21
Côtes du Rhône</t>
        </r>
      </text>
    </comment>
    <comment ref="G7" authorId="0" shapeId="0" xr:uid="{00000000-0006-0000-0200-000008000000}">
      <text>
        <r>
          <rPr>
            <sz val="16"/>
            <color indexed="81"/>
            <rFont val="Tahoma"/>
            <family val="2"/>
          </rPr>
          <t>22</t>
        </r>
      </text>
    </comment>
    <comment ref="L7" authorId="0" shapeId="0" xr:uid="{00000000-0006-0000-0200-000009000000}">
      <text>
        <r>
          <rPr>
            <sz val="16"/>
            <color indexed="81"/>
            <rFont val="Tahoma"/>
            <family val="2"/>
          </rPr>
          <t>23
Bordeaux</t>
        </r>
      </text>
    </comment>
    <comment ref="T7" authorId="1" shapeId="0" xr:uid="{00000000-0006-0000-0200-00000A000000}">
      <text>
        <r>
          <rPr>
            <b/>
            <sz val="14"/>
            <color indexed="81"/>
            <rFont val="Tahoma"/>
            <family val="2"/>
          </rPr>
          <t>21</t>
        </r>
      </text>
    </comment>
    <comment ref="W7" authorId="0" shapeId="0" xr:uid="{00000000-0006-0000-0200-00000B000000}">
      <text>
        <r>
          <rPr>
            <sz val="16"/>
            <color indexed="81"/>
            <rFont val="Tahoma"/>
            <family val="2"/>
          </rPr>
          <t xml:space="preserve">22
</t>
        </r>
        <r>
          <rPr>
            <sz val="11"/>
            <color indexed="81"/>
            <rFont val="Tahoma"/>
            <family val="2"/>
          </rPr>
          <t>Cote du rhone</t>
        </r>
      </text>
    </comment>
    <comment ref="AB7" authorId="0" shapeId="0" xr:uid="{00000000-0006-0000-0200-00000C000000}">
      <text>
        <r>
          <rPr>
            <sz val="16"/>
            <color indexed="81"/>
            <rFont val="Tahoma"/>
            <family val="2"/>
          </rPr>
          <t>23
Jura</t>
        </r>
      </text>
    </comment>
    <comment ref="AG7" authorId="0" shapeId="0" xr:uid="{00000000-0006-0000-0200-00000D000000}">
      <text>
        <r>
          <rPr>
            <sz val="16"/>
            <color indexed="81"/>
            <rFont val="Tahoma"/>
            <family val="2"/>
          </rPr>
          <t>24</t>
        </r>
      </text>
    </comment>
    <comment ref="B10" authorId="0" shapeId="0" xr:uid="{00000000-0006-0000-0200-00000E000000}">
      <text>
        <r>
          <rPr>
            <sz val="16"/>
            <color indexed="81"/>
            <rFont val="Tahoma"/>
            <family val="2"/>
          </rPr>
          <t>31
Côtes du Rhône</t>
        </r>
      </text>
    </comment>
    <comment ref="G10" authorId="0" shapeId="0" xr:uid="{00000000-0006-0000-0200-00000F000000}">
      <text>
        <r>
          <rPr>
            <sz val="16"/>
            <color indexed="81"/>
            <rFont val="Tahoma"/>
            <family val="2"/>
          </rPr>
          <t>32
Bourgogne</t>
        </r>
      </text>
    </comment>
    <comment ref="L10" authorId="0" shapeId="0" xr:uid="{00000000-0006-0000-0200-000010000000}">
      <text>
        <r>
          <rPr>
            <sz val="16"/>
            <color indexed="81"/>
            <rFont val="Tahoma"/>
            <family val="2"/>
          </rPr>
          <t xml:space="preserve">33
</t>
        </r>
        <r>
          <rPr>
            <sz val="12"/>
            <color indexed="81"/>
            <rFont val="Tahoma"/>
            <family val="2"/>
          </rPr>
          <t>Languedoc
roussillon</t>
        </r>
      </text>
    </comment>
    <comment ref="T10" authorId="0" shapeId="0" xr:uid="{00000000-0006-0000-0200-000011000000}">
      <text>
        <r>
          <rPr>
            <b/>
            <sz val="11"/>
            <color indexed="81"/>
            <rFont val="Tahoma"/>
            <family val="2"/>
          </rPr>
          <t>31:</t>
        </r>
        <r>
          <rPr>
            <sz val="9"/>
            <color indexed="81"/>
            <rFont val="Tahoma"/>
            <family val="2"/>
          </rPr>
          <t xml:space="preserve">
Champagne</t>
        </r>
      </text>
    </comment>
    <comment ref="W10" authorId="0" shapeId="0" xr:uid="{00000000-0006-0000-0200-000012000000}">
      <text>
        <r>
          <rPr>
            <sz val="16"/>
            <color indexed="81"/>
            <rFont val="Tahoma"/>
            <family val="2"/>
          </rPr>
          <t>32</t>
        </r>
      </text>
    </comment>
    <comment ref="AB10" authorId="0" shapeId="0" xr:uid="{00000000-0006-0000-0200-000013000000}">
      <text>
        <r>
          <rPr>
            <sz val="16"/>
            <color indexed="81"/>
            <rFont val="Tahoma"/>
            <family val="2"/>
          </rPr>
          <t>33
Alsace</t>
        </r>
      </text>
    </comment>
    <comment ref="AG10" authorId="0" shapeId="0" xr:uid="{00000000-0006-0000-0200-000014000000}">
      <text>
        <r>
          <rPr>
            <sz val="16"/>
            <color indexed="81"/>
            <rFont val="Tahoma"/>
            <family val="2"/>
          </rPr>
          <t>34
Alsace</t>
        </r>
      </text>
    </comment>
    <comment ref="B13" authorId="0" shapeId="0" xr:uid="{00000000-0006-0000-0200-000015000000}">
      <text>
        <r>
          <rPr>
            <sz val="16"/>
            <color indexed="81"/>
            <rFont val="Tahoma"/>
            <family val="2"/>
          </rPr>
          <t>41
Côtes du Rhône</t>
        </r>
      </text>
    </comment>
    <comment ref="G13" authorId="0" shapeId="0" xr:uid="{00000000-0006-0000-0200-000016000000}">
      <text>
        <r>
          <rPr>
            <sz val="16"/>
            <color indexed="81"/>
            <rFont val="Tahoma"/>
            <family val="2"/>
          </rPr>
          <t>42
Vallée de la Loire
Jura
Savoie &amp; Bugey
Etranger
Porto
Alsace</t>
        </r>
      </text>
    </comment>
    <comment ref="L13" authorId="0" shapeId="0" xr:uid="{00000000-0006-0000-0200-000017000000}">
      <text>
        <r>
          <rPr>
            <sz val="16"/>
            <color indexed="81"/>
            <rFont val="Tahoma"/>
            <family val="2"/>
          </rPr>
          <t>43
Beaujolais
Loire</t>
        </r>
      </text>
    </comment>
    <comment ref="S13" authorId="0" shapeId="0" xr:uid="{00000000-0006-0000-0200-000018000000}">
      <text>
        <r>
          <rPr>
            <b/>
            <sz val="12"/>
            <color indexed="81"/>
            <rFont val="Tahoma"/>
            <family val="2"/>
          </rPr>
          <t>41 :</t>
        </r>
        <r>
          <rPr>
            <b/>
            <sz val="9"/>
            <color indexed="81"/>
            <rFont val="Tahoma"/>
            <family val="2"/>
          </rPr>
          <t xml:space="preserve">
</t>
        </r>
        <r>
          <rPr>
            <sz val="9"/>
            <color indexed="81"/>
            <rFont val="Tahoma"/>
            <family val="2"/>
          </rPr>
          <t xml:space="preserve">Rémizieres
</t>
        </r>
      </text>
    </comment>
    <comment ref="W13" authorId="0" shapeId="0" xr:uid="{00000000-0006-0000-0200-000019000000}">
      <text>
        <r>
          <rPr>
            <sz val="16"/>
            <color indexed="81"/>
            <rFont val="Tahoma"/>
            <family val="2"/>
          </rPr>
          <t>42</t>
        </r>
      </text>
    </comment>
    <comment ref="AB13" authorId="0" shapeId="0" xr:uid="{00000000-0006-0000-0200-00001A000000}">
      <text>
        <r>
          <rPr>
            <sz val="16"/>
            <color indexed="81"/>
            <rFont val="Tahoma"/>
            <family val="2"/>
          </rPr>
          <t>43
Bourgogne</t>
        </r>
      </text>
    </comment>
    <comment ref="AG13" authorId="0" shapeId="0" xr:uid="{00000000-0006-0000-0200-00001B000000}">
      <text>
        <r>
          <rPr>
            <b/>
            <sz val="12"/>
            <color indexed="81"/>
            <rFont val="Tahoma"/>
            <family val="2"/>
          </rPr>
          <t>44 :</t>
        </r>
        <r>
          <rPr>
            <sz val="9"/>
            <color indexed="81"/>
            <rFont val="Tahoma"/>
            <family val="2"/>
          </rPr>
          <t xml:space="preserve">
St peray - Cuilleron</t>
        </r>
      </text>
    </comment>
    <comment ref="B16" authorId="0" shapeId="0" xr:uid="{00000000-0006-0000-0200-00001C000000}">
      <text>
        <r>
          <rPr>
            <sz val="16"/>
            <color indexed="81"/>
            <rFont val="Tahoma"/>
            <family val="2"/>
          </rPr>
          <t>51
Cote du Rhone</t>
        </r>
      </text>
    </comment>
    <comment ref="G16" authorId="0" shapeId="0" xr:uid="{00000000-0006-0000-0200-00001D000000}">
      <text>
        <r>
          <rPr>
            <sz val="16"/>
            <color indexed="81"/>
            <rFont val="Tahoma"/>
            <family val="2"/>
          </rPr>
          <t>52
Maury</t>
        </r>
      </text>
    </comment>
    <comment ref="L16" authorId="0" shapeId="0" xr:uid="{00000000-0006-0000-0200-00001E000000}">
      <text>
        <r>
          <rPr>
            <sz val="16"/>
            <color indexed="81"/>
            <rFont val="Tahoma"/>
            <family val="2"/>
          </rPr>
          <t>53
Sud-Ouest</t>
        </r>
      </text>
    </comment>
    <comment ref="W16" authorId="0" shapeId="0" xr:uid="{00000000-0006-0000-0200-00001F000000}">
      <text>
        <r>
          <rPr>
            <sz val="16"/>
            <color indexed="81"/>
            <rFont val="Tahoma"/>
            <family val="2"/>
          </rPr>
          <t>52
Sud Ouest</t>
        </r>
      </text>
    </comment>
    <comment ref="AB16" authorId="0" shapeId="0" xr:uid="{00000000-0006-0000-0200-000020000000}">
      <text>
        <r>
          <rPr>
            <sz val="16"/>
            <color indexed="81"/>
            <rFont val="Tahoma"/>
            <family val="2"/>
          </rPr>
          <t>53
Bourgogne</t>
        </r>
      </text>
    </comment>
    <comment ref="B34" authorId="0" shapeId="0" xr:uid="{00000000-0006-0000-0200-000021000000}">
      <text>
        <r>
          <rPr>
            <b/>
            <sz val="9"/>
            <color indexed="81"/>
            <rFont val="Tahoma"/>
            <family val="2"/>
          </rPr>
          <t>Arnaud Duperray:</t>
        </r>
        <r>
          <rPr>
            <sz val="9"/>
            <color indexed="81"/>
            <rFont val="Tahoma"/>
            <family val="2"/>
          </rPr>
          <t xml:space="preserve">
Ce bouton permet de vérifier l'adéquation entre le nombre de bouteilles restantes par vin et le nombre d'occurrences de sa référece dans le plan de cave !</t>
        </r>
      </text>
    </comment>
    <comment ref="C34" authorId="0" shapeId="0" xr:uid="{00000000-0006-0000-0200-000022000000}">
      <text>
        <r>
          <rPr>
            <b/>
            <sz val="9"/>
            <color indexed="81"/>
            <rFont val="Tahoma"/>
            <family val="2"/>
          </rPr>
          <t>Arnaud Duperray:</t>
        </r>
        <r>
          <rPr>
            <sz val="9"/>
            <color indexed="81"/>
            <rFont val="Tahoma"/>
            <family val="2"/>
          </rPr>
          <t xml:space="preserve">
Ce bouton permet de vérifier l'adéquation entre le nombre de bouteilles restantes par vin et le nombre d'occurrences de sa référece dans le plan de cave !</t>
        </r>
      </text>
    </comment>
    <comment ref="D34" authorId="0" shapeId="0" xr:uid="{00000000-0006-0000-0200-000023000000}">
      <text>
        <r>
          <rPr>
            <b/>
            <sz val="9"/>
            <color indexed="81"/>
            <rFont val="Tahoma"/>
            <family val="2"/>
          </rPr>
          <t>Arnaud Duperray:</t>
        </r>
        <r>
          <rPr>
            <sz val="9"/>
            <color indexed="81"/>
            <rFont val="Tahoma"/>
            <family val="2"/>
          </rPr>
          <t xml:space="preserve">
Ce bouton permet de vérifier l'adéquation entre le nombre de bouteilles restantes par vin et le nombre d'occurrences de sa référece dans le plan de cave !</t>
        </r>
      </text>
    </comment>
    <comment ref="E34" authorId="0" shapeId="0" xr:uid="{00000000-0006-0000-0200-000024000000}">
      <text>
        <r>
          <rPr>
            <b/>
            <sz val="9"/>
            <color indexed="81"/>
            <rFont val="Tahoma"/>
            <family val="2"/>
          </rPr>
          <t>Arnaud Duperray:</t>
        </r>
        <r>
          <rPr>
            <sz val="9"/>
            <color indexed="81"/>
            <rFont val="Tahoma"/>
            <family val="2"/>
          </rPr>
          <t xml:space="preserve">
Ce bouton permet de vérifier l'adéquation entre le nombre de bouteilles restantes par vin et le nombre d'occurrences de sa référece dans le plan de cave !</t>
        </r>
      </text>
    </comment>
    <comment ref="B35" authorId="0" shapeId="0" xr:uid="{00000000-0006-0000-0200-000025000000}">
      <text>
        <r>
          <rPr>
            <b/>
            <sz val="9"/>
            <color indexed="81"/>
            <rFont val="Tahoma"/>
            <family val="2"/>
          </rPr>
          <t>Arnaud Duperray:</t>
        </r>
        <r>
          <rPr>
            <sz val="9"/>
            <color indexed="81"/>
            <rFont val="Tahoma"/>
            <family val="2"/>
          </rPr>
          <t xml:space="preserve">
Ce bouton permet de vérifier l'adéquation entre le nombre de bouteilles restantes par vin et le nombre d'occurrences de sa référece dans le plan de cave !</t>
        </r>
      </text>
    </comment>
    <comment ref="C35" authorId="0" shapeId="0" xr:uid="{00000000-0006-0000-0200-000026000000}">
      <text>
        <r>
          <rPr>
            <b/>
            <sz val="9"/>
            <color indexed="81"/>
            <rFont val="Tahoma"/>
            <family val="2"/>
          </rPr>
          <t>Arnaud Duperray:</t>
        </r>
        <r>
          <rPr>
            <sz val="9"/>
            <color indexed="81"/>
            <rFont val="Tahoma"/>
            <family val="2"/>
          </rPr>
          <t xml:space="preserve">
Ce bouton permet de vérifier l'adéquation entre le nombre de bouteilles restantes par vin et le nombre d'occurrences de sa référece dans le plan de cave !</t>
        </r>
      </text>
    </comment>
    <comment ref="D35" authorId="0" shapeId="0" xr:uid="{00000000-0006-0000-0200-000027000000}">
      <text>
        <r>
          <rPr>
            <b/>
            <sz val="9"/>
            <color indexed="81"/>
            <rFont val="Tahoma"/>
            <family val="2"/>
          </rPr>
          <t>Arnaud Duperray:</t>
        </r>
        <r>
          <rPr>
            <sz val="9"/>
            <color indexed="81"/>
            <rFont val="Tahoma"/>
            <family val="2"/>
          </rPr>
          <t xml:space="preserve">
Ce bouton permet de vérifier l'adéquation entre le nombre de bouteilles restantes par vin et le nombre d'occurrences de sa référece dans le plan de cave !</t>
        </r>
      </text>
    </comment>
    <comment ref="E35" authorId="0" shapeId="0" xr:uid="{00000000-0006-0000-0200-000028000000}">
      <text>
        <r>
          <rPr>
            <b/>
            <sz val="9"/>
            <color indexed="81"/>
            <rFont val="Tahoma"/>
            <family val="2"/>
          </rPr>
          <t>Arnaud Duperray:</t>
        </r>
        <r>
          <rPr>
            <sz val="9"/>
            <color indexed="81"/>
            <rFont val="Tahoma"/>
            <family val="2"/>
          </rPr>
          <t xml:space="preserve">
Ce bouton permet de vérifier l'adéquation entre le nombre de bouteilles restantes par vin et le nombre d'occurrences de sa référece dans le plan de cave !</t>
        </r>
      </text>
    </comment>
  </commentList>
</comments>
</file>

<file path=xl/sharedStrings.xml><?xml version="1.0" encoding="utf-8"?>
<sst xmlns="http://schemas.openxmlformats.org/spreadsheetml/2006/main" count="562" uniqueCount="488">
  <si>
    <t>Producteur</t>
  </si>
  <si>
    <t>Nom</t>
  </si>
  <si>
    <t>Appellation</t>
  </si>
  <si>
    <t>Couleur</t>
  </si>
  <si>
    <t>Région</t>
  </si>
  <si>
    <t>Cépage</t>
  </si>
  <si>
    <t>Année</t>
  </si>
  <si>
    <t>Commentaire</t>
  </si>
  <si>
    <t xml:space="preserve"> </t>
  </si>
  <si>
    <t>Rouge</t>
  </si>
  <si>
    <t>Blanc</t>
  </si>
  <si>
    <t>Arbois</t>
  </si>
  <si>
    <t>Jura</t>
  </si>
  <si>
    <t>Bandol</t>
  </si>
  <si>
    <t>Beaujolais</t>
  </si>
  <si>
    <t>Rosé</t>
  </si>
  <si>
    <t>Beaumes de Venise</t>
  </si>
  <si>
    <t>Bordeaux</t>
  </si>
  <si>
    <t>Bordeaux supérieur</t>
  </si>
  <si>
    <t>Champagne</t>
  </si>
  <si>
    <t>Cabardès</t>
  </si>
  <si>
    <t>Cahors</t>
  </si>
  <si>
    <t>Graves</t>
  </si>
  <si>
    <t>Monthélie</t>
  </si>
  <si>
    <t>Bourgogne</t>
  </si>
  <si>
    <t>Côte de Beaune</t>
  </si>
  <si>
    <t>Vin de Pays des Collines Rhodaniennes</t>
  </si>
  <si>
    <t>Bugey</t>
  </si>
  <si>
    <t>Chassagne-Montrachet</t>
  </si>
  <si>
    <t>Haut-Médoc</t>
  </si>
  <si>
    <t>Médoc</t>
  </si>
  <si>
    <t>Pomerol</t>
  </si>
  <si>
    <t>Chinon</t>
  </si>
  <si>
    <t>Saint-Joseph</t>
  </si>
  <si>
    <t>Anjou</t>
  </si>
  <si>
    <t>Touraine</t>
  </si>
  <si>
    <t>Montlouis-sur-Loire</t>
  </si>
  <si>
    <t>Pinot Noir</t>
  </si>
  <si>
    <t>Condrieu</t>
  </si>
  <si>
    <t>Cornas</t>
  </si>
  <si>
    <t>Coteaux Bourguignons</t>
  </si>
  <si>
    <t>Liquoreux</t>
  </si>
  <si>
    <t>Crozes-Hermitage</t>
  </si>
  <si>
    <t>Hermitage</t>
  </si>
  <si>
    <t>Sancerre</t>
  </si>
  <si>
    <t>Saint-Péray</t>
  </si>
  <si>
    <t>Languedoc</t>
  </si>
  <si>
    <t>Fleurie</t>
  </si>
  <si>
    <t>Gigondas</t>
  </si>
  <si>
    <t>Monbazillac</t>
  </si>
  <si>
    <t>Fronsac</t>
  </si>
  <si>
    <t>Gewurztraminer</t>
  </si>
  <si>
    <t>Alsace</t>
  </si>
  <si>
    <t>Vin de Pays de l'Ardèche</t>
  </si>
  <si>
    <t>Pessac-Léognan</t>
  </si>
  <si>
    <t>Jasnières</t>
  </si>
  <si>
    <t>Maranges</t>
  </si>
  <si>
    <t>Nuits-Saint-Georges</t>
  </si>
  <si>
    <t>Châteauneuf-du-Pape</t>
  </si>
  <si>
    <t>Puligny-Montrachet</t>
  </si>
  <si>
    <t>Limoux</t>
  </si>
  <si>
    <t>Lirac</t>
  </si>
  <si>
    <t>Macvin du Jura</t>
  </si>
  <si>
    <t>Madiran</t>
  </si>
  <si>
    <t>Margaux</t>
  </si>
  <si>
    <t>Maury</t>
  </si>
  <si>
    <t>Minervois-La Livinière</t>
  </si>
  <si>
    <t>Riesling</t>
  </si>
  <si>
    <t>Moulis</t>
  </si>
  <si>
    <t>Pernand-Vergelesses</t>
  </si>
  <si>
    <t>Bourgueil</t>
  </si>
  <si>
    <t>Vinsobres</t>
  </si>
  <si>
    <t>Pineau des Charentes</t>
  </si>
  <si>
    <t>Cognac</t>
  </si>
  <si>
    <t>Pinot Gris</t>
  </si>
  <si>
    <t>Morey-Saint-Denis</t>
  </si>
  <si>
    <t>Rivesaltes</t>
  </si>
  <si>
    <t>Saint-Chinian</t>
  </si>
  <si>
    <t>Saint-Estèphe</t>
  </si>
  <si>
    <t>Savigny-lès-Beaune</t>
  </si>
  <si>
    <t>Sylvaner</t>
  </si>
  <si>
    <t>Vacqueyras</t>
  </si>
  <si>
    <t>Ventoux</t>
  </si>
  <si>
    <t>IGP Ardèche</t>
  </si>
  <si>
    <t>Volnay</t>
  </si>
  <si>
    <t>Vosne-Romanée</t>
  </si>
  <si>
    <t>Date d'achat</t>
  </si>
  <si>
    <t>Lieu d'achat</t>
  </si>
  <si>
    <t>Sous région</t>
  </si>
  <si>
    <t>Reste</t>
  </si>
  <si>
    <t>Quantité
Achat</t>
  </si>
  <si>
    <t>Total
Achat</t>
  </si>
  <si>
    <t>Total
Cave</t>
  </si>
  <si>
    <t>Total général</t>
  </si>
  <si>
    <t>Réf</t>
  </si>
  <si>
    <t>Date
Conso</t>
  </si>
  <si>
    <t>Avec
qui</t>
  </si>
  <si>
    <t>Commentaire
Dégustation</t>
  </si>
  <si>
    <t>Ref</t>
  </si>
  <si>
    <t>Titre</t>
  </si>
  <si>
    <t>Date
d'achat</t>
  </si>
  <si>
    <t>Etranger</t>
  </si>
  <si>
    <t>Porto</t>
  </si>
  <si>
    <t>ROUGE</t>
  </si>
  <si>
    <t>Empla
cement</t>
  </si>
  <si>
    <t>STATS PAR REGION</t>
  </si>
  <si>
    <t>Type de vin</t>
  </si>
  <si>
    <t>Nombre de bouteilles</t>
  </si>
  <si>
    <t>Valeur cave</t>
  </si>
  <si>
    <t>Étiquettes de lignes</t>
  </si>
  <si>
    <t>Somme de Total
Achat</t>
  </si>
  <si>
    <t>(Tous)</t>
  </si>
  <si>
    <t>STATS D'ACHAT PAR ANNEE</t>
  </si>
  <si>
    <t>Apogée</t>
  </si>
  <si>
    <t>Mets</t>
  </si>
  <si>
    <t>Boire
dès</t>
  </si>
  <si>
    <t>Boire
jusque</t>
  </si>
  <si>
    <t>Nombre de bouteilles :</t>
  </si>
  <si>
    <t>Date d'achat :</t>
  </si>
  <si>
    <t>Lieu d'achat :</t>
  </si>
  <si>
    <t>Producteur :</t>
  </si>
  <si>
    <t>Nom :</t>
  </si>
  <si>
    <t>Couleur :</t>
  </si>
  <si>
    <t>Année :</t>
  </si>
  <si>
    <t>Appellation :</t>
  </si>
  <si>
    <t>Région :</t>
  </si>
  <si>
    <t>Sous région :</t>
  </si>
  <si>
    <t>Cépage :</t>
  </si>
  <si>
    <t>Reste :</t>
  </si>
  <si>
    <t>Emplacement :</t>
  </si>
  <si>
    <t>Total Achat :</t>
  </si>
  <si>
    <t>Total Cave :</t>
  </si>
  <si>
    <t>Boire dès :</t>
  </si>
  <si>
    <t>Boire jusque :</t>
  </si>
  <si>
    <t>Apogée :</t>
  </si>
  <si>
    <t>Qtt Achetée :</t>
  </si>
  <si>
    <t>Nbr Bouteilles</t>
  </si>
  <si>
    <t>Prix moyen</t>
  </si>
  <si>
    <t>STATS PAR MILLESIME</t>
  </si>
  <si>
    <t>Millésime</t>
  </si>
  <si>
    <t>Espagne</t>
  </si>
  <si>
    <t>Allemagne</t>
  </si>
  <si>
    <t>Italie</t>
  </si>
  <si>
    <t>Anglais</t>
  </si>
  <si>
    <t>Tchèque</t>
  </si>
  <si>
    <t>Sauternes</t>
  </si>
  <si>
    <t>Nb bouteilles</t>
  </si>
  <si>
    <t>ANNEE D'APOGEE</t>
  </si>
  <si>
    <t>Achat</t>
  </si>
  <si>
    <t>Jaune</t>
  </si>
  <si>
    <t>Prix Achat</t>
  </si>
  <si>
    <t>valeur</t>
  </si>
  <si>
    <t>Prix d'achat:</t>
  </si>
  <si>
    <t xml:space="preserve">Valeur : </t>
  </si>
  <si>
    <t>Nombre de Nom</t>
  </si>
  <si>
    <t>Viré-Clessé</t>
  </si>
  <si>
    <t>Brouilly</t>
  </si>
  <si>
    <t>Roussette de Savoie</t>
  </si>
  <si>
    <t>Morgon</t>
  </si>
  <si>
    <t>Ladoix</t>
  </si>
  <si>
    <t>Vin de France</t>
  </si>
  <si>
    <t>Côtes du Rhône</t>
  </si>
  <si>
    <t>(vide)</t>
  </si>
  <si>
    <t>Crémant de Loire</t>
  </si>
  <si>
    <t>Rosé de Loire</t>
  </si>
  <si>
    <t>Côtes de Bordeaux</t>
  </si>
  <si>
    <t>Grignan-les-Adhémar</t>
  </si>
  <si>
    <t>Les Baux de Provence</t>
  </si>
  <si>
    <t>Vignobles</t>
  </si>
  <si>
    <t>Loire</t>
  </si>
  <si>
    <t>Lorraine</t>
  </si>
  <si>
    <t>Provence_Corse</t>
  </si>
  <si>
    <t>Rhône</t>
  </si>
  <si>
    <t>Savoie_Bugey</t>
  </si>
  <si>
    <t>Sud_Ouest</t>
  </si>
  <si>
    <t>Alsace grand cru</t>
  </si>
  <si>
    <t>Barsac</t>
  </si>
  <si>
    <t>Aloxe-Corton</t>
  </si>
  <si>
    <t>Coteaux champenois</t>
  </si>
  <si>
    <t>Château-Chalon</t>
  </si>
  <si>
    <t>Banyuls</t>
  </si>
  <si>
    <t>Côtes de Toul</t>
  </si>
  <si>
    <t>Ajaccio</t>
  </si>
  <si>
    <t>Béarn</t>
  </si>
  <si>
    <t>Blaye</t>
  </si>
  <si>
    <t>Auxey-Duresses</t>
  </si>
  <si>
    <t>Rosé des Riceys</t>
  </si>
  <si>
    <t>Côtes du Jura</t>
  </si>
  <si>
    <t>Banyuls grand cru</t>
  </si>
  <si>
    <t>Moselle</t>
  </si>
  <si>
    <t>Anjou Villages</t>
  </si>
  <si>
    <t>Château-Grillet</t>
  </si>
  <si>
    <t>Bergerac</t>
  </si>
  <si>
    <t>Crémant d'Alsace</t>
  </si>
  <si>
    <t>Bâtard-Montrachet</t>
  </si>
  <si>
    <t>Crémant du Jura</t>
  </si>
  <si>
    <t>Anjou Villages Brissac</t>
  </si>
  <si>
    <t>Bellet</t>
  </si>
  <si>
    <t>Roussette du Bugey</t>
  </si>
  <si>
    <t>Brulhois</t>
  </si>
  <si>
    <t>Chénas</t>
  </si>
  <si>
    <t>Beaune</t>
  </si>
  <si>
    <t>L'Etoile</t>
  </si>
  <si>
    <t>Clairette de Bellegarde</t>
  </si>
  <si>
    <t>Anjou-Coteaux de la Loire</t>
  </si>
  <si>
    <t>Cassis</t>
  </si>
  <si>
    <t>Châtillon-en-Diois</t>
  </si>
  <si>
    <t>Seyssel</t>
  </si>
  <si>
    <t>Buzet</t>
  </si>
  <si>
    <t>Cadillac</t>
  </si>
  <si>
    <t>Chiroubles</t>
  </si>
  <si>
    <t>Bienvenues-Bâtard-Montrachet</t>
  </si>
  <si>
    <t>Clairette du Languedoc</t>
  </si>
  <si>
    <t>Bonnezeaux</t>
  </si>
  <si>
    <t>Coteaux d'Aix-en-Provence</t>
  </si>
  <si>
    <t>Clairette de Die</t>
  </si>
  <si>
    <t>Vin de Savoie</t>
  </si>
  <si>
    <t>Canon Fronsac</t>
  </si>
  <si>
    <t>Côtes de Brouilly</t>
  </si>
  <si>
    <t>Blagny</t>
  </si>
  <si>
    <t>Collioure</t>
  </si>
  <si>
    <t>Coteaux varois en Provence</t>
  </si>
  <si>
    <t>Coteaux du Quercy</t>
  </si>
  <si>
    <t>Cérons</t>
  </si>
  <si>
    <t>Bonnes-Mares</t>
  </si>
  <si>
    <t>Corbières</t>
  </si>
  <si>
    <t>Cabernet d'Anjou</t>
  </si>
  <si>
    <t>Côtes de Provence</t>
  </si>
  <si>
    <t>Côtes de Bergerac</t>
  </si>
  <si>
    <t>Côtes de Blaye</t>
  </si>
  <si>
    <t>Juliénas</t>
  </si>
  <si>
    <t>Corbières-Boutenac</t>
  </si>
  <si>
    <t>Cabernet de Saumur</t>
  </si>
  <si>
    <t>Côte Rôtie</t>
  </si>
  <si>
    <t>Côtes de Duras</t>
  </si>
  <si>
    <t>Bourgogne aligoté</t>
  </si>
  <si>
    <t>Costières de Nîmes</t>
  </si>
  <si>
    <t>Châteaumeillant</t>
  </si>
  <si>
    <t>Muscat du Cap Corse</t>
  </si>
  <si>
    <t>Coteaux de Die</t>
  </si>
  <si>
    <t>Côtes de Millau</t>
  </si>
  <si>
    <t>Côtes de Bordeaux-Saint-Macaire</t>
  </si>
  <si>
    <t>Moulin-à-vent</t>
  </si>
  <si>
    <t>Bourgogne mousseux</t>
  </si>
  <si>
    <t>Côtes du Roussillon</t>
  </si>
  <si>
    <t>Cheverny</t>
  </si>
  <si>
    <t>Palette</t>
  </si>
  <si>
    <t>Coteaux du Lyonnais</t>
  </si>
  <si>
    <t>Côtes de Montravel</t>
  </si>
  <si>
    <t>Côtes de Bourg, Bourg et Bourgeais</t>
  </si>
  <si>
    <t>Régnié</t>
  </si>
  <si>
    <t>Bourgogne Passe-tout-grains</t>
  </si>
  <si>
    <t>Côtes du Roussillon Villages</t>
  </si>
  <si>
    <t>Patrimonio</t>
  </si>
  <si>
    <t>Côtes du Marmandais</t>
  </si>
  <si>
    <t>Crémant de Bordeaux</t>
  </si>
  <si>
    <t>Saint Amour</t>
  </si>
  <si>
    <t>Bouzeron</t>
  </si>
  <si>
    <t>Crémant de Limoux</t>
  </si>
  <si>
    <t>Côte roannaise</t>
  </si>
  <si>
    <t>Pierrevert</t>
  </si>
  <si>
    <t>Côtes du Rhône Villages</t>
  </si>
  <si>
    <t>Entraygues - Le Fel</t>
  </si>
  <si>
    <t>Entre-deux-Mers</t>
  </si>
  <si>
    <t>Chablis</t>
  </si>
  <si>
    <t>Faugères</t>
  </si>
  <si>
    <t>Coteaux d'Ancenis</t>
  </si>
  <si>
    <t>Vin de Corse</t>
  </si>
  <si>
    <t>Côtes du Vivarais</t>
  </si>
  <si>
    <t>Estaing</t>
  </si>
  <si>
    <t>Chablis Grand Cru</t>
  </si>
  <si>
    <t>Fitou</t>
  </si>
  <si>
    <t>Coteaux de l'Aubance</t>
  </si>
  <si>
    <t>Crémant de Die</t>
  </si>
  <si>
    <t>Fronton</t>
  </si>
  <si>
    <t>Chambertin</t>
  </si>
  <si>
    <t>Grand Roussillon</t>
  </si>
  <si>
    <t>Coteaux de Saumur</t>
  </si>
  <si>
    <t>Gaillac</t>
  </si>
  <si>
    <t>Graves de Vayres</t>
  </si>
  <si>
    <t>Chambertin-Clos de Bèze</t>
  </si>
  <si>
    <t>Coteaux du Giennois</t>
  </si>
  <si>
    <t>Gaillac premières côtes</t>
  </si>
  <si>
    <t>Graves supérieures</t>
  </si>
  <si>
    <t>Chambolle-Musigny</t>
  </si>
  <si>
    <t>Coteaux du Layon</t>
  </si>
  <si>
    <t>Haut-Montravel</t>
  </si>
  <si>
    <t>Chapelle-Chambertin</t>
  </si>
  <si>
    <t>Malepère</t>
  </si>
  <si>
    <t>Coteaux du Loir</t>
  </si>
  <si>
    <t>Irouléguy</t>
  </si>
  <si>
    <t>Lalande-de-Pomerol</t>
  </si>
  <si>
    <t>Charlemagne</t>
  </si>
  <si>
    <t>Coteaux du Vendômois</t>
  </si>
  <si>
    <t>Jurançon</t>
  </si>
  <si>
    <t>Listrac-Médoc</t>
  </si>
  <si>
    <t>Charmes-Chambertin</t>
  </si>
  <si>
    <t>Minervois</t>
  </si>
  <si>
    <t>Côtes d'Auvergne</t>
  </si>
  <si>
    <t>Luberon</t>
  </si>
  <si>
    <t>Loupiac</t>
  </si>
  <si>
    <t>Côtes du Forez</t>
  </si>
  <si>
    <t>Muscat de Beaumes-de-Venise</t>
  </si>
  <si>
    <t>Marcillac</t>
  </si>
  <si>
    <t>Lussac-Saint-Emilion</t>
  </si>
  <si>
    <t>Chevalier-Montrachet</t>
  </si>
  <si>
    <t>Muscat de Frontignan</t>
  </si>
  <si>
    <t>Cour-Cheverny</t>
  </si>
  <si>
    <t>Rasteau</t>
  </si>
  <si>
    <t>Chorey-lès-Beaune</t>
  </si>
  <si>
    <t>Muscat de Lunel</t>
  </si>
  <si>
    <t>Montravel</t>
  </si>
  <si>
    <t>Clos de la Roche</t>
  </si>
  <si>
    <t>Muscat de Mireval</t>
  </si>
  <si>
    <t>Fiefs Vendéens</t>
  </si>
  <si>
    <t>Pacherenc du Vic-Bilh</t>
  </si>
  <si>
    <t>Montagne-Saint-Emilion</t>
  </si>
  <si>
    <t>Clos de Tart</t>
  </si>
  <si>
    <t>Muscat de Rivesaltes</t>
  </si>
  <si>
    <t>Gros Plant du Pays Nantais</t>
  </si>
  <si>
    <t>Tavel</t>
  </si>
  <si>
    <t>Pécharmant</t>
  </si>
  <si>
    <t>Clos de Vougeot</t>
  </si>
  <si>
    <t>Muscat de Saint-Jean-de-Minervois</t>
  </si>
  <si>
    <t>Haut-Poitou</t>
  </si>
  <si>
    <t>Rosette</t>
  </si>
  <si>
    <t>Neac</t>
  </si>
  <si>
    <t>Clos des Lambrays</t>
  </si>
  <si>
    <t>Saint-Mont</t>
  </si>
  <si>
    <t>Pauillac</t>
  </si>
  <si>
    <t>Clos Saint-Denis</t>
  </si>
  <si>
    <t>Menetou-Salon</t>
  </si>
  <si>
    <t>Saint-Sardos</t>
  </si>
  <si>
    <t>Corton</t>
  </si>
  <si>
    <t>Saussignac</t>
  </si>
  <si>
    <t>Corton-Charlemagne</t>
  </si>
  <si>
    <t>Muscadet</t>
  </si>
  <si>
    <t>Tursan</t>
  </si>
  <si>
    <t>Premières Côtes de Bordeaux</t>
  </si>
  <si>
    <t>Muscadet Coteaux de la Loire</t>
  </si>
  <si>
    <t>Puisseguin-Saint-Emilion</t>
  </si>
  <si>
    <t>Côte de Beaune-Villages</t>
  </si>
  <si>
    <t>Muscadet Côtes de Grandlieu</t>
  </si>
  <si>
    <t>Sainte-Croix-du-Mont</t>
  </si>
  <si>
    <t>Côte de Nuits-Villages</t>
  </si>
  <si>
    <t>Muscadet Sèvre et Maine</t>
  </si>
  <si>
    <t>Sainte-Foy-Bordeaux</t>
  </si>
  <si>
    <t>Orléans</t>
  </si>
  <si>
    <t>Saint-Emilion</t>
  </si>
  <si>
    <t>Crémant de Bourgogne</t>
  </si>
  <si>
    <t>Orléans-Cléry</t>
  </si>
  <si>
    <t>Saint-Emilion grand cru</t>
  </si>
  <si>
    <t>Criots-Bâtard-Montrachet</t>
  </si>
  <si>
    <t>Pouilly-Fumé</t>
  </si>
  <si>
    <t>Echezeaux</t>
  </si>
  <si>
    <t>Pouilly-sur-Loire</t>
  </si>
  <si>
    <t>Saint-Georges-Saint-Emilion</t>
  </si>
  <si>
    <t>Fixin</t>
  </si>
  <si>
    <t>Quarts de Chaume</t>
  </si>
  <si>
    <t>Saint-Julien</t>
  </si>
  <si>
    <t>Gevrey-Chambertin</t>
  </si>
  <si>
    <t>Quincy</t>
  </si>
  <si>
    <t>Givry</t>
  </si>
  <si>
    <t>Reuilly</t>
  </si>
  <si>
    <t>Grands-Echezeaux</t>
  </si>
  <si>
    <t>Rosé d'Anjou</t>
  </si>
  <si>
    <t>Griotte-Chambertin</t>
  </si>
  <si>
    <t>Irancy</t>
  </si>
  <si>
    <t>Saint-Nicolas-de-Bourgueil</t>
  </si>
  <si>
    <t>La Grande Rue</t>
  </si>
  <si>
    <t>Saint-Pourçain</t>
  </si>
  <si>
    <t>La Romanée</t>
  </si>
  <si>
    <t>La Tâche</t>
  </si>
  <si>
    <t>Saumur</t>
  </si>
  <si>
    <t>Saumur-Champigny</t>
  </si>
  <si>
    <t>Latricières-Chambertin</t>
  </si>
  <si>
    <t>Savennières</t>
  </si>
  <si>
    <t>Mâcon</t>
  </si>
  <si>
    <t>Touraine Noble Joué</t>
  </si>
  <si>
    <t>Marsannay</t>
  </si>
  <si>
    <t>Valençay</t>
  </si>
  <si>
    <t>Mazis-Chambertin</t>
  </si>
  <si>
    <t>Vouvray</t>
  </si>
  <si>
    <t>Mazoyères-Chambertin</t>
  </si>
  <si>
    <t>Mercurey</t>
  </si>
  <si>
    <t>Meursault</t>
  </si>
  <si>
    <t>Montagny</t>
  </si>
  <si>
    <t>Montrachet</t>
  </si>
  <si>
    <t>Musigny</t>
  </si>
  <si>
    <t>Petit Chablis</t>
  </si>
  <si>
    <t>Pommard</t>
  </si>
  <si>
    <t>Pouilly-Fuissé</t>
  </si>
  <si>
    <t>Pouilly-Loché</t>
  </si>
  <si>
    <t>Pouilly-Vinzelles</t>
  </si>
  <si>
    <t>Richebourg</t>
  </si>
  <si>
    <t>Romanée-Conti</t>
  </si>
  <si>
    <t>Romanée-Saint-Vivant</t>
  </si>
  <si>
    <t>Ruchottes-Chambertin</t>
  </si>
  <si>
    <t>Rully</t>
  </si>
  <si>
    <t>Saint-Aubin</t>
  </si>
  <si>
    <t>Saint-Bris</t>
  </si>
  <si>
    <t>Saint-Romain</t>
  </si>
  <si>
    <t>Saint-Véran</t>
  </si>
  <si>
    <t>Santenay</t>
  </si>
  <si>
    <t>Vougeot</t>
  </si>
  <si>
    <t>Languedoc_Roussillon</t>
  </si>
  <si>
    <t>Voici les fonctionnalités de ce fichier :</t>
  </si>
  <si>
    <t>- Onglet "Ma cave" :</t>
  </si>
  <si>
    <t>Onglet principal qui liste l'ensemble des vins que vous avez acheté avec la quantité restante.</t>
  </si>
  <si>
    <t>Un double clic sur "référence" permet de filtrer les dégustations que vous avez faite de ce vin</t>
  </si>
  <si>
    <t>Un double clic sur "emplacement" permet d'aller sur l'onglet "Plan de la cave" et de voir où sont les bouteilles dans votre cave</t>
  </si>
  <si>
    <t>Un double clic sur "Reste" permet d'ajouter une dégustation de ce vin et de diminuer de 1 la quantité restante</t>
  </si>
  <si>
    <t>Un clic sur le bouton "reset" permet d'enlever tous les filtres du tableau puis d'enlever les vins terminés</t>
  </si>
  <si>
    <t>Un clic sur le bouton "Blanc à boire" enlève tous les filtres du tableau, puis filtre sur vin blanc, enlève les vins terminés et trie sur l'année d'apogé</t>
  </si>
  <si>
    <t>Un clic sur le bouton "Rouge à Boire" : idem sur les vins rouge</t>
  </si>
  <si>
    <t>Un clic sur le bouton "En bas" permet d'aller automatiquement en bas du tableau</t>
  </si>
  <si>
    <t>Un clic sur le bouton "Ajouter un vin" permet d'ajouter une ligne automatiquement dans le tableau et d'ajouter automatiquement une référence au nouveau vin</t>
  </si>
  <si>
    <t>- Onglet "Dégustations"</t>
  </si>
  <si>
    <t>Liste l'ensemble des dégustation de vos vins</t>
  </si>
  <si>
    <t>Un double clic sur la colone "Référence" permet d'aller sur l'onglet "Plan de la cave" pour effacer le vin qu'on vient de boire</t>
  </si>
  <si>
    <t>- Onglet "Plan de la cave"</t>
  </si>
  <si>
    <t>Un double clic sur une référence permet d'aller sur l'onglet "Ma cave" sur la ligne du vin.</t>
  </si>
  <si>
    <t>Un clic sur le bouton "VERIFICATION" permet de vérifier qu'il n'y a pas d'incohérence entre l'onglet "Ma cave" et la quantité restante de chaque vin, avec le plan de cave et l'emplacement de chaque bouteille</t>
  </si>
  <si>
    <t>- Onglet "Stat cave"</t>
  </si>
  <si>
    <t>Un onglet affichant un ensemble de statistiques sur sa cave.</t>
  </si>
  <si>
    <t>Le nombre de bouteilles par région, filtrable par couleur de vin</t>
  </si>
  <si>
    <t>Le suivi du nombre de bouteilles bues (dégustation) par mois/années</t>
  </si>
  <si>
    <t>Le suivi des achats par mois/année avec le montant, la quantité de bouteille achetées et la quantité de bouteilles restantes</t>
  </si>
  <si>
    <t>Le nombre de bouteilles par millésimes, achetées et restantes</t>
  </si>
  <si>
    <t>Le nombre de bouteilles par année d'apogée</t>
  </si>
  <si>
    <t>Par couleur de vin : la somme d'argent dépensée, le nombre de bouteilles achetées et le nombre restant dans la cave (avec sa valeur)</t>
  </si>
  <si>
    <t>Quelques astuces :</t>
  </si>
  <si>
    <t>il faut attribuer à chaque vin, une référence, on s'en fout de laquelle, moi j'ai commencé par 1 sur mon plus vieux vin etc ... Et a chaque ajout d'un vin acheté, ca s'incrémente de 1.</t>
  </si>
  <si>
    <t>Pour les photos, il faut que ce soit un .jpg qui a pour nom la référence du vin, et le mettre dans le répertoire Cache au meme endroit que le fichier excel.</t>
  </si>
  <si>
    <t>STATS des DEGUSTATIONS</t>
  </si>
  <si>
    <t>STATS D'ACHAT TOTAL</t>
  </si>
  <si>
    <t>Quantité Achat</t>
  </si>
  <si>
    <t xml:space="preserve">Reste </t>
  </si>
  <si>
    <t>Côtes Catalanes</t>
  </si>
  <si>
    <t>Ladoix 1er Cru</t>
  </si>
  <si>
    <t>Aloxe-Corton 1er Cru</t>
  </si>
  <si>
    <t>- Onglet "vignobles"</t>
  </si>
  <si>
    <t>Onglet qui affiche une carte de France des régions</t>
  </si>
  <si>
    <t>Affichage des couleurs pour chaque type de vin, malheureusement, le changer là ne change pas ailleurs dans le fichier</t>
  </si>
  <si>
    <r>
      <t xml:space="preserve">Liste des </t>
    </r>
    <r>
      <rPr>
        <sz val="11"/>
        <color theme="5" tint="-0.249977111117893"/>
        <rFont val="Arial"/>
        <family val="2"/>
      </rPr>
      <t>Type de vin</t>
    </r>
    <r>
      <rPr>
        <sz val="11"/>
        <color rgb="FF4A5359"/>
        <rFont val="Arial"/>
        <family val="2"/>
      </rPr>
      <t>, à modifier à cet endroit si on veut ajouter un type de vin</t>
    </r>
  </si>
  <si>
    <t>- Onglet "Appellations"</t>
  </si>
  <si>
    <r>
      <t xml:space="preserve">Onglet qui résume les </t>
    </r>
    <r>
      <rPr>
        <sz val="11"/>
        <color theme="5" tint="-0.249977111117893"/>
        <rFont val="Arial"/>
        <family val="2"/>
      </rPr>
      <t>Appellations</t>
    </r>
    <r>
      <rPr>
        <sz val="11"/>
        <color rgb="FF4A5359"/>
        <rFont val="Arial"/>
        <family val="2"/>
      </rPr>
      <t xml:space="preserve"> pour chaque région de France, à modifier à cet endroit pour ajouter une appellation</t>
    </r>
  </si>
  <si>
    <r>
      <t>Liste des</t>
    </r>
    <r>
      <rPr>
        <sz val="11"/>
        <color theme="5" tint="-0.249977111117893"/>
        <rFont val="Arial"/>
        <family val="2"/>
      </rPr>
      <t xml:space="preserve"> Régions de France</t>
    </r>
    <r>
      <rPr>
        <sz val="11"/>
        <color rgb="FF4A5359"/>
        <rFont val="Arial"/>
        <family val="2"/>
      </rPr>
      <t xml:space="preserve"> utilisée partout, à modifier à cet endroit pour ajouter une région</t>
    </r>
  </si>
  <si>
    <t>Bouteilles selectionées</t>
  </si>
  <si>
    <t>BLANC / CHAMPAGNE / LIQUOREUX/JAUNE/ROSE</t>
  </si>
  <si>
    <t>Places libres :</t>
  </si>
  <si>
    <t>Onglet le plus complexe. Il faut "dessiner" un plan de sa cave et pour chaque case, y mettre la référence de son vin. Attention seule la zone B3:AH20 est prise en compte.</t>
  </si>
  <si>
    <t>Un simple clic sur une case affiche les informations du vin en dessous, la photo à droite (si elle est présente dans le répertoire Cache) et met en surbrillance bleue toutes les bouteilles identiques</t>
  </si>
  <si>
    <t>NEW &gt; Un clic sur une des information d'un vin va mettre en surbrillance tous les vins avec la meme caractéristique. Super pratique pour ranger rapidement sa cave.</t>
  </si>
  <si>
    <t>Beaujolais-Villages</t>
  </si>
  <si>
    <t>Bourgogne blanc</t>
  </si>
  <si>
    <t>Beaune 1er Cru</t>
  </si>
  <si>
    <t>Bourgogne Epineuil</t>
  </si>
  <si>
    <t>Bourgogne Hautes Côtes de Nuits</t>
  </si>
  <si>
    <t>Chablis 1er Cru</t>
  </si>
  <si>
    <t>Chambolle-Musigny 1er Cru</t>
  </si>
  <si>
    <t>Chassagne-Montrachet 1er Cru</t>
  </si>
  <si>
    <t>Corton Grand Cru</t>
  </si>
  <si>
    <t>Maranges 1er Cru</t>
  </si>
  <si>
    <t>Morey-Saint-Denis 1er Cru</t>
  </si>
  <si>
    <t>Nuits-Saint-Georges 1er Cru</t>
  </si>
  <si>
    <t>Pernand-Vergelesses 1er Cru</t>
  </si>
  <si>
    <t>Santenay 1er Cru</t>
  </si>
  <si>
    <t>Vosne-Romanée 1er Cru</t>
  </si>
  <si>
    <t>Le Moutherot - Franche Comté</t>
  </si>
  <si>
    <t>Côteaux du Languedoc</t>
  </si>
  <si>
    <t>Touraine Azay-le-Rideau</t>
  </si>
  <si>
    <t>Côteaux de l'Ain</t>
  </si>
  <si>
    <t>IGP Collines Rhodaniennes</t>
  </si>
  <si>
    <t>Bugey mousseux</t>
  </si>
  <si>
    <t>Bugey Vin de France</t>
  </si>
  <si>
    <t>Chignin Bergeron</t>
  </si>
  <si>
    <t>Côtes de Gascogne</t>
  </si>
  <si>
    <t>Australie</t>
  </si>
  <si>
    <t>Portugal</t>
  </si>
  <si>
    <t>Sardaigne</t>
  </si>
  <si>
    <t>NEW &gt; Les magnums s'affichent en rouge si leur champ commentaire commence par "MAGNUM"</t>
  </si>
  <si>
    <r>
      <rPr>
        <b/>
        <sz val="11"/>
        <color rgb="FFFF0000"/>
        <rFont val="Arial"/>
        <family val="2"/>
      </rPr>
      <t>Attention,</t>
    </r>
    <r>
      <rPr>
        <sz val="11"/>
        <color rgb="FF4A5359"/>
        <rFont val="Arial"/>
        <family val="2"/>
      </rPr>
      <t xml:space="preserve"> dans l'onglet Ma_cave, quand vous ajoutez un vin, il ne faut pas faire de copier coller d'une ligne à l'autre avec la valeur "Couleur", car cela casse la gestion de la mise en forme conditionnelle. Si vraiment vous devez faire un copier/coller, faites le par valeur.</t>
    </r>
  </si>
  <si>
    <t>Pour ajouter un élément dans une liste (Vignobles et surtout Appellation) : il faut se positionner sur le dernier élément , appuyer sur TAB pour ajouter une ligne puis saisir la valeur. Vous pouvez cliquer sur l'en-tete et refaire un tri par ordre alphabétique</t>
  </si>
  <si>
    <t>Chili</t>
  </si>
  <si>
    <t>Plan de cave</t>
  </si>
  <si>
    <t>Mettre en couleur chaque numéro de vin en fonction de son type</t>
  </si>
  <si>
    <t>Afficher les commentaires de dégustation en plus des commentaires des vins, tout concatener.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</si>
</sst>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xmlns:xr9="http://schemas.microsoft.com/office/spreadsheetml/2016/revision9" mc:Ignorable="x14ac x16r2 xr xr9">
  <numFmts count="4">
    <numFmt numFmtId="44" formatCode="_-* #,##0.00\ &quot;€&quot;_-;\-* #,##0.00\ &quot;€&quot;_-;_-* &quot;-&quot;??\ &quot;€&quot;_-;_-@_-"/>
    <numFmt numFmtId="164" formatCode="_-* #,##0\ &quot;€&quot;_-;\-* #,##0\ &quot;€&quot;_-;_-* &quot;-&quot;??\ &quot;€&quot;_-;_-@_-"/>
    <numFmt numFmtId="165" formatCode="_-* #,##0\ [$€-40C]_-;\-* #,##0\ [$€-40C]_-;_-* &quot;-&quot;??\ [$€-40C]_-;_-@_-"/>
    <numFmt numFmtId="166" formatCode="0.0"/>
  </numFmts>
  <fonts count="37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8"/>
      <color theme="3"/>
      <name val="Calibri Light"/>
      <family val="2"/>
      <scheme val="major"/>
    </font>
    <font>
      <b/>
      <sz val="15"/>
      <color theme="3"/>
      <name val="Calibri"/>
      <family val="2"/>
      <scheme val="minor"/>
    </font>
    <font>
      <b/>
      <sz val="13"/>
      <color theme="3"/>
      <name val="Calibri"/>
      <family val="2"/>
      <scheme val="minor"/>
    </font>
    <font>
      <b/>
      <sz val="11"/>
      <color theme="3"/>
      <name val="Calibri"/>
      <family val="2"/>
      <scheme val="minor"/>
    </font>
    <font>
      <sz val="11"/>
      <color rgb="FF006100"/>
      <name val="Calibri"/>
      <family val="2"/>
      <scheme val="minor"/>
    </font>
    <font>
      <sz val="11"/>
      <color rgb="FF9C0006"/>
      <name val="Calibri"/>
      <family val="2"/>
      <scheme val="minor"/>
    </font>
    <font>
      <sz val="11"/>
      <color rgb="FF9C6500"/>
      <name val="Calibri"/>
      <family val="2"/>
      <scheme val="minor"/>
    </font>
    <font>
      <sz val="11"/>
      <color rgb="FF3F3F76"/>
      <name val="Calibri"/>
      <family val="2"/>
      <scheme val="minor"/>
    </font>
    <font>
      <b/>
      <sz val="11"/>
      <color rgb="FF3F3F3F"/>
      <name val="Calibri"/>
      <family val="2"/>
      <scheme val="minor"/>
    </font>
    <font>
      <b/>
      <sz val="11"/>
      <color rgb="FFFA7D00"/>
      <name val="Calibri"/>
      <family val="2"/>
      <scheme val="minor"/>
    </font>
    <font>
      <sz val="11"/>
      <color rgb="FFFA7D00"/>
      <name val="Calibri"/>
      <family val="2"/>
      <scheme val="minor"/>
    </font>
    <font>
      <b/>
      <sz val="11"/>
      <color theme="0"/>
      <name val="Calibri"/>
      <family val="2"/>
      <scheme val="minor"/>
    </font>
    <font>
      <sz val="11"/>
      <color rgb="FFFF0000"/>
      <name val="Calibri"/>
      <family val="2"/>
      <scheme val="minor"/>
    </font>
    <font>
      <i/>
      <sz val="11"/>
      <color rgb="FF7F7F7F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  <font>
      <sz val="16"/>
      <color indexed="81"/>
      <name val="Tahoma"/>
      <family val="2"/>
    </font>
    <font>
      <sz val="9"/>
      <color indexed="81"/>
      <name val="Tahoma"/>
      <family val="2"/>
    </font>
    <font>
      <b/>
      <sz val="9"/>
      <color indexed="81"/>
      <name val="Tahoma"/>
      <family val="2"/>
    </font>
    <font>
      <b/>
      <sz val="11"/>
      <color indexed="81"/>
      <name val="Tahoma"/>
      <family val="2"/>
    </font>
    <font>
      <sz val="12"/>
      <color indexed="81"/>
      <name val="Tahoma"/>
      <family val="2"/>
    </font>
    <font>
      <sz val="11"/>
      <color indexed="81"/>
      <name val="Tahoma"/>
      <family val="2"/>
    </font>
    <font>
      <b/>
      <sz val="14"/>
      <color indexed="81"/>
      <name val="Tahoma"/>
      <family val="2"/>
    </font>
    <font>
      <b/>
      <sz val="12"/>
      <color indexed="81"/>
      <name val="Tahoma"/>
      <family val="2"/>
    </font>
    <font>
      <sz val="11"/>
      <color rgb="FF4A5359"/>
      <name val="Arial"/>
      <family val="2"/>
    </font>
    <font>
      <b/>
      <sz val="11"/>
      <color rgb="FF4A5359"/>
      <name val="Arial"/>
      <family val="2"/>
    </font>
    <font>
      <sz val="11"/>
      <color theme="5" tint="-0.249977111117893"/>
      <name val="Arial"/>
      <family val="2"/>
    </font>
    <font>
      <sz val="11"/>
      <name val="Calibri"/>
      <family val="2"/>
      <scheme val="minor"/>
    </font>
    <font>
      <b/>
      <sz val="18"/>
      <name val="Calibri"/>
      <family val="2"/>
      <scheme val="minor"/>
    </font>
    <font>
      <b/>
      <sz val="14"/>
      <name val="Calibri"/>
      <family val="2"/>
      <scheme val="minor"/>
    </font>
    <font>
      <b/>
      <sz val="10"/>
      <name val="Calibri"/>
      <family val="2"/>
      <scheme val="minor"/>
    </font>
    <font>
      <sz val="10"/>
      <name val="Calibri"/>
      <family val="2"/>
      <scheme val="minor"/>
    </font>
    <font>
      <b/>
      <sz val="11"/>
      <name val="Calibri"/>
      <family val="2"/>
      <scheme val="minor"/>
    </font>
    <font>
      <b/>
      <sz val="11"/>
      <color rgb="FFFF0000"/>
      <name val="Arial"/>
      <family val="2"/>
    </font>
    <font>
      <sz val="11"/>
      <color rgb="FF000000"/>
      <name val="Calibri"/>
      <family val="2"/>
    </font>
  </fonts>
  <fills count="36">
    <fill>
      <patternFill patternType="none"/>
    </fill>
    <fill>
      <patternFill patternType="gray125"/>
    </fill>
    <fill>
      <patternFill patternType="solid">
        <fgColor rgb="FFC6EFCE"/>
      </patternFill>
    </fill>
    <fill>
      <patternFill patternType="solid">
        <fgColor rgb="FFFFC7CE"/>
      </patternFill>
    </fill>
    <fill>
      <patternFill patternType="solid">
        <fgColor rgb="FFFFEB9C"/>
      </patternFill>
    </fill>
    <fill>
      <patternFill patternType="solid">
        <fgColor rgb="FFFFCC99"/>
      </patternFill>
    </fill>
    <fill>
      <patternFill patternType="solid">
        <fgColor rgb="FFF2F2F2"/>
      </patternFill>
    </fill>
    <fill>
      <patternFill patternType="solid">
        <fgColor rgb="FFA5A5A5"/>
      </patternFill>
    </fill>
    <fill>
      <patternFill patternType="solid">
        <fgColor rgb="FFFFFFCC"/>
      </patternFill>
    </fill>
    <fill>
      <patternFill patternType="solid">
        <fgColor theme="4"/>
      </patternFill>
    </fill>
    <fill>
      <patternFill patternType="solid">
        <fgColor theme="4" tint="0.79998168889431442"/>
        <bgColor indexed="65"/>
      </patternFill>
    </fill>
    <fill>
      <patternFill patternType="solid">
        <fgColor theme="4" tint="0.59999389629810485"/>
        <bgColor indexed="65"/>
      </patternFill>
    </fill>
    <fill>
      <patternFill patternType="solid">
        <fgColor theme="4" tint="0.39997558519241921"/>
        <bgColor indexed="65"/>
      </patternFill>
    </fill>
    <fill>
      <patternFill patternType="solid">
        <fgColor theme="5"/>
      </patternFill>
    </fill>
    <fill>
      <patternFill patternType="solid">
        <fgColor theme="5" tint="0.79998168889431442"/>
        <bgColor indexed="65"/>
      </patternFill>
    </fill>
    <fill>
      <patternFill patternType="solid">
        <fgColor theme="5" tint="0.59999389629810485"/>
        <bgColor indexed="65"/>
      </patternFill>
    </fill>
    <fill>
      <patternFill patternType="solid">
        <fgColor theme="5" tint="0.39997558519241921"/>
        <bgColor indexed="65"/>
      </patternFill>
    </fill>
    <fill>
      <patternFill patternType="solid">
        <fgColor theme="6"/>
      </patternFill>
    </fill>
    <fill>
      <patternFill patternType="solid">
        <fgColor theme="6" tint="0.79998168889431442"/>
        <bgColor indexed="65"/>
      </patternFill>
    </fill>
    <fill>
      <patternFill patternType="solid">
        <fgColor theme="6" tint="0.59999389629810485"/>
        <bgColor indexed="65"/>
      </patternFill>
    </fill>
    <fill>
      <patternFill patternType="solid">
        <fgColor theme="6" tint="0.39997558519241921"/>
        <bgColor indexed="65"/>
      </patternFill>
    </fill>
    <fill>
      <patternFill patternType="solid">
        <fgColor theme="7"/>
      </patternFill>
    </fill>
    <fill>
      <patternFill patternType="solid">
        <fgColor theme="7" tint="0.79998168889431442"/>
        <bgColor indexed="65"/>
      </patternFill>
    </fill>
    <fill>
      <patternFill patternType="solid">
        <fgColor theme="7" tint="0.59999389629810485"/>
        <bgColor indexed="65"/>
      </patternFill>
    </fill>
    <fill>
      <patternFill patternType="solid">
        <fgColor theme="7" tint="0.39997558519241921"/>
        <bgColor indexed="65"/>
      </patternFill>
    </fill>
    <fill>
      <patternFill patternType="solid">
        <fgColor theme="8"/>
      </patternFill>
    </fill>
    <fill>
      <patternFill patternType="solid">
        <fgColor theme="8" tint="0.79998168889431442"/>
        <bgColor indexed="65"/>
      </patternFill>
    </fill>
    <fill>
      <patternFill patternType="solid">
        <fgColor theme="8" tint="0.59999389629810485"/>
        <bgColor indexed="65"/>
      </patternFill>
    </fill>
    <fill>
      <patternFill patternType="solid">
        <fgColor theme="8" tint="0.39997558519241921"/>
        <bgColor indexed="65"/>
      </patternFill>
    </fill>
    <fill>
      <patternFill patternType="solid">
        <fgColor theme="9"/>
      </patternFill>
    </fill>
    <fill>
      <patternFill patternType="solid">
        <fgColor theme="9" tint="0.79998168889431442"/>
        <bgColor indexed="65"/>
      </patternFill>
    </fill>
    <fill>
      <patternFill patternType="solid">
        <fgColor theme="9" tint="0.59999389629810485"/>
        <bgColor indexed="65"/>
      </patternFill>
    </fill>
    <fill>
      <patternFill patternType="solid">
        <fgColor theme="9" tint="0.39997558519241921"/>
        <bgColor indexed="65"/>
      </patternFill>
    </fill>
    <fill>
      <patternFill patternType="solid">
        <fgColor theme="4" tint="-0.249977111117893"/>
        <bgColor indexed="64"/>
      </patternFill>
    </fill>
    <fill>
      <patternFill patternType="solid">
        <fgColor theme="4" tint="0.79998168889431442"/>
        <bgColor theme="4" tint="0.79998168889431442"/>
      </patternFill>
    </fill>
    <fill>
      <patternFill patternType="solid">
        <fgColor theme="4" tint="0.59999389629810485"/>
        <bgColor theme="4" tint="0.59999389629810485"/>
      </patternFill>
    </fill>
  </fills>
  <borders count="61">
    <border>
      <left/>
      <right/>
      <top/>
      <bottom/>
      <diagonal/>
    </border>
    <border>
      <left/>
      <right/>
      <top/>
      <bottom style="thick">
        <color theme="4"/>
      </bottom>
      <diagonal/>
    </border>
    <border>
      <left/>
      <right/>
      <top/>
      <bottom style="thick">
        <color theme="4" tint="0.499984740745262"/>
      </bottom>
      <diagonal/>
    </border>
    <border>
      <left/>
      <right/>
      <top/>
      <bottom style="medium">
        <color theme="4" tint="0.39997558519241921"/>
      </bottom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  <border>
      <left/>
      <right/>
      <top/>
      <bottom style="double">
        <color rgb="FFFF8001"/>
      </bottom>
      <diagonal/>
    </border>
    <border>
      <left style="double">
        <color rgb="FF3F3F3F"/>
      </left>
      <right style="double">
        <color rgb="FF3F3F3F"/>
      </right>
      <top style="double">
        <color rgb="FF3F3F3F"/>
      </top>
      <bottom style="double">
        <color rgb="FF3F3F3F"/>
      </bottom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/>
      <right/>
      <top style="thin">
        <color theme="4"/>
      </top>
      <bottom style="double">
        <color theme="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/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theme="0"/>
      </left>
      <right style="thin">
        <color theme="0"/>
      </right>
      <top style="thin">
        <color theme="0"/>
      </top>
      <bottom style="thin">
        <color theme="0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ck">
        <color indexed="64"/>
      </left>
      <right/>
      <top style="thick">
        <color indexed="64"/>
      </top>
      <bottom/>
      <diagonal/>
    </border>
    <border>
      <left/>
      <right/>
      <top style="thick">
        <color indexed="64"/>
      </top>
      <bottom/>
      <diagonal/>
    </border>
    <border>
      <left/>
      <right style="thick">
        <color indexed="64"/>
      </right>
      <top style="thick">
        <color indexed="64"/>
      </top>
      <bottom/>
      <diagonal/>
    </border>
    <border>
      <left style="thick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/>
      <right style="thick">
        <color indexed="64"/>
      </right>
      <top/>
      <bottom/>
      <diagonal/>
    </border>
    <border>
      <left style="thick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ck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ck">
        <color indexed="64"/>
      </left>
      <right/>
      <top/>
      <bottom/>
      <diagonal/>
    </border>
    <border>
      <left style="thick">
        <color indexed="64"/>
      </left>
      <right/>
      <top/>
      <bottom style="thick">
        <color indexed="64"/>
      </bottom>
      <diagonal/>
    </border>
    <border>
      <left/>
      <right/>
      <top/>
      <bottom style="thick">
        <color indexed="64"/>
      </bottom>
      <diagonal/>
    </border>
    <border>
      <left/>
      <right style="thick">
        <color indexed="64"/>
      </right>
      <top/>
      <bottom style="thick">
        <color indexed="64"/>
      </bottom>
      <diagonal/>
    </border>
    <border>
      <left style="thin">
        <color indexed="64"/>
      </left>
      <right/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ck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ck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ck">
        <color indexed="64"/>
      </right>
      <top style="thin">
        <color indexed="64"/>
      </top>
      <bottom/>
      <diagonal/>
    </border>
    <border>
      <left style="thin">
        <color indexed="64"/>
      </left>
      <right style="thick">
        <color indexed="64"/>
      </right>
      <top style="thin">
        <color indexed="64"/>
      </top>
      <bottom style="medium">
        <color indexed="64"/>
      </bottom>
      <diagonal/>
    </border>
    <border>
      <left/>
      <right style="dashed">
        <color indexed="64"/>
      </right>
      <top style="thick">
        <color indexed="64"/>
      </top>
      <bottom/>
      <diagonal/>
    </border>
    <border>
      <left/>
      <right style="dashed">
        <color indexed="64"/>
      </right>
      <top/>
      <bottom/>
      <diagonal/>
    </border>
    <border>
      <left/>
      <right style="dashed">
        <color indexed="64"/>
      </right>
      <top/>
      <bottom style="thick">
        <color indexed="64"/>
      </bottom>
      <diagonal/>
    </border>
    <border>
      <left style="medium">
        <color indexed="64"/>
      </left>
      <right/>
      <top/>
      <bottom style="thick">
        <color indexed="64"/>
      </bottom>
      <diagonal/>
    </border>
    <border>
      <left/>
      <right style="medium">
        <color indexed="64"/>
      </right>
      <top style="thick">
        <color indexed="64"/>
      </top>
      <bottom/>
      <diagonal/>
    </border>
    <border>
      <left style="medium">
        <color indexed="64"/>
      </left>
      <right/>
      <top style="thick">
        <color indexed="64"/>
      </top>
      <bottom/>
      <diagonal/>
    </border>
    <border>
      <left/>
      <right style="thick">
        <color indexed="64"/>
      </right>
      <top/>
      <bottom style="medium">
        <color indexed="64"/>
      </bottom>
      <diagonal/>
    </border>
    <border>
      <left/>
      <right style="thick">
        <color indexed="64"/>
      </right>
      <top style="medium">
        <color indexed="64"/>
      </top>
      <bottom/>
      <diagonal/>
    </border>
    <border>
      <left/>
      <right style="medium">
        <color indexed="64"/>
      </right>
      <top/>
      <bottom style="thick">
        <color indexed="64"/>
      </bottom>
      <diagonal/>
    </border>
  </borders>
  <cellStyleXfs count="43">
    <xf numFmtId="0" fontId="0" fillId="0" borderId="0"/>
    <xf numFmtId="44" fontId="1" fillId="0" borderId="0" applyFont="0" applyFill="0" applyBorder="0" applyAlignment="0" applyProtection="0"/>
    <xf numFmtId="0" fontId="2" fillId="0" borderId="0" applyNumberFormat="0" applyFill="0" applyBorder="0" applyAlignment="0" applyProtection="0"/>
    <xf numFmtId="0" fontId="3" fillId="0" borderId="1" applyNumberFormat="0" applyFill="0" applyAlignment="0" applyProtection="0"/>
    <xf numFmtId="0" fontId="4" fillId="0" borderId="2" applyNumberFormat="0" applyFill="0" applyAlignment="0" applyProtection="0"/>
    <xf numFmtId="0" fontId="5" fillId="0" borderId="3" applyNumberFormat="0" applyFill="0" applyAlignment="0" applyProtection="0"/>
    <xf numFmtId="0" fontId="5" fillId="0" borderId="0" applyNumberFormat="0" applyFill="0" applyBorder="0" applyAlignment="0" applyProtection="0"/>
    <xf numFmtId="0" fontId="6" fillId="2" borderId="0" applyNumberFormat="0" applyBorder="0" applyAlignment="0" applyProtection="0"/>
    <xf numFmtId="0" fontId="7" fillId="3" borderId="0" applyNumberFormat="0" applyBorder="0" applyAlignment="0" applyProtection="0"/>
    <xf numFmtId="0" fontId="8" fillId="4" borderId="0" applyNumberFormat="0" applyBorder="0" applyAlignment="0" applyProtection="0"/>
    <xf numFmtId="0" fontId="9" fillId="5" borderId="4" applyNumberFormat="0" applyAlignment="0" applyProtection="0"/>
    <xf numFmtId="0" fontId="10" fillId="6" borderId="5" applyNumberFormat="0" applyAlignment="0" applyProtection="0"/>
    <xf numFmtId="0" fontId="11" fillId="6" borderId="4" applyNumberFormat="0" applyAlignment="0" applyProtection="0"/>
    <xf numFmtId="0" fontId="12" fillId="0" borderId="6" applyNumberFormat="0" applyFill="0" applyAlignment="0" applyProtection="0"/>
    <xf numFmtId="0" fontId="13" fillId="7" borderId="7" applyNumberFormat="0" applyAlignment="0" applyProtection="0"/>
    <xf numFmtId="0" fontId="14" fillId="0" borderId="0" applyNumberFormat="0" applyFill="0" applyBorder="0" applyAlignment="0" applyProtection="0"/>
    <xf numFmtId="0" fontId="1" fillId="8" borderId="8" applyNumberFormat="0" applyFont="0" applyAlignment="0" applyProtection="0"/>
    <xf numFmtId="0" fontId="15" fillId="0" borderId="0" applyNumberFormat="0" applyFill="0" applyBorder="0" applyAlignment="0" applyProtection="0"/>
    <xf numFmtId="0" fontId="16" fillId="0" borderId="9" applyNumberFormat="0" applyFill="0" applyAlignment="0" applyProtection="0"/>
    <xf numFmtId="0" fontId="17" fillId="9" borderId="0" applyNumberFormat="0" applyBorder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7" fillId="12" borderId="0" applyNumberFormat="0" applyBorder="0" applyAlignment="0" applyProtection="0"/>
    <xf numFmtId="0" fontId="17" fillId="13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7" fillId="16" borderId="0" applyNumberFormat="0" applyBorder="0" applyAlignment="0" applyProtection="0"/>
    <xf numFmtId="0" fontId="17" fillId="17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7" fillId="20" borderId="0" applyNumberFormat="0" applyBorder="0" applyAlignment="0" applyProtection="0"/>
    <xf numFmtId="0" fontId="17" fillId="21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7" fillId="24" borderId="0" applyNumberFormat="0" applyBorder="0" applyAlignment="0" applyProtection="0"/>
    <xf numFmtId="0" fontId="17" fillId="25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7" fillId="28" borderId="0" applyNumberFormat="0" applyBorder="0" applyAlignment="0" applyProtection="0"/>
    <xf numFmtId="0" fontId="17" fillId="29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7" fillId="32" borderId="0" applyNumberFormat="0" applyBorder="0" applyAlignment="0" applyProtection="0"/>
  </cellStyleXfs>
  <cellXfs count="152">
    <xf numFmtId="0" fontId="0" fillId="0" borderId="0" xfId="0"/>
    <xf numFmtId="14" fontId="0" fillId="0" borderId="0" xfId="0" applyNumberFormat="1"/>
    <xf numFmtId="0" fontId="0" fillId="0" borderId="0" xfId="0" applyAlignment="1">
      <alignment horizontal="center" vertical="center"/>
    </xf>
    <xf numFmtId="44" fontId="0" fillId="0" borderId="0" xfId="1" applyFont="1"/>
    <xf numFmtId="44" fontId="0" fillId="0" borderId="0" xfId="1" applyFont="1" applyAlignment="1">
      <alignment horizontal="center" vertical="center"/>
    </xf>
    <xf numFmtId="0" fontId="0" fillId="0" borderId="0" xfId="0" applyAlignment="1">
      <alignment horizontal="center" vertical="center" wrapText="1"/>
    </xf>
    <xf numFmtId="1" fontId="0" fillId="0" borderId="0" xfId="1" applyNumberFormat="1" applyFont="1"/>
    <xf numFmtId="1" fontId="0" fillId="0" borderId="0" xfId="1" applyNumberFormat="1" applyFont="1" applyAlignment="1">
      <alignment horizontal="center" vertical="center" wrapText="1"/>
    </xf>
    <xf numFmtId="44" fontId="0" fillId="0" borderId="0" xfId="0" applyNumberFormat="1"/>
    <xf numFmtId="0" fontId="0" fillId="0" borderId="0" xfId="0" applyNumberFormat="1"/>
    <xf numFmtId="164" fontId="0" fillId="0" borderId="0" xfId="0" applyNumberFormat="1"/>
    <xf numFmtId="1" fontId="0" fillId="0" borderId="0" xfId="0" applyNumberFormat="1"/>
    <xf numFmtId="0" fontId="0" fillId="0" borderId="0" xfId="0" applyAlignment="1">
      <alignment horizontal="left"/>
    </xf>
    <xf numFmtId="1" fontId="0" fillId="0" borderId="0" xfId="0" applyNumberFormat="1" applyAlignment="1">
      <alignment horizontal="center" vertical="center"/>
    </xf>
    <xf numFmtId="14" fontId="0" fillId="0" borderId="0" xfId="0" applyNumberFormat="1" applyAlignment="1">
      <alignment horizontal="center" vertical="center" wrapText="1"/>
    </xf>
    <xf numFmtId="14" fontId="0" fillId="0" borderId="0" xfId="0" applyNumberFormat="1" applyAlignment="1">
      <alignment horizontal="right"/>
    </xf>
    <xf numFmtId="165" fontId="0" fillId="0" borderId="0" xfId="0" applyNumberFormat="1"/>
    <xf numFmtId="0" fontId="0" fillId="0" borderId="0" xfId="0" applyAlignment="1">
      <alignment horizontal="left" vertical="center"/>
    </xf>
    <xf numFmtId="164" fontId="0" fillId="0" borderId="0" xfId="1" applyNumberFormat="1" applyFont="1"/>
    <xf numFmtId="0" fontId="0" fillId="0" borderId="0" xfId="0" applyAlignment="1">
      <alignment horizontal="left" vertical="center" wrapText="1"/>
    </xf>
    <xf numFmtId="1" fontId="0" fillId="0" borderId="0" xfId="0" applyNumberFormat="1" applyAlignment="1">
      <alignment horizontal="center" vertical="center" wrapText="1"/>
    </xf>
    <xf numFmtId="0" fontId="0" fillId="0" borderId="0" xfId="0" applyFill="1" applyBorder="1"/>
    <xf numFmtId="1" fontId="0" fillId="0" borderId="0" xfId="1" applyNumberFormat="1" applyFont="1" applyAlignment="1">
      <alignment horizontal="center"/>
    </xf>
    <xf numFmtId="0" fontId="0" fillId="0" borderId="0" xfId="0" applyAlignment="1">
      <alignment horizontal="center"/>
    </xf>
    <xf numFmtId="1" fontId="0" fillId="0" borderId="0" xfId="0" applyNumberFormat="1" applyAlignment="1">
      <alignment horizontal="center"/>
    </xf>
    <xf numFmtId="0" fontId="0" fillId="0" borderId="0" xfId="0" applyNumberFormat="1" applyAlignment="1">
      <alignment horizontal="center"/>
    </xf>
    <xf numFmtId="14" fontId="0" fillId="0" borderId="0" xfId="0" applyNumberFormat="1" applyAlignment="1">
      <alignment horizontal="left"/>
    </xf>
    <xf numFmtId="166" fontId="0" fillId="0" borderId="0" xfId="1" applyNumberFormat="1" applyFont="1" applyAlignment="1">
      <alignment horizontal="center"/>
    </xf>
    <xf numFmtId="14" fontId="0" fillId="0" borderId="0" xfId="0" applyNumberFormat="1" applyAlignment="1">
      <alignment horizontal="left" indent="1"/>
    </xf>
    <xf numFmtId="0" fontId="0" fillId="0" borderId="0" xfId="0"/>
    <xf numFmtId="164" fontId="0" fillId="0" borderId="0" xfId="0" applyNumberFormat="1" applyFont="1"/>
    <xf numFmtId="0" fontId="0" fillId="0" borderId="0" xfId="0"/>
    <xf numFmtId="0" fontId="0" fillId="0" borderId="0" xfId="0" applyFill="1" applyBorder="1" applyAlignment="1">
      <alignment horizontal="center"/>
    </xf>
    <xf numFmtId="0" fontId="0" fillId="0" borderId="0" xfId="0" applyBorder="1" applyAlignment="1">
      <alignment horizontal="center"/>
    </xf>
    <xf numFmtId="0" fontId="0" fillId="35" borderId="31" xfId="0" applyFont="1" applyFill="1" applyBorder="1"/>
    <xf numFmtId="0" fontId="0" fillId="34" borderId="31" xfId="0" applyFont="1" applyFill="1" applyBorder="1"/>
    <xf numFmtId="0" fontId="0" fillId="0" borderId="0" xfId="0" applyFont="1" applyBorder="1" applyAlignment="1">
      <alignment horizontal="center"/>
    </xf>
    <xf numFmtId="0" fontId="0" fillId="0" borderId="0" xfId="0" applyFont="1" applyFill="1" applyBorder="1" applyAlignment="1">
      <alignment horizontal="center"/>
    </xf>
    <xf numFmtId="0" fontId="26" fillId="0" borderId="0" xfId="0" applyFont="1"/>
    <xf numFmtId="0" fontId="26" fillId="0" borderId="0" xfId="0" applyFont="1" applyAlignment="1">
      <alignment horizontal="left" vertical="center" wrapText="1" indent="1"/>
    </xf>
    <xf numFmtId="0" fontId="27" fillId="0" borderId="0" xfId="0" applyFont="1"/>
    <xf numFmtId="0" fontId="0" fillId="0" borderId="0" xfId="0"/>
    <xf numFmtId="0" fontId="27" fillId="0" borderId="0" xfId="0" quotePrefix="1" applyFont="1"/>
    <xf numFmtId="0" fontId="29" fillId="0" borderId="0" xfId="0" applyFont="1" applyFill="1" applyBorder="1"/>
    <xf numFmtId="0" fontId="30" fillId="0" borderId="0" xfId="0" applyFont="1" applyFill="1" applyBorder="1" applyAlignment="1">
      <alignment vertical="center"/>
    </xf>
    <xf numFmtId="0" fontId="29" fillId="0" borderId="0" xfId="0" applyFont="1" applyFill="1"/>
    <xf numFmtId="0" fontId="29" fillId="0" borderId="37" xfId="0" applyFont="1" applyFill="1" applyBorder="1"/>
    <xf numFmtId="0" fontId="29" fillId="0" borderId="52" xfId="0" applyFont="1" applyFill="1" applyBorder="1"/>
    <xf numFmtId="0" fontId="29" fillId="0" borderId="38" xfId="0" applyFont="1" applyFill="1" applyBorder="1"/>
    <xf numFmtId="0" fontId="29" fillId="0" borderId="39" xfId="0" applyFont="1" applyFill="1" applyBorder="1"/>
    <xf numFmtId="0" fontId="29" fillId="0" borderId="12" xfId="0" applyFont="1" applyFill="1" applyBorder="1"/>
    <xf numFmtId="0" fontId="29" fillId="0" borderId="13" xfId="0" applyFont="1" applyFill="1" applyBorder="1"/>
    <xf numFmtId="0" fontId="29" fillId="0" borderId="33" xfId="0" applyFont="1" applyFill="1" applyBorder="1"/>
    <xf numFmtId="0" fontId="29" fillId="0" borderId="11" xfId="0" applyFont="1" applyFill="1" applyBorder="1"/>
    <xf numFmtId="0" fontId="29" fillId="0" borderId="19" xfId="0" applyFont="1" applyFill="1" applyBorder="1"/>
    <xf numFmtId="0" fontId="29" fillId="0" borderId="21" xfId="0" applyFont="1" applyFill="1" applyBorder="1"/>
    <xf numFmtId="0" fontId="29" fillId="0" borderId="48" xfId="0" applyFont="1" applyFill="1" applyBorder="1"/>
    <xf numFmtId="0" fontId="29" fillId="0" borderId="41" xfId="0" applyFont="1" applyFill="1" applyBorder="1"/>
    <xf numFmtId="0" fontId="29" fillId="0" borderId="10" xfId="0" applyFont="1" applyFill="1" applyBorder="1"/>
    <xf numFmtId="0" fontId="29" fillId="0" borderId="15" xfId="0" applyFont="1" applyFill="1" applyBorder="1"/>
    <xf numFmtId="0" fontId="29" fillId="0" borderId="34" xfId="0" applyFont="1" applyFill="1" applyBorder="1"/>
    <xf numFmtId="0" fontId="29" fillId="0" borderId="14" xfId="0" applyFont="1" applyFill="1" applyBorder="1"/>
    <xf numFmtId="0" fontId="29" fillId="0" borderId="20" xfId="0" applyFont="1" applyFill="1" applyBorder="1"/>
    <xf numFmtId="0" fontId="29" fillId="0" borderId="22" xfId="0" applyFont="1" applyFill="1" applyBorder="1"/>
    <xf numFmtId="0" fontId="29" fillId="0" borderId="49" xfId="0" applyFont="1" applyFill="1" applyBorder="1"/>
    <xf numFmtId="0" fontId="29" fillId="0" borderId="42" xfId="0" applyFont="1" applyFill="1" applyBorder="1"/>
    <xf numFmtId="0" fontId="29" fillId="0" borderId="17" xfId="0" applyFont="1" applyFill="1" applyBorder="1"/>
    <xf numFmtId="0" fontId="29" fillId="0" borderId="18" xfId="0" applyFont="1" applyFill="1" applyBorder="1"/>
    <xf numFmtId="0" fontId="29" fillId="0" borderId="35" xfId="0" applyFont="1" applyFill="1" applyBorder="1"/>
    <xf numFmtId="0" fontId="29" fillId="0" borderId="16" xfId="0" applyFont="1" applyFill="1" applyBorder="1"/>
    <xf numFmtId="0" fontId="29" fillId="0" borderId="47" xfId="0" applyFont="1" applyFill="1" applyBorder="1"/>
    <xf numFmtId="0" fontId="29" fillId="0" borderId="32" xfId="0" applyFont="1" applyFill="1" applyBorder="1"/>
    <xf numFmtId="0" fontId="29" fillId="0" borderId="29" xfId="0" applyFont="1" applyFill="1" applyBorder="1"/>
    <xf numFmtId="0" fontId="29" fillId="0" borderId="51" xfId="0" applyFont="1" applyFill="1" applyBorder="1"/>
    <xf numFmtId="0" fontId="29" fillId="0" borderId="53" xfId="0" applyFont="1" applyFill="1" applyBorder="1"/>
    <xf numFmtId="0" fontId="29" fillId="0" borderId="40" xfId="0" applyFont="1" applyFill="1" applyBorder="1"/>
    <xf numFmtId="0" fontId="29" fillId="0" borderId="43" xfId="0" applyFont="1" applyFill="1" applyBorder="1"/>
    <xf numFmtId="0" fontId="29" fillId="0" borderId="0" xfId="0" applyFont="1" applyFill="1" applyBorder="1" applyAlignment="1">
      <alignment vertical="center"/>
    </xf>
    <xf numFmtId="0" fontId="29" fillId="0" borderId="40" xfId="0" applyFont="1" applyFill="1" applyBorder="1" applyAlignment="1">
      <alignment vertical="center"/>
    </xf>
    <xf numFmtId="0" fontId="29" fillId="0" borderId="44" xfId="0" applyFont="1" applyFill="1" applyBorder="1"/>
    <xf numFmtId="0" fontId="29" fillId="0" borderId="45" xfId="0" applyFont="1" applyFill="1" applyBorder="1"/>
    <xf numFmtId="0" fontId="29" fillId="0" borderId="54" xfId="0" applyFont="1" applyFill="1" applyBorder="1"/>
    <xf numFmtId="0" fontId="29" fillId="0" borderId="45" xfId="0" applyFont="1" applyFill="1" applyBorder="1" applyAlignment="1">
      <alignment vertical="center"/>
    </xf>
    <xf numFmtId="0" fontId="29" fillId="0" borderId="46" xfId="0" applyFont="1" applyFill="1" applyBorder="1" applyAlignment="1">
      <alignment vertical="center"/>
    </xf>
    <xf numFmtId="0" fontId="32" fillId="0" borderId="0" xfId="0" applyFont="1" applyFill="1" applyBorder="1"/>
    <xf numFmtId="0" fontId="32" fillId="0" borderId="0" xfId="0" applyFont="1" applyFill="1"/>
    <xf numFmtId="0" fontId="33" fillId="0" borderId="0" xfId="0" applyFont="1" applyFill="1"/>
    <xf numFmtId="0" fontId="32" fillId="0" borderId="0" xfId="0" applyFont="1" applyFill="1" applyAlignment="1">
      <alignment horizontal="right"/>
    </xf>
    <xf numFmtId="0" fontId="32" fillId="0" borderId="0" xfId="0" applyFont="1" applyFill="1" applyBorder="1" applyAlignment="1"/>
    <xf numFmtId="0" fontId="32" fillId="0" borderId="0" xfId="0" applyFont="1" applyFill="1" applyBorder="1" applyAlignment="1">
      <alignment horizontal="right"/>
    </xf>
    <xf numFmtId="0" fontId="34" fillId="0" borderId="0" xfId="0" applyFont="1" applyFill="1"/>
    <xf numFmtId="0" fontId="32" fillId="0" borderId="37" xfId="0" applyFont="1" applyFill="1" applyBorder="1" applyAlignment="1"/>
    <xf numFmtId="0" fontId="29" fillId="0" borderId="0" xfId="0" applyFont="1" applyFill="1" applyAlignment="1">
      <alignment horizontal="left"/>
    </xf>
    <xf numFmtId="0" fontId="29" fillId="0" borderId="36" xfId="0" applyFont="1" applyFill="1" applyBorder="1"/>
    <xf numFmtId="0" fontId="16" fillId="0" borderId="0" xfId="0" applyFont="1"/>
    <xf numFmtId="0" fontId="29" fillId="0" borderId="50" xfId="0" applyFont="1" applyFill="1" applyBorder="1"/>
    <xf numFmtId="0" fontId="0" fillId="0" borderId="0" xfId="0" pivotButton="1"/>
    <xf numFmtId="0" fontId="0" fillId="0" borderId="0" xfId="0"/>
    <xf numFmtId="0" fontId="29" fillId="0" borderId="30" xfId="0" applyFont="1" applyFill="1" applyBorder="1"/>
    <xf numFmtId="0" fontId="34" fillId="0" borderId="44" xfId="0" applyFont="1" applyFill="1" applyBorder="1" applyAlignment="1">
      <alignment horizontal="center" vertical="center"/>
    </xf>
    <xf numFmtId="0" fontId="34" fillId="0" borderId="45" xfId="0" applyFont="1" applyFill="1" applyBorder="1" applyAlignment="1">
      <alignment horizontal="center" vertical="center"/>
    </xf>
    <xf numFmtId="0" fontId="34" fillId="0" borderId="60" xfId="0" applyFont="1" applyFill="1" applyBorder="1" applyAlignment="1">
      <alignment horizontal="center" vertical="center"/>
    </xf>
    <xf numFmtId="0" fontId="34" fillId="0" borderId="43" xfId="0" applyFont="1" applyFill="1" applyBorder="1" applyAlignment="1">
      <alignment horizontal="center" vertical="center"/>
    </xf>
    <xf numFmtId="0" fontId="34" fillId="0" borderId="0" xfId="0" applyFont="1" applyFill="1" applyBorder="1" applyAlignment="1">
      <alignment horizontal="center" vertical="center"/>
    </xf>
    <xf numFmtId="0" fontId="34" fillId="0" borderId="27" xfId="0" applyFont="1" applyFill="1" applyBorder="1" applyAlignment="1">
      <alignment horizontal="center" vertical="center"/>
    </xf>
    <xf numFmtId="0" fontId="29" fillId="0" borderId="26" xfId="0" applyFont="1" applyFill="1" applyBorder="1" applyAlignment="1">
      <alignment horizontal="center"/>
    </xf>
    <xf numFmtId="0" fontId="29" fillId="0" borderId="0" xfId="0" applyFont="1" applyFill="1" applyBorder="1" applyAlignment="1">
      <alignment horizontal="center"/>
    </xf>
    <xf numFmtId="0" fontId="29" fillId="0" borderId="27" xfId="0" applyFont="1" applyFill="1" applyBorder="1" applyAlignment="1">
      <alignment horizontal="center"/>
    </xf>
    <xf numFmtId="0" fontId="29" fillId="0" borderId="55" xfId="0" applyFont="1" applyFill="1" applyBorder="1" applyAlignment="1">
      <alignment horizontal="center"/>
    </xf>
    <xf numFmtId="0" fontId="29" fillId="0" borderId="45" xfId="0" applyFont="1" applyFill="1" applyBorder="1" applyAlignment="1">
      <alignment horizontal="center"/>
    </xf>
    <xf numFmtId="0" fontId="29" fillId="0" borderId="60" xfId="0" applyFont="1" applyFill="1" applyBorder="1" applyAlignment="1">
      <alignment horizontal="center"/>
    </xf>
    <xf numFmtId="0" fontId="34" fillId="0" borderId="55" xfId="0" applyFont="1" applyFill="1" applyBorder="1" applyAlignment="1">
      <alignment horizontal="center" vertical="center"/>
    </xf>
    <xf numFmtId="14" fontId="34" fillId="0" borderId="36" xfId="0" applyNumberFormat="1" applyFont="1" applyFill="1" applyBorder="1" applyAlignment="1">
      <alignment horizontal="center" vertical="center" wrapText="1"/>
    </xf>
    <xf numFmtId="14" fontId="34" fillId="0" borderId="37" xfId="0" applyNumberFormat="1" applyFont="1" applyFill="1" applyBorder="1" applyAlignment="1">
      <alignment horizontal="center" vertical="center" wrapText="1"/>
    </xf>
    <xf numFmtId="14" fontId="34" fillId="0" borderId="56" xfId="0" applyNumberFormat="1" applyFont="1" applyFill="1" applyBorder="1" applyAlignment="1">
      <alignment horizontal="center" vertical="center" wrapText="1"/>
    </xf>
    <xf numFmtId="0" fontId="34" fillId="0" borderId="43" xfId="0" applyFont="1" applyFill="1" applyBorder="1" applyAlignment="1">
      <alignment horizontal="center" vertical="center" wrapText="1"/>
    </xf>
    <xf numFmtId="0" fontId="34" fillId="0" borderId="0" xfId="0" applyFont="1" applyFill="1" applyBorder="1" applyAlignment="1">
      <alignment horizontal="center" vertical="center" wrapText="1"/>
    </xf>
    <xf numFmtId="0" fontId="34" fillId="0" borderId="27" xfId="0" applyFont="1" applyFill="1" applyBorder="1" applyAlignment="1">
      <alignment horizontal="center" vertical="center" wrapText="1"/>
    </xf>
    <xf numFmtId="0" fontId="34" fillId="0" borderId="26" xfId="0" applyFont="1" applyFill="1" applyBorder="1" applyAlignment="1">
      <alignment horizontal="center" vertical="center"/>
    </xf>
    <xf numFmtId="0" fontId="34" fillId="0" borderId="57" xfId="0" applyFont="1" applyFill="1" applyBorder="1" applyAlignment="1">
      <alignment horizontal="center" vertical="center"/>
    </xf>
    <xf numFmtId="0" fontId="34" fillId="0" borderId="37" xfId="0" applyFont="1" applyFill="1" applyBorder="1" applyAlignment="1">
      <alignment horizontal="center" vertical="center"/>
    </xf>
    <xf numFmtId="0" fontId="34" fillId="0" borderId="56" xfId="0" applyFont="1" applyFill="1" applyBorder="1" applyAlignment="1">
      <alignment horizontal="center" vertical="center"/>
    </xf>
    <xf numFmtId="0" fontId="31" fillId="0" borderId="23" xfId="0" applyFont="1" applyFill="1" applyBorder="1" applyAlignment="1">
      <alignment horizontal="center" vertical="center"/>
    </xf>
    <xf numFmtId="0" fontId="31" fillId="0" borderId="24" xfId="0" applyFont="1" applyFill="1" applyBorder="1" applyAlignment="1">
      <alignment horizontal="center" vertical="center"/>
    </xf>
    <xf numFmtId="0" fontId="31" fillId="0" borderId="25" xfId="0" applyFont="1" applyFill="1" applyBorder="1" applyAlignment="1">
      <alignment horizontal="center" vertical="center"/>
    </xf>
    <xf numFmtId="0" fontId="33" fillId="0" borderId="37" xfId="0" applyFont="1" applyFill="1" applyBorder="1" applyAlignment="1">
      <alignment horizontal="center" vertical="center" wrapText="1"/>
    </xf>
    <xf numFmtId="0" fontId="33" fillId="0" borderId="38" xfId="0" applyFont="1" applyFill="1" applyBorder="1" applyAlignment="1">
      <alignment horizontal="center" vertical="center" wrapText="1"/>
    </xf>
    <xf numFmtId="0" fontId="33" fillId="0" borderId="0" xfId="0" applyFont="1" applyFill="1" applyBorder="1" applyAlignment="1">
      <alignment horizontal="center" vertical="center" wrapText="1"/>
    </xf>
    <xf numFmtId="0" fontId="33" fillId="0" borderId="40" xfId="0" applyFont="1" applyFill="1" applyBorder="1" applyAlignment="1">
      <alignment horizontal="center" vertical="center" wrapText="1"/>
    </xf>
    <xf numFmtId="0" fontId="33" fillId="0" borderId="28" xfId="0" applyFont="1" applyFill="1" applyBorder="1" applyAlignment="1">
      <alignment horizontal="center" vertical="center" wrapText="1"/>
    </xf>
    <xf numFmtId="0" fontId="33" fillId="0" borderId="58" xfId="0" applyFont="1" applyFill="1" applyBorder="1" applyAlignment="1">
      <alignment horizontal="center" vertical="center" wrapText="1"/>
    </xf>
    <xf numFmtId="0" fontId="33" fillId="0" borderId="24" xfId="0" applyFont="1" applyFill="1" applyBorder="1" applyAlignment="1">
      <alignment horizontal="center" vertical="center" wrapText="1"/>
    </xf>
    <xf numFmtId="0" fontId="33" fillId="0" borderId="59" xfId="0" applyFont="1" applyFill="1" applyBorder="1" applyAlignment="1">
      <alignment horizontal="center" vertical="center" wrapText="1"/>
    </xf>
    <xf numFmtId="0" fontId="33" fillId="0" borderId="45" xfId="0" applyFont="1" applyFill="1" applyBorder="1" applyAlignment="1">
      <alignment horizontal="center" vertical="center" wrapText="1"/>
    </xf>
    <xf numFmtId="0" fontId="33" fillId="0" borderId="46" xfId="0" applyFont="1" applyFill="1" applyBorder="1" applyAlignment="1">
      <alignment horizontal="center" vertical="center" wrapText="1"/>
    </xf>
    <xf numFmtId="44" fontId="29" fillId="0" borderId="57" xfId="1" applyFont="1" applyFill="1" applyBorder="1" applyAlignment="1">
      <alignment horizontal="center" vertical="center"/>
    </xf>
    <xf numFmtId="44" fontId="29" fillId="0" borderId="37" xfId="1" applyFont="1" applyFill="1" applyBorder="1" applyAlignment="1">
      <alignment horizontal="center" vertical="center"/>
    </xf>
    <xf numFmtId="44" fontId="29" fillId="0" borderId="56" xfId="1" applyFont="1" applyFill="1" applyBorder="1" applyAlignment="1">
      <alignment horizontal="center" vertical="center"/>
    </xf>
    <xf numFmtId="44" fontId="29" fillId="0" borderId="26" xfId="1" applyFont="1" applyFill="1" applyBorder="1" applyAlignment="1">
      <alignment horizontal="center" vertical="center"/>
    </xf>
    <xf numFmtId="44" fontId="29" fillId="0" borderId="0" xfId="1" applyFont="1" applyFill="1" applyBorder="1" applyAlignment="1">
      <alignment horizontal="center" vertical="center"/>
    </xf>
    <xf numFmtId="44" fontId="29" fillId="0" borderId="27" xfId="1" applyFont="1" applyFill="1" applyBorder="1" applyAlignment="1">
      <alignment horizontal="center" vertical="center"/>
    </xf>
    <xf numFmtId="1" fontId="29" fillId="0" borderId="26" xfId="1" applyNumberFormat="1" applyFont="1" applyFill="1" applyBorder="1" applyAlignment="1">
      <alignment horizontal="center" vertical="center"/>
    </xf>
    <xf numFmtId="1" fontId="29" fillId="0" borderId="0" xfId="1" applyNumberFormat="1" applyFont="1" applyFill="1" applyBorder="1" applyAlignment="1">
      <alignment horizontal="center" vertical="center"/>
    </xf>
    <xf numFmtId="1" fontId="29" fillId="0" borderId="27" xfId="1" applyNumberFormat="1" applyFont="1" applyFill="1" applyBorder="1" applyAlignment="1">
      <alignment horizontal="center" vertical="center"/>
    </xf>
    <xf numFmtId="1" fontId="29" fillId="0" borderId="55" xfId="1" applyNumberFormat="1" applyFont="1" applyFill="1" applyBorder="1" applyAlignment="1">
      <alignment horizontal="center" vertical="center"/>
    </xf>
    <xf numFmtId="1" fontId="29" fillId="0" borderId="45" xfId="1" applyNumberFormat="1" applyFont="1" applyFill="1" applyBorder="1" applyAlignment="1">
      <alignment horizontal="center" vertical="center"/>
    </xf>
    <xf numFmtId="1" fontId="29" fillId="0" borderId="60" xfId="1" applyNumberFormat="1" applyFont="1" applyFill="1" applyBorder="1" applyAlignment="1">
      <alignment horizontal="center" vertical="center"/>
    </xf>
    <xf numFmtId="0" fontId="32" fillId="0" borderId="0" xfId="0" applyFont="1" applyFill="1" applyBorder="1" applyAlignment="1">
      <alignment horizontal="center"/>
    </xf>
    <xf numFmtId="14" fontId="29" fillId="0" borderId="57" xfId="0" applyNumberFormat="1" applyFont="1" applyFill="1" applyBorder="1" applyAlignment="1">
      <alignment horizontal="center"/>
    </xf>
    <xf numFmtId="14" fontId="29" fillId="0" borderId="37" xfId="0" applyNumberFormat="1" applyFont="1" applyFill="1" applyBorder="1" applyAlignment="1">
      <alignment horizontal="center"/>
    </xf>
    <xf numFmtId="14" fontId="29" fillId="0" borderId="56" xfId="0" applyNumberFormat="1" applyFont="1" applyFill="1" applyBorder="1" applyAlignment="1">
      <alignment horizontal="center"/>
    </xf>
    <xf numFmtId="0" fontId="13" fillId="33" borderId="0" xfId="0" applyFont="1" applyFill="1" applyAlignment="1">
      <alignment horizontal="center"/>
    </xf>
  </cellXfs>
  <cellStyles count="43">
    <cellStyle name="20 % - Accent1" xfId="20" builtinId="30" customBuiltin="1"/>
    <cellStyle name="20 % - Accent2" xfId="24" builtinId="34" customBuiltin="1"/>
    <cellStyle name="20 % - Accent3" xfId="28" builtinId="38" customBuiltin="1"/>
    <cellStyle name="20 % - Accent4" xfId="32" builtinId="42" customBuiltin="1"/>
    <cellStyle name="20 % - Accent5" xfId="36" builtinId="46" customBuiltin="1"/>
    <cellStyle name="20 % - Accent6" xfId="40" builtinId="50" customBuiltin="1"/>
    <cellStyle name="40 % - Accent1" xfId="21" builtinId="31" customBuiltin="1"/>
    <cellStyle name="40 % - Accent2" xfId="25" builtinId="35" customBuiltin="1"/>
    <cellStyle name="40 % - Accent3" xfId="29" builtinId="39" customBuiltin="1"/>
    <cellStyle name="40 % - Accent4" xfId="33" builtinId="43" customBuiltin="1"/>
    <cellStyle name="40 % - Accent5" xfId="37" builtinId="47" customBuiltin="1"/>
    <cellStyle name="40 % - Accent6" xfId="41" builtinId="51" customBuiltin="1"/>
    <cellStyle name="60 % - Accent1" xfId="22" builtinId="32" customBuiltin="1"/>
    <cellStyle name="60 % - Accent2" xfId="26" builtinId="36" customBuiltin="1"/>
    <cellStyle name="60 % - Accent3" xfId="30" builtinId="40" customBuiltin="1"/>
    <cellStyle name="60 % - Accent4" xfId="34" builtinId="44" customBuiltin="1"/>
    <cellStyle name="60 % - Accent5" xfId="38" builtinId="48" customBuiltin="1"/>
    <cellStyle name="60 % - Accent6" xfId="42" builtinId="52" customBuiltin="1"/>
    <cellStyle name="Accent1" xfId="19" builtinId="29" customBuiltin="1"/>
    <cellStyle name="Accent2" xfId="23" builtinId="33" customBuiltin="1"/>
    <cellStyle name="Accent3" xfId="27" builtinId="37" customBuiltin="1"/>
    <cellStyle name="Accent4" xfId="31" builtinId="41" customBuiltin="1"/>
    <cellStyle name="Accent5" xfId="35" builtinId="45" customBuiltin="1"/>
    <cellStyle name="Accent6" xfId="39" builtinId="49" customBuiltin="1"/>
    <cellStyle name="Avertissement" xfId="15" builtinId="11" customBuiltin="1"/>
    <cellStyle name="Calcul" xfId="12" builtinId="22" customBuiltin="1"/>
    <cellStyle name="Cellule liée" xfId="13" builtinId="24" customBuiltin="1"/>
    <cellStyle name="Entrée" xfId="10" builtinId="20" customBuiltin="1"/>
    <cellStyle name="Insatisfaisant" xfId="8" builtinId="27" customBuiltin="1"/>
    <cellStyle name="Monétaire" xfId="1" builtinId="4"/>
    <cellStyle name="Neutre" xfId="9" builtinId="28" customBuiltin="1"/>
    <cellStyle name="Normal" xfId="0" builtinId="0"/>
    <cellStyle name="Note" xfId="16" builtinId="10" customBuiltin="1"/>
    <cellStyle name="Satisfaisant" xfId="7" builtinId="26" customBuiltin="1"/>
    <cellStyle name="Sortie" xfId="11" builtinId="21" customBuiltin="1"/>
    <cellStyle name="Texte explicatif" xfId="17" builtinId="53" customBuiltin="1"/>
    <cellStyle name="Titre" xfId="2" builtinId="15" customBuiltin="1"/>
    <cellStyle name="Titre 1" xfId="3" builtinId="16" customBuiltin="1"/>
    <cellStyle name="Titre 2" xfId="4" builtinId="17" customBuiltin="1"/>
    <cellStyle name="Titre 3" xfId="5" builtinId="18" customBuiltin="1"/>
    <cellStyle name="Titre 4" xfId="6" builtinId="19" customBuiltin="1"/>
    <cellStyle name="Total" xfId="18" builtinId="25" customBuiltin="1"/>
    <cellStyle name="Vérification" xfId="14" builtinId="23" customBuiltin="1"/>
  </cellStyles>
  <dxfs count="142">
    <dxf>
      <numFmt numFmtId="0" formatCode="General"/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numFmt numFmtId="164" formatCode="_-* #,##0\ &quot;€&quot;_-;\-* #,##0\ &quot;€&quot;_-;_-* &quot;-&quot;??\ &quot;€&quot;_-;_-@_-"/>
    </dxf>
    <dxf>
      <numFmt numFmtId="164" formatCode="_-* #,##0\ &quot;€&quot;_-;\-* #,##0\ &quot;€&quot;_-;_-* &quot;-&quot;??\ &quot;€&quot;_-;_-@_-"/>
    </dxf>
    <dxf>
      <numFmt numFmtId="1" formatCode="0"/>
      <alignment horizontal="center" vertical="bottom" textRotation="0" wrapText="0" indent="0" justifyLastLine="0" shrinkToFit="0" readingOrder="0"/>
    </dxf>
    <dxf>
      <numFmt numFmtId="1" formatCode="0"/>
      <alignment horizontal="center" vertical="bottom" textRotation="0" wrapText="0" indent="0" justifyLastLine="0" shrinkToFit="0" readingOrder="0"/>
    </dxf>
    <dxf>
      <numFmt numFmtId="1" formatCode="0"/>
      <alignment horizontal="center" vertical="bottom" textRotation="0" wrapText="0" indent="0" justifyLastLine="0" shrinkToFit="0" readingOrder="0"/>
    </dxf>
    <dxf>
      <numFmt numFmtId="34" formatCode="_-* #,##0.00\ &quot;€&quot;_-;\-* #,##0.00\ &quot;€&quot;_-;_-* &quot;-&quot;??\ &quot;€&quot;_-;_-@_-"/>
    </dxf>
    <dxf>
      <numFmt numFmtId="34" formatCode="_-* #,##0.00\ &quot;€&quot;_-;\-* #,##0.00\ &quot;€&quot;_-;_-* &quot;-&quot;??\ &quot;€&quot;_-;_-@_-"/>
    </dxf>
    <dxf>
      <numFmt numFmtId="19" formatCode="dd/mm/yyyy"/>
      <alignment horizontal="right" vertical="bottom" textRotation="0" wrapText="0" indent="0" justifyLastLine="0" shrinkToFit="0" readingOrder="0"/>
    </dxf>
    <dxf>
      <numFmt numFmtId="1" formatCode="0"/>
    </dxf>
    <dxf>
      <fill>
        <patternFill patternType="none">
          <fgColor indexed="64"/>
          <bgColor indexed="65"/>
        </patternFill>
      </fill>
    </dxf>
    <dxf>
      <fill>
        <patternFill patternType="none">
          <fgColor indexed="64"/>
          <bgColor indexed="65"/>
        </patternFill>
      </fill>
    </dxf>
    <dxf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</dxf>
    <dxf>
      <fill>
        <patternFill patternType="none">
          <fgColor indexed="64"/>
          <bgColor indexed="65"/>
        </patternFill>
      </fill>
    </dxf>
    <dxf>
      <fill>
        <patternFill patternType="none">
          <fgColor indexed="64"/>
          <bgColor indexed="65"/>
        </patternFill>
      </fill>
    </dxf>
    <dxf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</dxf>
    <dxf>
      <fill>
        <patternFill patternType="none">
          <fgColor indexed="64"/>
          <bgColor indexed="65"/>
        </patternFill>
      </fill>
    </dxf>
    <dxf>
      <fill>
        <patternFill patternType="none">
          <fgColor indexed="64"/>
          <bgColor indexed="65"/>
        </patternFill>
      </fill>
    </dxf>
    <dxf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</dxf>
    <dxf>
      <fill>
        <patternFill patternType="none">
          <fgColor indexed="64"/>
          <bgColor indexed="65"/>
        </patternFill>
      </fill>
    </dxf>
    <dxf>
      <fill>
        <patternFill patternType="none">
          <fgColor indexed="64"/>
          <bgColor indexed="65"/>
        </patternFill>
      </fill>
    </dxf>
    <dxf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</dxf>
    <dxf>
      <fill>
        <patternFill patternType="none">
          <fgColor indexed="64"/>
          <bgColor indexed="65"/>
        </patternFill>
      </fill>
    </dxf>
    <dxf>
      <fill>
        <patternFill patternType="none">
          <fgColor indexed="64"/>
          <bgColor indexed="65"/>
        </patternFill>
      </fill>
    </dxf>
    <dxf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</dxf>
    <dxf>
      <fill>
        <patternFill patternType="none">
          <fgColor indexed="64"/>
          <bgColor indexed="65"/>
        </patternFill>
      </fill>
    </dxf>
    <dxf>
      <fill>
        <patternFill patternType="none">
          <fgColor indexed="64"/>
          <bgColor indexed="65"/>
        </patternFill>
      </fill>
    </dxf>
    <dxf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</dxf>
    <dxf>
      <fill>
        <patternFill patternType="none">
          <fgColor indexed="64"/>
          <bgColor indexed="65"/>
        </patternFill>
      </fill>
    </dxf>
    <dxf>
      <fill>
        <patternFill patternType="none">
          <fgColor indexed="64"/>
          <bgColor indexed="65"/>
        </patternFill>
      </fill>
    </dxf>
    <dxf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</dxf>
    <dxf>
      <fill>
        <patternFill patternType="none">
          <fgColor indexed="64"/>
          <bgColor indexed="65"/>
        </patternFill>
      </fill>
    </dxf>
    <dxf>
      <fill>
        <patternFill patternType="none">
          <fgColor indexed="64"/>
          <bgColor indexed="65"/>
        </patternFill>
      </fill>
    </dxf>
    <dxf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</dxf>
    <dxf>
      <fill>
        <patternFill patternType="none">
          <fgColor indexed="64"/>
          <bgColor indexed="65"/>
        </patternFill>
      </fill>
    </dxf>
    <dxf>
      <fill>
        <patternFill patternType="none">
          <fgColor indexed="64"/>
          <bgColor indexed="65"/>
        </patternFill>
      </fill>
    </dxf>
    <dxf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</dxf>
    <dxf>
      <fill>
        <patternFill patternType="none">
          <fgColor indexed="64"/>
          <bgColor indexed="65"/>
        </patternFill>
      </fill>
    </dxf>
    <dxf>
      <fill>
        <patternFill patternType="none">
          <fgColor indexed="64"/>
          <bgColor indexed="65"/>
        </patternFill>
      </fill>
    </dxf>
    <dxf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</dxf>
    <dxf>
      <fill>
        <patternFill patternType="none">
          <fgColor indexed="64"/>
          <bgColor indexed="65"/>
        </patternFill>
      </fill>
    </dxf>
    <dxf>
      <fill>
        <patternFill patternType="none">
          <fgColor indexed="64"/>
          <bgColor indexed="65"/>
        </patternFill>
      </fill>
    </dxf>
    <dxf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</dxf>
    <dxf>
      <fill>
        <patternFill patternType="none">
          <fgColor indexed="64"/>
          <bgColor indexed="65"/>
        </patternFill>
      </fill>
    </dxf>
    <dxf>
      <fill>
        <patternFill patternType="none">
          <fgColor indexed="64"/>
          <bgColor indexed="65"/>
        </patternFill>
      </fill>
    </dxf>
    <dxf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</dxf>
    <dxf>
      <fill>
        <patternFill patternType="none">
          <fgColor indexed="64"/>
          <bgColor indexed="65"/>
        </patternFill>
      </fill>
    </dxf>
    <dxf>
      <fill>
        <patternFill patternType="none">
          <fgColor indexed="64"/>
          <bgColor indexed="65"/>
        </patternFill>
      </fill>
    </dxf>
    <dxf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</dxf>
    <dxf>
      <fill>
        <patternFill patternType="none">
          <fgColor indexed="64"/>
          <bgColor indexed="65"/>
        </patternFill>
      </fill>
    </dxf>
    <dxf>
      <fill>
        <patternFill patternType="none">
          <fgColor indexed="64"/>
          <bgColor indexed="65"/>
        </patternFill>
      </fill>
    </dxf>
    <dxf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</dxf>
    <dxf>
      <fill>
        <patternFill patternType="none">
          <fgColor indexed="64"/>
          <bgColor indexed="65"/>
        </patternFill>
      </fill>
    </dxf>
    <dxf>
      <fill>
        <patternFill patternType="none">
          <fgColor indexed="64"/>
          <bgColor indexed="65"/>
        </patternFill>
      </fill>
    </dxf>
    <dxf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</dxf>
    <dxf>
      <fill>
        <patternFill patternType="none">
          <fgColor indexed="64"/>
          <bgColor indexed="65"/>
        </patternFill>
      </fill>
    </dxf>
    <dxf>
      <fill>
        <patternFill patternType="none">
          <fgColor indexed="64"/>
          <bgColor indexed="65"/>
        </patternFill>
      </fill>
    </dxf>
    <dxf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font>
        <color theme="5" tint="-0.24994659260841701"/>
      </font>
      <fill>
        <patternFill>
          <bgColor theme="7"/>
        </patternFill>
      </fill>
    </dxf>
    <dxf>
      <font>
        <color rgb="FFE54379"/>
      </font>
      <fill>
        <patternFill>
          <fgColor rgb="FFFF9B9B"/>
          <bgColor rgb="FFFFA7A7"/>
        </patternFill>
      </fill>
    </dxf>
    <dxf>
      <font>
        <color rgb="FF8A0007"/>
      </font>
      <fill>
        <patternFill>
          <bgColor rgb="FFFF7171"/>
        </patternFill>
      </fill>
    </dxf>
    <dxf>
      <font>
        <color theme="9" tint="-0.24994659260841701"/>
      </font>
      <fill>
        <patternFill>
          <bgColor theme="0" tint="-4.9989318521683403E-2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FFC000"/>
      </font>
      <fill>
        <patternFill>
          <bgColor theme="7" tint="0.59996337778862885"/>
        </patternFill>
      </fill>
    </dxf>
    <dxf>
      <numFmt numFmtId="1" formatCode="0"/>
    </dxf>
    <dxf>
      <numFmt numFmtId="166" formatCode="0.0"/>
    </dxf>
    <dxf>
      <numFmt numFmtId="2" formatCode="0.00"/>
    </dxf>
    <dxf>
      <numFmt numFmtId="1" formatCode="0"/>
    </dxf>
    <dxf>
      <numFmt numFmtId="1" formatCode="0"/>
    </dxf>
    <dxf>
      <numFmt numFmtId="164" formatCode="_-* #,##0\ &quot;€&quot;_-;\-* #,##0\ &quot;€&quot;_-;_-* &quot;-&quot;??\ &quot;€&quot;_-;_-@_-"/>
    </dxf>
    <dxf>
      <numFmt numFmtId="164" formatCode="_-* #,##0\ &quot;€&quot;_-;\-* #,##0\ &quot;€&quot;_-;_-* &quot;-&quot;??\ &quot;€&quot;_-;_-@_-"/>
    </dxf>
    <dxf>
      <numFmt numFmtId="164" formatCode="_-* #,##0\ &quot;€&quot;_-;\-* #,##0\ &quot;€&quot;_-;_-* &quot;-&quot;??\ &quot;€&quot;_-;_-@_-"/>
    </dxf>
    <dxf>
      <numFmt numFmtId="1" formatCode="0"/>
    </dxf>
    <dxf>
      <numFmt numFmtId="166" formatCode="0.0"/>
    </dxf>
    <dxf>
      <numFmt numFmtId="2" formatCode="0.00"/>
    </dxf>
    <dxf>
      <numFmt numFmtId="1" formatCode="0"/>
    </dxf>
    <dxf>
      <numFmt numFmtId="1" formatCode="0"/>
    </dxf>
    <dxf>
      <numFmt numFmtId="166" formatCode="0.0"/>
    </dxf>
    <dxf>
      <numFmt numFmtId="166" formatCode="0.0"/>
    </dxf>
    <dxf>
      <numFmt numFmtId="2" formatCode="0.00"/>
    </dxf>
    <dxf>
      <numFmt numFmtId="2" formatCode="0.00"/>
    </dxf>
    <dxf>
      <numFmt numFmtId="165" formatCode="_-* #,##0\ [$€-40C]_-;\-* #,##0\ [$€-40C]_-;_-* &quot;-&quot;??\ [$€-40C]_-;_-@_-"/>
    </dxf>
    <dxf>
      <numFmt numFmtId="167" formatCode="_-* #,##0.0\ [$€-40C]_-;\-* #,##0.0\ [$€-40C]_-;_-* &quot;-&quot;??\ [$€-40C]_-;_-@_-"/>
    </dxf>
    <dxf>
      <numFmt numFmtId="168" formatCode="_-* #,##0.00\ [$€-40C]_-;\-* #,##0.00\ [$€-40C]_-;_-* &quot;-&quot;??\ [$€-40C]_-;_-@_-"/>
    </dxf>
    <dxf>
      <font>
        <color theme="0" tint="-0.24994659260841701"/>
      </font>
      <fill>
        <patternFill>
          <bgColor theme="0" tint="-0.24994659260841701"/>
        </patternFill>
      </fill>
    </dxf>
    <dxf>
      <fill>
        <patternFill>
          <bgColor theme="9" tint="0.39994506668294322"/>
        </patternFill>
      </fill>
    </dxf>
    <dxf>
      <font>
        <color rgb="FF8A0007"/>
      </font>
      <fill>
        <patternFill>
          <bgColor rgb="FFFF7171"/>
        </patternFill>
      </fill>
    </dxf>
    <dxf>
      <font>
        <color rgb="FF9C6500"/>
      </font>
      <fill>
        <patternFill>
          <bgColor rgb="FFFFEB9C"/>
        </patternFill>
      </fill>
    </dxf>
    <dxf>
      <font>
        <color theme="5" tint="-0.24994659260841701"/>
      </font>
      <fill>
        <patternFill>
          <bgColor theme="7"/>
        </patternFill>
      </fill>
    </dxf>
    <dxf>
      <font>
        <color rgb="FF548235"/>
      </font>
      <fill>
        <patternFill>
          <bgColor theme="0" tint="-4.9989318521683403E-2"/>
        </patternFill>
      </fill>
    </dxf>
    <dxf>
      <font>
        <color rgb="FFFFC000"/>
      </font>
      <fill>
        <patternFill>
          <bgColor theme="7" tint="0.59996337778862885"/>
        </patternFill>
      </fill>
    </dxf>
    <dxf>
      <font>
        <color rgb="FFE54379"/>
      </font>
      <fill>
        <patternFill>
          <bgColor rgb="FFFFA7A7"/>
        </patternFill>
      </fill>
    </dxf>
    <dxf>
      <fill>
        <patternFill>
          <bgColor theme="1"/>
        </patternFill>
      </fill>
    </dxf>
    <dxf>
      <fill>
        <patternFill>
          <bgColor theme="9" tint="0.39994506668294322"/>
        </patternFill>
      </fill>
    </dxf>
    <dxf>
      <fill>
        <patternFill>
          <bgColor theme="1"/>
        </patternFill>
      </fill>
    </dxf>
    <dxf>
      <fill>
        <patternFill>
          <bgColor theme="9" tint="0.39994506668294322"/>
        </patternFill>
      </fill>
    </dxf>
    <dxf>
      <numFmt numFmtId="19" formatCode="dd/mm/yyyy"/>
      <alignment horizontal="left" textRotation="0" indent="0" justifyLastLine="0" shrinkToFit="0" readingOrder="0"/>
    </dxf>
    <dxf>
      <numFmt numFmtId="19" formatCode="dd/mm/yyyy"/>
      <alignment horizontal="left" textRotation="0" indent="0" justifyLastLine="0" shrinkToFit="0" readingOrder="0"/>
    </dxf>
    <dxf>
      <numFmt numFmtId="19" formatCode="dd/mm/yyyy"/>
      <alignment horizontal="left" textRotation="0" indent="0" justifyLastLine="0" shrinkToFit="0" readingOrder="0"/>
    </dxf>
    <dxf>
      <numFmt numFmtId="19" formatCode="dd/mm/yyyy"/>
    </dxf>
    <dxf>
      <numFmt numFmtId="19" formatCode="dd/mm/yyyy"/>
    </dxf>
    <dxf>
      <numFmt numFmtId="0" formatCode="General"/>
    </dxf>
    <dxf>
      <numFmt numFmtId="1" formatCode="0"/>
    </dxf>
    <dxf>
      <numFmt numFmtId="19" formatCode="dd/mm/yyyy"/>
      <alignment horizontal="left" vertical="bottom" textRotation="0" wrapText="0" indent="0" justifyLastLine="0" shrinkToFit="0" readingOrder="0"/>
    </dxf>
    <dxf>
      <numFmt numFmtId="1" formatCode="0"/>
    </dxf>
    <dxf>
      <numFmt numFmtId="1" formatCode="0"/>
    </dxf>
    <dxf>
      <numFmt numFmtId="19" formatCode="dd/mm/yyyy"/>
      <alignment horizontal="right" vertical="bottom" textRotation="0" wrapText="0" indent="0" justifyLastLine="0" shrinkToFit="0" readingOrder="0"/>
    </dxf>
    <dxf>
      <numFmt numFmtId="19" formatCode="dd/mm/yyyy"/>
      <alignment horizontal="right" vertical="bottom" textRotation="0" wrapText="0" indent="0" justifyLastLine="0" shrinkToFit="0" readingOrder="0"/>
    </dxf>
    <dxf>
      <numFmt numFmtId="1" formatCode="0"/>
    </dxf>
    <dxf>
      <numFmt numFmtId="1" formatCode="0"/>
    </dxf>
    <dxf>
      <alignment horizontal="center" vertical="center" textRotation="0" wrapText="0" indent="0" justifyLastLine="0" shrinkToFit="0" readingOrder="0"/>
    </dxf>
    <dxf>
      <font>
        <color rgb="FF8A0007"/>
      </font>
      <fill>
        <patternFill>
          <bgColor rgb="FFFF7171"/>
        </patternFill>
      </fill>
    </dxf>
    <dxf>
      <font>
        <color rgb="FF9C6500"/>
      </font>
      <fill>
        <patternFill>
          <bgColor rgb="FFFFEB9C"/>
        </patternFill>
      </fill>
    </dxf>
    <dxf>
      <font>
        <color theme="5" tint="-0.24994659260841701"/>
      </font>
      <fill>
        <patternFill>
          <bgColor theme="7"/>
        </patternFill>
      </fill>
    </dxf>
    <dxf>
      <font>
        <color rgb="FF548235"/>
      </font>
      <fill>
        <patternFill>
          <bgColor theme="0" tint="-4.9989318521683403E-2"/>
        </patternFill>
      </fill>
    </dxf>
    <dxf>
      <font>
        <color rgb="FFFFC000"/>
      </font>
      <fill>
        <patternFill>
          <bgColor theme="7" tint="0.59996337778862885"/>
        </patternFill>
      </fill>
    </dxf>
    <dxf>
      <font>
        <color rgb="FFE54379"/>
      </font>
      <fill>
        <patternFill>
          <bgColor rgb="FFFFA7A7"/>
        </patternFill>
      </fill>
    </dxf>
    <dxf>
      <numFmt numFmtId="0" formatCode="General"/>
    </dxf>
    <dxf>
      <numFmt numFmtId="1" formatCode="0"/>
      <alignment horizontal="center" textRotation="0" indent="0" justifyLastLine="0" shrinkToFit="0" readingOrder="0"/>
    </dxf>
    <dxf>
      <alignment horizontal="center" textRotation="0" indent="0" justifyLastLine="0" shrinkToFit="0" readingOrder="0"/>
    </dxf>
    <dxf>
      <alignment horizontal="center" textRotation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34" formatCode="_-* #,##0.00\ &quot;€&quot;_-;\-* #,##0.00\ &quot;€&quot;_-;_-* &quot;-&quot;??\ &quot;€&quot;_-;_-@_-"/>
    </dxf>
    <dxf>
      <alignment horizontal="center" textRotation="0" indent="0" justifyLastLine="0" shrinkToFit="0" readingOrder="0"/>
    </dxf>
    <dxf>
      <alignment horizontal="center" textRotation="0" indent="0" justifyLastLine="0" shrinkToFit="0" readingOrder="0"/>
    </dxf>
    <dxf>
      <numFmt numFmtId="1" formatCode="0"/>
      <alignment horizontal="center" textRotation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34" formatCode="_-* #,##0.00\ &quot;€&quot;_-;\-* #,##0.00\ &quot;€&quot;_-;_-* &quot;-&quot;??\ &quot;€&quot;_-;_-@_-"/>
    </dxf>
    <dxf>
      <numFmt numFmtId="19" formatCode="dd/mm/yyyy"/>
      <alignment horizontal="right" textRotation="0" indent="0" justifyLastLine="0" shrinkToFit="0" readingOrder="0"/>
    </dxf>
    <dxf>
      <numFmt numFmtId="1" formatCode="0"/>
    </dxf>
    <dxf>
      <alignment horizontal="center" vertical="center" textRotation="0" wrapText="0" indent="0" justifyLastLine="0" shrinkToFit="0" readingOrder="0"/>
    </dxf>
    <dxf>
      <font>
        <color rgb="FF8A0007"/>
      </font>
      <fill>
        <patternFill>
          <bgColor rgb="FFFF7171"/>
        </patternFill>
      </fill>
    </dxf>
    <dxf>
      <font>
        <color rgb="FF9C6500"/>
      </font>
      <fill>
        <patternFill>
          <bgColor rgb="FFFFEB9C"/>
        </patternFill>
      </fill>
    </dxf>
    <dxf>
      <font>
        <color theme="5" tint="-0.24994659260841701"/>
      </font>
      <fill>
        <patternFill>
          <bgColor theme="7"/>
        </patternFill>
      </fill>
    </dxf>
    <dxf>
      <font>
        <color rgb="FF548235"/>
      </font>
      <fill>
        <patternFill>
          <bgColor theme="0" tint="-4.9989318521683403E-2"/>
        </patternFill>
      </fill>
    </dxf>
    <dxf>
      <font>
        <color rgb="FFFFC000"/>
      </font>
      <fill>
        <patternFill>
          <bgColor theme="7" tint="0.59996337778862885"/>
        </patternFill>
      </fill>
    </dxf>
    <dxf>
      <font>
        <color rgb="FFE54379"/>
      </font>
      <fill>
        <patternFill>
          <bgColor rgb="FFFFA7A7"/>
        </patternFill>
      </fill>
    </dxf>
    <dxf>
      <fill>
        <patternFill>
          <bgColor theme="9" tint="0.39994506668294322"/>
        </patternFill>
      </fill>
    </dxf>
    <dxf>
      <font>
        <color rgb="FF9C0006"/>
      </font>
      <fill>
        <patternFill>
          <bgColor rgb="FFFFC7CE"/>
        </patternFill>
      </fill>
    </dxf>
  </dxfs>
  <tableStyles count="1" defaultTableStyle="TableStyleMedium2" defaultPivotStyle="PivotStyleLight16">
    <tableStyle name="Style de tableau 1" pivot="0" count="0" xr9:uid="{00000000-0011-0000-FFFF-FFFF00000000}"/>
  </tableStyles>
  <colors>
    <mruColors>
      <color rgb="FF548235"/>
      <color rgb="FFFFA7A7"/>
      <color rgb="FFE54379"/>
      <color rgb="FFFF7171"/>
      <color rgb="FF8A0007"/>
      <color rgb="FFFF475D"/>
      <color rgb="FF860000"/>
      <color rgb="FFFF213B"/>
      <color rgb="FF9A0000"/>
      <color rgb="FFFF5B6F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pivotCacheDefinition" Target="pivotCache/pivotCacheDefinition3.xml"/><Relationship Id="rId1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pivotCacheDefinition" Target="pivotCache/pivotCacheDefinition2.xml"/><Relationship Id="rId17" Type="http://schemas.openxmlformats.org/officeDocument/2006/relationships/calcChain" Target="calcChain.xml"/><Relationship Id="rId2" Type="http://schemas.openxmlformats.org/officeDocument/2006/relationships/worksheet" Target="worksheets/sheet2.xml"/><Relationship Id="rId16" Type="http://schemas.openxmlformats.org/officeDocument/2006/relationships/sharedStrings" Target="sharedStrings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pivotCacheDefinition" Target="pivotCache/pivotCacheDefinition1.xml"/><Relationship Id="rId5" Type="http://schemas.openxmlformats.org/officeDocument/2006/relationships/worksheet" Target="worksheets/sheet5.xml"/><Relationship Id="rId15" Type="http://schemas.openxmlformats.org/officeDocument/2006/relationships/styles" Target="styles.xml"/><Relationship Id="rId10" Type="http://schemas.openxmlformats.org/officeDocument/2006/relationships/externalLink" Target="externalLinks/externalLink2.xml"/><Relationship Id="rId4" Type="http://schemas.openxmlformats.org/officeDocument/2006/relationships/worksheet" Target="worksheets/sheet4.xml"/><Relationship Id="rId9" Type="http://schemas.openxmlformats.org/officeDocument/2006/relationships/externalLink" Target="externalLinks/externalLink1.xml"/><Relationship Id="rId14" Type="http://schemas.openxmlformats.org/officeDocument/2006/relationships/theme" Target="theme/theme1.xml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activeX1.xml><?xml version="1.0" encoding="utf-8"?>
<ax:ocx xmlns:ax="http://schemas.microsoft.com/office/2006/activeX" xmlns:r="http://schemas.openxmlformats.org/officeDocument/2006/relationships" ax:classid="{4C599241-6926-101B-9992-00000B65C6F9}" ax:persistence="persistStreamInit" r:id="rId1"/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Button" lockText="1"/>
</file>

<file path=xl/ctrlProps/ctrlProp3.xml><?xml version="1.0" encoding="utf-8"?>
<formControlPr xmlns="http://schemas.microsoft.com/office/spreadsheetml/2009/9/main" objectType="Button" lockText="1"/>
</file>

<file path=xl/ctrlProps/ctrlProp4.xml><?xml version="1.0" encoding="utf-8"?>
<formControlPr xmlns="http://schemas.microsoft.com/office/spreadsheetml/2009/9/main" objectType="Button" lockText="1"/>
</file>

<file path=xl/ctrlProps/ctrlProp5.xml><?xml version="1.0" encoding="utf-8"?>
<formControlPr xmlns="http://schemas.microsoft.com/office/spreadsheetml/2009/9/main" objectType="Button" lockText="1"/>
</file>

<file path=xl/ctrlProps/ctrlProp6.xml><?xml version="1.0" encoding="utf-8"?>
<formControlPr xmlns="http://schemas.microsoft.com/office/spreadsheetml/2009/9/main" objectType="Button" lockText="1"/>
</file>

<file path=xl/ctrlProps/ctrlProp7.xml><?xml version="1.0" encoding="utf-8"?>
<formControlPr xmlns="http://schemas.microsoft.com/office/spreadsheetml/2009/9/main" objectType="Button" lockText="1"/>
</file>

<file path=xl/drawings/_rels/drawing3.xml.rels><?xml version="1.0" encoding="UTF-8" standalone="yes"?>
<Relationships xmlns="http://schemas.openxmlformats.org/package/2006/relationships"><Relationship Id="rId2" Type="http://schemas.openxmlformats.org/officeDocument/2006/relationships/image" Target="../media/image3.png"/><Relationship Id="rId1" Type="http://schemas.openxmlformats.org/officeDocument/2006/relationships/image" Target="../media/image2.gif"/></Relationships>
</file>

<file path=xl/drawings/_rels/drawing4.xml.rels><?xml version="1.0" encoding="UTF-8" standalone="yes"?>
<Relationships xmlns="http://schemas.openxmlformats.org/package/2006/relationships"><Relationship Id="rId1" Type="http://schemas.openxmlformats.org/officeDocument/2006/relationships/image" Target="../media/image2.gif"/></Relationships>
</file>

<file path=xl/drawings/_rels/vmlDrawing3.vml.rels><?xml version="1.0" encoding="UTF-8" standalone="yes"?>
<Relationships xmlns="http://schemas.openxmlformats.org/package/2006/relationships"><Relationship Id="rId1" Type="http://schemas.openxmlformats.org/officeDocument/2006/relationships/image" Target="../media/image1.emf"/></Relationships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4</xdr:col>
          <xdr:colOff>9525</xdr:colOff>
          <xdr:row>0</xdr:row>
          <xdr:rowOff>0</xdr:rowOff>
        </xdr:from>
        <xdr:to>
          <xdr:col>4</xdr:col>
          <xdr:colOff>666750</xdr:colOff>
          <xdr:row>0</xdr:row>
          <xdr:rowOff>276225</xdr:rowOff>
        </xdr:to>
        <xdr:sp macro="" textlink="">
          <xdr:nvSpPr>
            <xdr:cNvPr id="3080" name="Button 8" hidden="1">
              <a:extLst>
                <a:ext uri="{63B3BB69-23CF-44E3-9099-C40C66FF867C}">
                  <a14:compatExt spid="_x0000_s3080"/>
                </a:ext>
                <a:ext uri="{FF2B5EF4-FFF2-40B4-BE49-F238E27FC236}">
                  <a16:creationId xmlns:a16="http://schemas.microsoft.com/office/drawing/2014/main" id="{00000000-0008-0000-0000-0000080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reset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5</xdr:col>
          <xdr:colOff>9525</xdr:colOff>
          <xdr:row>3</xdr:row>
          <xdr:rowOff>9525</xdr:rowOff>
        </xdr:from>
        <xdr:to>
          <xdr:col>6</xdr:col>
          <xdr:colOff>457200</xdr:colOff>
          <xdr:row>4</xdr:row>
          <xdr:rowOff>180975</xdr:rowOff>
        </xdr:to>
        <xdr:sp macro="" textlink="">
          <xdr:nvSpPr>
            <xdr:cNvPr id="3081" name="Button 9" hidden="1">
              <a:extLst>
                <a:ext uri="{63B3BB69-23CF-44E3-9099-C40C66FF867C}">
                  <a14:compatExt spid="_x0000_s3081"/>
                </a:ext>
                <a:ext uri="{FF2B5EF4-FFF2-40B4-BE49-F238E27FC236}">
                  <a16:creationId xmlns:a16="http://schemas.microsoft.com/office/drawing/2014/main" id="{00000000-0008-0000-0000-0000090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Reset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2</xdr:col>
          <xdr:colOff>9525</xdr:colOff>
          <xdr:row>3</xdr:row>
          <xdr:rowOff>0</xdr:rowOff>
        </xdr:from>
        <xdr:to>
          <xdr:col>2</xdr:col>
          <xdr:colOff>1381125</xdr:colOff>
          <xdr:row>4</xdr:row>
          <xdr:rowOff>171450</xdr:rowOff>
        </xdr:to>
        <xdr:sp macro="" textlink="">
          <xdr:nvSpPr>
            <xdr:cNvPr id="3085" name="Button 13" hidden="1">
              <a:extLst>
                <a:ext uri="{63B3BB69-23CF-44E3-9099-C40C66FF867C}">
                  <a14:compatExt spid="_x0000_s3085"/>
                </a:ext>
                <a:ext uri="{FF2B5EF4-FFF2-40B4-BE49-F238E27FC236}">
                  <a16:creationId xmlns:a16="http://schemas.microsoft.com/office/drawing/2014/main" id="{00000000-0008-0000-0000-00000D0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AJOUTER un VIN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3</xdr:col>
          <xdr:colOff>9525</xdr:colOff>
          <xdr:row>0</xdr:row>
          <xdr:rowOff>19050</xdr:rowOff>
        </xdr:from>
        <xdr:to>
          <xdr:col>3</xdr:col>
          <xdr:colOff>600075</xdr:colOff>
          <xdr:row>0</xdr:row>
          <xdr:rowOff>276225</xdr:rowOff>
        </xdr:to>
        <xdr:sp macro="" textlink="">
          <xdr:nvSpPr>
            <xdr:cNvPr id="3088" name="Button 16" hidden="1">
              <a:extLst>
                <a:ext uri="{63B3BB69-23CF-44E3-9099-C40C66FF867C}">
                  <a14:compatExt spid="_x0000_s3088"/>
                </a:ext>
                <a:ext uri="{FF2B5EF4-FFF2-40B4-BE49-F238E27FC236}">
                  <a16:creationId xmlns:a16="http://schemas.microsoft.com/office/drawing/2014/main" id="{00000000-0008-0000-0000-0000100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En bas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4</xdr:col>
          <xdr:colOff>1685925</xdr:colOff>
          <xdr:row>0</xdr:row>
          <xdr:rowOff>9525</xdr:rowOff>
        </xdr:from>
        <xdr:to>
          <xdr:col>4</xdr:col>
          <xdr:colOff>2667000</xdr:colOff>
          <xdr:row>0</xdr:row>
          <xdr:rowOff>266700</xdr:rowOff>
        </xdr:to>
        <xdr:sp macro="" textlink="">
          <xdr:nvSpPr>
            <xdr:cNvPr id="3101" name="Button 29" hidden="1">
              <a:extLst>
                <a:ext uri="{63B3BB69-23CF-44E3-9099-C40C66FF867C}">
                  <a14:compatExt spid="_x0000_s3101"/>
                </a:ext>
                <a:ext uri="{FF2B5EF4-FFF2-40B4-BE49-F238E27FC236}">
                  <a16:creationId xmlns:a16="http://schemas.microsoft.com/office/drawing/2014/main" id="{00000000-0008-0000-0000-00001D0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Blanc à boire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8</xdr:col>
          <xdr:colOff>9525</xdr:colOff>
          <xdr:row>0</xdr:row>
          <xdr:rowOff>28575</xdr:rowOff>
        </xdr:from>
        <xdr:to>
          <xdr:col>8</xdr:col>
          <xdr:colOff>981075</xdr:colOff>
          <xdr:row>0</xdr:row>
          <xdr:rowOff>285750</xdr:rowOff>
        </xdr:to>
        <xdr:sp macro="" textlink="">
          <xdr:nvSpPr>
            <xdr:cNvPr id="3102" name="Button 30" hidden="1">
              <a:extLst>
                <a:ext uri="{63B3BB69-23CF-44E3-9099-C40C66FF867C}">
                  <a14:compatExt spid="_x0000_s3102"/>
                </a:ext>
                <a:ext uri="{FF2B5EF4-FFF2-40B4-BE49-F238E27FC236}">
                  <a16:creationId xmlns:a16="http://schemas.microsoft.com/office/drawing/2014/main" id="{00000000-0008-0000-0000-00001E0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Rouge à boire</a:t>
              </a:r>
            </a:p>
          </xdr:txBody>
        </xdr:sp>
        <xdr:clientData fPrintsWithSheet="0"/>
      </xdr:twoCellAnchor>
    </mc:Choice>
    <mc:Fallback/>
  </mc:AlternateContent>
</xdr:wsDr>
</file>

<file path=xl/drawings/drawing2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35</xdr:col>
          <xdr:colOff>0</xdr:colOff>
          <xdr:row>0</xdr:row>
          <xdr:rowOff>57150</xdr:rowOff>
        </xdr:from>
        <xdr:to>
          <xdr:col>38</xdr:col>
          <xdr:colOff>238125</xdr:colOff>
          <xdr:row>34</xdr:row>
          <xdr:rowOff>66675</xdr:rowOff>
        </xdr:to>
        <xdr:sp macro="" textlink="">
          <xdr:nvSpPr>
            <xdr:cNvPr id="1081" name="Image1" hidden="1">
              <a:extLst>
                <a:ext uri="{63B3BB69-23CF-44E3-9099-C40C66FF867C}">
                  <a14:compatExt spid="_x0000_s1081"/>
                </a:ext>
                <a:ext uri="{FF2B5EF4-FFF2-40B4-BE49-F238E27FC236}">
                  <a16:creationId xmlns:a16="http://schemas.microsoft.com/office/drawing/2014/main" id="{00000000-0008-0000-0200-000039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solidFill>
              <a:srgbClr val="FFFFFF" mc:Ignorable="a14" a14:legacySpreadsheetColorIndex="65"/>
            </a:solidFill>
            <a:ln>
              <a:noFill/>
            </a:ln>
            <a:extLs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</xdr:col>
          <xdr:colOff>0</xdr:colOff>
          <xdr:row>33</xdr:row>
          <xdr:rowOff>9525</xdr:rowOff>
        </xdr:from>
        <xdr:to>
          <xdr:col>5</xdr:col>
          <xdr:colOff>9525</xdr:colOff>
          <xdr:row>34</xdr:row>
          <xdr:rowOff>190500</xdr:rowOff>
        </xdr:to>
        <xdr:sp macro="" textlink="">
          <xdr:nvSpPr>
            <xdr:cNvPr id="1083" name="Button 59" hidden="1">
              <a:extLst>
                <a:ext uri="{63B3BB69-23CF-44E3-9099-C40C66FF867C}">
                  <a14:compatExt spid="_x0000_s1083"/>
                </a:ext>
                <a:ext uri="{FF2B5EF4-FFF2-40B4-BE49-F238E27FC236}">
                  <a16:creationId xmlns:a16="http://schemas.microsoft.com/office/drawing/2014/main" id="{00000000-0008-0000-0200-00003B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VERIFICATION</a:t>
              </a:r>
            </a:p>
          </xdr:txBody>
        </xdr:sp>
        <xdr:clientData fPrintsWithSheet="0"/>
      </xdr:twoCellAnchor>
    </mc:Choice>
    <mc:Fallback/>
  </mc:AlternateContent>
</xdr:wsDr>
</file>

<file path=xl/drawings/drawing3.xml><?xml version="1.0" encoding="utf-8"?>
<xdr:wsDr xmlns:xdr="http://schemas.openxmlformats.org/drawingml/2006/spreadsheetDrawing" xmlns:a="http://schemas.openxmlformats.org/drawingml/2006/main">
  <xdr:twoCellAnchor editAs="oneCell">
    <xdr:from>
      <xdr:col>4</xdr:col>
      <xdr:colOff>0</xdr:colOff>
      <xdr:row>63</xdr:row>
      <xdr:rowOff>0</xdr:rowOff>
    </xdr:from>
    <xdr:to>
      <xdr:col>4</xdr:col>
      <xdr:colOff>99060</xdr:colOff>
      <xdr:row>63</xdr:row>
      <xdr:rowOff>99060</xdr:rowOff>
    </xdr:to>
    <xdr:pic>
      <xdr:nvPicPr>
        <xdr:cNvPr id="2" name="Image 1" descr="Cépage célèbre !">
          <a:extLst>
            <a:ext uri="{FF2B5EF4-FFF2-40B4-BE49-F238E27FC236}">
              <a16:creationId xmlns:a16="http://schemas.microsoft.com/office/drawing/2014/main" id="{00000000-0008-0000-04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52600" y="11401425"/>
          <a:ext cx="99060" cy="9906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77</xdr:row>
      <xdr:rowOff>0</xdr:rowOff>
    </xdr:from>
    <xdr:to>
      <xdr:col>4</xdr:col>
      <xdr:colOff>99060</xdr:colOff>
      <xdr:row>77</xdr:row>
      <xdr:rowOff>99060</xdr:rowOff>
    </xdr:to>
    <xdr:pic>
      <xdr:nvPicPr>
        <xdr:cNvPr id="3" name="Image 2" descr="Cépage célèbre !">
          <a:extLst>
            <a:ext uri="{FF2B5EF4-FFF2-40B4-BE49-F238E27FC236}">
              <a16:creationId xmlns:a16="http://schemas.microsoft.com/office/drawing/2014/main" id="{00000000-0008-0000-04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52600" y="13935075"/>
          <a:ext cx="99060" cy="9906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78</xdr:row>
      <xdr:rowOff>0</xdr:rowOff>
    </xdr:from>
    <xdr:to>
      <xdr:col>4</xdr:col>
      <xdr:colOff>99060</xdr:colOff>
      <xdr:row>78</xdr:row>
      <xdr:rowOff>99060</xdr:rowOff>
    </xdr:to>
    <xdr:pic>
      <xdr:nvPicPr>
        <xdr:cNvPr id="4" name="Image 3" descr="Cépage célèbre !">
          <a:extLst>
            <a:ext uri="{FF2B5EF4-FFF2-40B4-BE49-F238E27FC236}">
              <a16:creationId xmlns:a16="http://schemas.microsoft.com/office/drawing/2014/main" id="{00000000-0008-0000-04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52600" y="14116050"/>
          <a:ext cx="99060" cy="9906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93</xdr:row>
      <xdr:rowOff>0</xdr:rowOff>
    </xdr:from>
    <xdr:to>
      <xdr:col>4</xdr:col>
      <xdr:colOff>99060</xdr:colOff>
      <xdr:row>93</xdr:row>
      <xdr:rowOff>99060</xdr:rowOff>
    </xdr:to>
    <xdr:pic>
      <xdr:nvPicPr>
        <xdr:cNvPr id="5" name="Image 4" descr="Cépage célèbre !">
          <a:extLst>
            <a:ext uri="{FF2B5EF4-FFF2-40B4-BE49-F238E27FC236}">
              <a16:creationId xmlns:a16="http://schemas.microsoft.com/office/drawing/2014/main" id="{00000000-0008-0000-04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52600" y="16830675"/>
          <a:ext cx="99060" cy="9906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101</xdr:row>
      <xdr:rowOff>0</xdr:rowOff>
    </xdr:from>
    <xdr:to>
      <xdr:col>4</xdr:col>
      <xdr:colOff>99060</xdr:colOff>
      <xdr:row>101</xdr:row>
      <xdr:rowOff>99060</xdr:rowOff>
    </xdr:to>
    <xdr:pic>
      <xdr:nvPicPr>
        <xdr:cNvPr id="6" name="Image 5" descr="Cépage célèbre !">
          <a:extLst>
            <a:ext uri="{FF2B5EF4-FFF2-40B4-BE49-F238E27FC236}">
              <a16:creationId xmlns:a16="http://schemas.microsoft.com/office/drawing/2014/main" id="{00000000-0008-0000-04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52600" y="18278475"/>
          <a:ext cx="99060" cy="9906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118</xdr:row>
      <xdr:rowOff>0</xdr:rowOff>
    </xdr:from>
    <xdr:to>
      <xdr:col>4</xdr:col>
      <xdr:colOff>99060</xdr:colOff>
      <xdr:row>118</xdr:row>
      <xdr:rowOff>99060</xdr:rowOff>
    </xdr:to>
    <xdr:pic>
      <xdr:nvPicPr>
        <xdr:cNvPr id="7" name="Image 6" descr="Cépage célèbre !">
          <a:extLst>
            <a:ext uri="{FF2B5EF4-FFF2-40B4-BE49-F238E27FC236}">
              <a16:creationId xmlns:a16="http://schemas.microsoft.com/office/drawing/2014/main" id="{00000000-0008-0000-04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52600" y="21355050"/>
          <a:ext cx="99060" cy="9906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119</xdr:row>
      <xdr:rowOff>0</xdr:rowOff>
    </xdr:from>
    <xdr:to>
      <xdr:col>4</xdr:col>
      <xdr:colOff>99060</xdr:colOff>
      <xdr:row>119</xdr:row>
      <xdr:rowOff>99060</xdr:rowOff>
    </xdr:to>
    <xdr:pic>
      <xdr:nvPicPr>
        <xdr:cNvPr id="8" name="Image 7" descr="Cépage célèbre !">
          <a:extLst>
            <a:ext uri="{FF2B5EF4-FFF2-40B4-BE49-F238E27FC236}">
              <a16:creationId xmlns:a16="http://schemas.microsoft.com/office/drawing/2014/main" id="{00000000-0008-0000-0400-00000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52600" y="21536025"/>
          <a:ext cx="99060" cy="9906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131</xdr:row>
      <xdr:rowOff>0</xdr:rowOff>
    </xdr:from>
    <xdr:to>
      <xdr:col>4</xdr:col>
      <xdr:colOff>99060</xdr:colOff>
      <xdr:row>131</xdr:row>
      <xdr:rowOff>99060</xdr:rowOff>
    </xdr:to>
    <xdr:pic>
      <xdr:nvPicPr>
        <xdr:cNvPr id="9" name="Image 8" descr="Cépage célèbre !">
          <a:extLst>
            <a:ext uri="{FF2B5EF4-FFF2-40B4-BE49-F238E27FC236}">
              <a16:creationId xmlns:a16="http://schemas.microsoft.com/office/drawing/2014/main" id="{00000000-0008-0000-0400-00000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52600" y="23707725"/>
          <a:ext cx="99060" cy="9906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145</xdr:row>
      <xdr:rowOff>0</xdr:rowOff>
    </xdr:from>
    <xdr:to>
      <xdr:col>4</xdr:col>
      <xdr:colOff>99060</xdr:colOff>
      <xdr:row>145</xdr:row>
      <xdr:rowOff>99060</xdr:rowOff>
    </xdr:to>
    <xdr:pic>
      <xdr:nvPicPr>
        <xdr:cNvPr id="10" name="Image 9" descr="Cépage célèbre !">
          <a:extLst>
            <a:ext uri="{FF2B5EF4-FFF2-40B4-BE49-F238E27FC236}">
              <a16:creationId xmlns:a16="http://schemas.microsoft.com/office/drawing/2014/main" id="{00000000-0008-0000-0400-00000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52600" y="26241375"/>
          <a:ext cx="99060" cy="9906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154</xdr:row>
      <xdr:rowOff>0</xdr:rowOff>
    </xdr:from>
    <xdr:to>
      <xdr:col>4</xdr:col>
      <xdr:colOff>99060</xdr:colOff>
      <xdr:row>154</xdr:row>
      <xdr:rowOff>99060</xdr:rowOff>
    </xdr:to>
    <xdr:pic>
      <xdr:nvPicPr>
        <xdr:cNvPr id="11" name="Image 10" descr="Cépage célèbre !">
          <a:extLst>
            <a:ext uri="{FF2B5EF4-FFF2-40B4-BE49-F238E27FC236}">
              <a16:creationId xmlns:a16="http://schemas.microsoft.com/office/drawing/2014/main" id="{00000000-0008-0000-0400-00000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52600" y="27870150"/>
          <a:ext cx="99060" cy="9906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178</xdr:row>
      <xdr:rowOff>0</xdr:rowOff>
    </xdr:from>
    <xdr:to>
      <xdr:col>4</xdr:col>
      <xdr:colOff>99060</xdr:colOff>
      <xdr:row>178</xdr:row>
      <xdr:rowOff>99060</xdr:rowOff>
    </xdr:to>
    <xdr:pic>
      <xdr:nvPicPr>
        <xdr:cNvPr id="12" name="Image 11" descr="Cépage célèbre !">
          <a:extLst>
            <a:ext uri="{FF2B5EF4-FFF2-40B4-BE49-F238E27FC236}">
              <a16:creationId xmlns:a16="http://schemas.microsoft.com/office/drawing/2014/main" id="{00000000-0008-0000-0400-00000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52600" y="32213550"/>
          <a:ext cx="99060" cy="9906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180</xdr:row>
      <xdr:rowOff>0</xdr:rowOff>
    </xdr:from>
    <xdr:to>
      <xdr:col>4</xdr:col>
      <xdr:colOff>99060</xdr:colOff>
      <xdr:row>180</xdr:row>
      <xdr:rowOff>99060</xdr:rowOff>
    </xdr:to>
    <xdr:pic>
      <xdr:nvPicPr>
        <xdr:cNvPr id="13" name="Image 12" descr="Cépage célèbre !">
          <a:extLst>
            <a:ext uri="{FF2B5EF4-FFF2-40B4-BE49-F238E27FC236}">
              <a16:creationId xmlns:a16="http://schemas.microsoft.com/office/drawing/2014/main" id="{00000000-0008-0000-0400-00000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52600" y="32575500"/>
          <a:ext cx="99060" cy="9906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181</xdr:row>
      <xdr:rowOff>0</xdr:rowOff>
    </xdr:from>
    <xdr:to>
      <xdr:col>4</xdr:col>
      <xdr:colOff>99060</xdr:colOff>
      <xdr:row>181</xdr:row>
      <xdr:rowOff>99060</xdr:rowOff>
    </xdr:to>
    <xdr:pic>
      <xdr:nvPicPr>
        <xdr:cNvPr id="14" name="Image 13" descr="Cépage célèbre !">
          <a:extLst>
            <a:ext uri="{FF2B5EF4-FFF2-40B4-BE49-F238E27FC236}">
              <a16:creationId xmlns:a16="http://schemas.microsoft.com/office/drawing/2014/main" id="{00000000-0008-0000-0400-00000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52600" y="32756475"/>
          <a:ext cx="99060" cy="9906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197</xdr:row>
      <xdr:rowOff>0</xdr:rowOff>
    </xdr:from>
    <xdr:to>
      <xdr:col>4</xdr:col>
      <xdr:colOff>99060</xdr:colOff>
      <xdr:row>197</xdr:row>
      <xdr:rowOff>99060</xdr:rowOff>
    </xdr:to>
    <xdr:pic>
      <xdr:nvPicPr>
        <xdr:cNvPr id="15" name="Image 14" descr="Cépage célèbre !">
          <a:extLst>
            <a:ext uri="{FF2B5EF4-FFF2-40B4-BE49-F238E27FC236}">
              <a16:creationId xmlns:a16="http://schemas.microsoft.com/office/drawing/2014/main" id="{00000000-0008-0000-0400-00000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52600" y="35652075"/>
          <a:ext cx="99060" cy="9906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210</xdr:row>
      <xdr:rowOff>0</xdr:rowOff>
    </xdr:from>
    <xdr:to>
      <xdr:col>4</xdr:col>
      <xdr:colOff>99060</xdr:colOff>
      <xdr:row>210</xdr:row>
      <xdr:rowOff>99060</xdr:rowOff>
    </xdr:to>
    <xdr:pic>
      <xdr:nvPicPr>
        <xdr:cNvPr id="16" name="Image 15" descr="Cépage célèbre !">
          <a:extLst>
            <a:ext uri="{FF2B5EF4-FFF2-40B4-BE49-F238E27FC236}">
              <a16:creationId xmlns:a16="http://schemas.microsoft.com/office/drawing/2014/main" id="{00000000-0008-0000-04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52600" y="38004750"/>
          <a:ext cx="99060" cy="9906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220</xdr:row>
      <xdr:rowOff>0</xdr:rowOff>
    </xdr:from>
    <xdr:to>
      <xdr:col>4</xdr:col>
      <xdr:colOff>99060</xdr:colOff>
      <xdr:row>220</xdr:row>
      <xdr:rowOff>99060</xdr:rowOff>
    </xdr:to>
    <xdr:pic>
      <xdr:nvPicPr>
        <xdr:cNvPr id="17" name="Image 16" descr="Cépage célèbre !">
          <a:extLst>
            <a:ext uri="{FF2B5EF4-FFF2-40B4-BE49-F238E27FC236}">
              <a16:creationId xmlns:a16="http://schemas.microsoft.com/office/drawing/2014/main" id="{00000000-0008-0000-0400-00001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52600" y="39814500"/>
          <a:ext cx="99060" cy="9906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232</xdr:row>
      <xdr:rowOff>0</xdr:rowOff>
    </xdr:from>
    <xdr:to>
      <xdr:col>4</xdr:col>
      <xdr:colOff>99060</xdr:colOff>
      <xdr:row>232</xdr:row>
      <xdr:rowOff>99060</xdr:rowOff>
    </xdr:to>
    <xdr:pic>
      <xdr:nvPicPr>
        <xdr:cNvPr id="18" name="Image 17" descr="Cépage célèbre !">
          <a:extLst>
            <a:ext uri="{FF2B5EF4-FFF2-40B4-BE49-F238E27FC236}">
              <a16:creationId xmlns:a16="http://schemas.microsoft.com/office/drawing/2014/main" id="{00000000-0008-0000-04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52600" y="41986200"/>
          <a:ext cx="99060" cy="9906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242</xdr:row>
      <xdr:rowOff>0</xdr:rowOff>
    </xdr:from>
    <xdr:to>
      <xdr:col>4</xdr:col>
      <xdr:colOff>99060</xdr:colOff>
      <xdr:row>242</xdr:row>
      <xdr:rowOff>99060</xdr:rowOff>
    </xdr:to>
    <xdr:pic>
      <xdr:nvPicPr>
        <xdr:cNvPr id="19" name="Image 18" descr="Cépage célèbre !">
          <a:extLst>
            <a:ext uri="{FF2B5EF4-FFF2-40B4-BE49-F238E27FC236}">
              <a16:creationId xmlns:a16="http://schemas.microsoft.com/office/drawing/2014/main" id="{00000000-0008-0000-0400-00001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52600" y="43795950"/>
          <a:ext cx="99060" cy="9906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247</xdr:row>
      <xdr:rowOff>0</xdr:rowOff>
    </xdr:from>
    <xdr:to>
      <xdr:col>4</xdr:col>
      <xdr:colOff>99060</xdr:colOff>
      <xdr:row>247</xdr:row>
      <xdr:rowOff>99060</xdr:rowOff>
    </xdr:to>
    <xdr:pic>
      <xdr:nvPicPr>
        <xdr:cNvPr id="20" name="Image 19" descr="Cépage célèbre !">
          <a:extLst>
            <a:ext uri="{FF2B5EF4-FFF2-40B4-BE49-F238E27FC236}">
              <a16:creationId xmlns:a16="http://schemas.microsoft.com/office/drawing/2014/main" id="{00000000-0008-0000-0400-00001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52600" y="44700825"/>
          <a:ext cx="99060" cy="9906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252</xdr:row>
      <xdr:rowOff>0</xdr:rowOff>
    </xdr:from>
    <xdr:to>
      <xdr:col>4</xdr:col>
      <xdr:colOff>99060</xdr:colOff>
      <xdr:row>252</xdr:row>
      <xdr:rowOff>99060</xdr:rowOff>
    </xdr:to>
    <xdr:pic>
      <xdr:nvPicPr>
        <xdr:cNvPr id="21" name="Image 20" descr="Cépage célèbre !">
          <a:extLst>
            <a:ext uri="{FF2B5EF4-FFF2-40B4-BE49-F238E27FC236}">
              <a16:creationId xmlns:a16="http://schemas.microsoft.com/office/drawing/2014/main" id="{00000000-0008-0000-0400-00001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52600" y="45605700"/>
          <a:ext cx="99060" cy="9906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255</xdr:row>
      <xdr:rowOff>0</xdr:rowOff>
    </xdr:from>
    <xdr:to>
      <xdr:col>4</xdr:col>
      <xdr:colOff>99060</xdr:colOff>
      <xdr:row>255</xdr:row>
      <xdr:rowOff>99060</xdr:rowOff>
    </xdr:to>
    <xdr:pic>
      <xdr:nvPicPr>
        <xdr:cNvPr id="22" name="Image 21" descr="Cépage célèbre !">
          <a:extLst>
            <a:ext uri="{FF2B5EF4-FFF2-40B4-BE49-F238E27FC236}">
              <a16:creationId xmlns:a16="http://schemas.microsoft.com/office/drawing/2014/main" id="{00000000-0008-0000-0400-00001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52600" y="46148625"/>
          <a:ext cx="99060" cy="9906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258</xdr:row>
      <xdr:rowOff>0</xdr:rowOff>
    </xdr:from>
    <xdr:to>
      <xdr:col>4</xdr:col>
      <xdr:colOff>99060</xdr:colOff>
      <xdr:row>258</xdr:row>
      <xdr:rowOff>99060</xdr:rowOff>
    </xdr:to>
    <xdr:pic>
      <xdr:nvPicPr>
        <xdr:cNvPr id="23" name="Image 22" descr="Cépage célèbre !">
          <a:extLst>
            <a:ext uri="{FF2B5EF4-FFF2-40B4-BE49-F238E27FC236}">
              <a16:creationId xmlns:a16="http://schemas.microsoft.com/office/drawing/2014/main" id="{00000000-0008-0000-0400-00001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52600" y="46691550"/>
          <a:ext cx="99060" cy="9906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261</xdr:row>
      <xdr:rowOff>0</xdr:rowOff>
    </xdr:from>
    <xdr:to>
      <xdr:col>4</xdr:col>
      <xdr:colOff>99060</xdr:colOff>
      <xdr:row>261</xdr:row>
      <xdr:rowOff>99060</xdr:rowOff>
    </xdr:to>
    <xdr:pic>
      <xdr:nvPicPr>
        <xdr:cNvPr id="24" name="Image 23" descr="Cépage célèbre !">
          <a:extLst>
            <a:ext uri="{FF2B5EF4-FFF2-40B4-BE49-F238E27FC236}">
              <a16:creationId xmlns:a16="http://schemas.microsoft.com/office/drawing/2014/main" id="{00000000-0008-0000-0400-00001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52600" y="47234475"/>
          <a:ext cx="99060" cy="9906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267</xdr:row>
      <xdr:rowOff>0</xdr:rowOff>
    </xdr:from>
    <xdr:to>
      <xdr:col>4</xdr:col>
      <xdr:colOff>99060</xdr:colOff>
      <xdr:row>267</xdr:row>
      <xdr:rowOff>99060</xdr:rowOff>
    </xdr:to>
    <xdr:pic>
      <xdr:nvPicPr>
        <xdr:cNvPr id="25" name="Image 24" descr="Cépage célèbre !">
          <a:extLst>
            <a:ext uri="{FF2B5EF4-FFF2-40B4-BE49-F238E27FC236}">
              <a16:creationId xmlns:a16="http://schemas.microsoft.com/office/drawing/2014/main" id="{00000000-0008-0000-0400-00001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52600" y="48320325"/>
          <a:ext cx="99060" cy="9906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59</xdr:row>
      <xdr:rowOff>0</xdr:rowOff>
    </xdr:from>
    <xdr:to>
      <xdr:col>4</xdr:col>
      <xdr:colOff>99060</xdr:colOff>
      <xdr:row>59</xdr:row>
      <xdr:rowOff>99060</xdr:rowOff>
    </xdr:to>
    <xdr:pic>
      <xdr:nvPicPr>
        <xdr:cNvPr id="26" name="Image 25" descr="Cépage célèbre !">
          <a:extLst>
            <a:ext uri="{FF2B5EF4-FFF2-40B4-BE49-F238E27FC236}">
              <a16:creationId xmlns:a16="http://schemas.microsoft.com/office/drawing/2014/main" id="{00000000-0008-0000-0400-00001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52600" y="10677525"/>
          <a:ext cx="99060" cy="9906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61</xdr:row>
      <xdr:rowOff>0</xdr:rowOff>
    </xdr:from>
    <xdr:to>
      <xdr:col>4</xdr:col>
      <xdr:colOff>99060</xdr:colOff>
      <xdr:row>61</xdr:row>
      <xdr:rowOff>99060</xdr:rowOff>
    </xdr:to>
    <xdr:pic>
      <xdr:nvPicPr>
        <xdr:cNvPr id="27" name="Image 26" descr="Cépage célèbre !">
          <a:extLst>
            <a:ext uri="{FF2B5EF4-FFF2-40B4-BE49-F238E27FC236}">
              <a16:creationId xmlns:a16="http://schemas.microsoft.com/office/drawing/2014/main" id="{00000000-0008-0000-0400-00001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52600" y="11039475"/>
          <a:ext cx="99060" cy="9906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65</xdr:row>
      <xdr:rowOff>0</xdr:rowOff>
    </xdr:from>
    <xdr:to>
      <xdr:col>4</xdr:col>
      <xdr:colOff>99060</xdr:colOff>
      <xdr:row>65</xdr:row>
      <xdr:rowOff>99060</xdr:rowOff>
    </xdr:to>
    <xdr:pic>
      <xdr:nvPicPr>
        <xdr:cNvPr id="28" name="Image 27" descr="Cépage célèbre !">
          <a:extLst>
            <a:ext uri="{FF2B5EF4-FFF2-40B4-BE49-F238E27FC236}">
              <a16:creationId xmlns:a16="http://schemas.microsoft.com/office/drawing/2014/main" id="{00000000-0008-0000-0400-00001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52600" y="11763375"/>
          <a:ext cx="99060" cy="9906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66</xdr:row>
      <xdr:rowOff>0</xdr:rowOff>
    </xdr:from>
    <xdr:to>
      <xdr:col>4</xdr:col>
      <xdr:colOff>99060</xdr:colOff>
      <xdr:row>66</xdr:row>
      <xdr:rowOff>99060</xdr:rowOff>
    </xdr:to>
    <xdr:pic>
      <xdr:nvPicPr>
        <xdr:cNvPr id="29" name="Image 28" descr="Cépage célèbre !">
          <a:extLst>
            <a:ext uri="{FF2B5EF4-FFF2-40B4-BE49-F238E27FC236}">
              <a16:creationId xmlns:a16="http://schemas.microsoft.com/office/drawing/2014/main" id="{00000000-0008-0000-0400-00001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52600" y="11944350"/>
          <a:ext cx="99060" cy="9906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75</xdr:row>
      <xdr:rowOff>0</xdr:rowOff>
    </xdr:from>
    <xdr:to>
      <xdr:col>4</xdr:col>
      <xdr:colOff>99060</xdr:colOff>
      <xdr:row>75</xdr:row>
      <xdr:rowOff>99060</xdr:rowOff>
    </xdr:to>
    <xdr:pic>
      <xdr:nvPicPr>
        <xdr:cNvPr id="30" name="Image 29" descr="Cépage célèbre !">
          <a:extLst>
            <a:ext uri="{FF2B5EF4-FFF2-40B4-BE49-F238E27FC236}">
              <a16:creationId xmlns:a16="http://schemas.microsoft.com/office/drawing/2014/main" id="{00000000-0008-0000-0400-00001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52600" y="13573125"/>
          <a:ext cx="99060" cy="9906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102</xdr:row>
      <xdr:rowOff>0</xdr:rowOff>
    </xdr:from>
    <xdr:to>
      <xdr:col>4</xdr:col>
      <xdr:colOff>99060</xdr:colOff>
      <xdr:row>102</xdr:row>
      <xdr:rowOff>99060</xdr:rowOff>
    </xdr:to>
    <xdr:pic>
      <xdr:nvPicPr>
        <xdr:cNvPr id="31" name="Image 30" descr="Cépage célèbre !">
          <a:extLst>
            <a:ext uri="{FF2B5EF4-FFF2-40B4-BE49-F238E27FC236}">
              <a16:creationId xmlns:a16="http://schemas.microsoft.com/office/drawing/2014/main" id="{00000000-0008-0000-0400-00001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52600" y="18459450"/>
          <a:ext cx="99060" cy="9906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107</xdr:row>
      <xdr:rowOff>0</xdr:rowOff>
    </xdr:from>
    <xdr:to>
      <xdr:col>4</xdr:col>
      <xdr:colOff>99060</xdr:colOff>
      <xdr:row>107</xdr:row>
      <xdr:rowOff>99060</xdr:rowOff>
    </xdr:to>
    <xdr:pic>
      <xdr:nvPicPr>
        <xdr:cNvPr id="32" name="Image 31" descr="Cépage célèbre !">
          <a:extLst>
            <a:ext uri="{FF2B5EF4-FFF2-40B4-BE49-F238E27FC236}">
              <a16:creationId xmlns:a16="http://schemas.microsoft.com/office/drawing/2014/main" id="{00000000-0008-0000-0400-00002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52600" y="19364325"/>
          <a:ext cx="99060" cy="9906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113</xdr:row>
      <xdr:rowOff>0</xdr:rowOff>
    </xdr:from>
    <xdr:to>
      <xdr:col>4</xdr:col>
      <xdr:colOff>99060</xdr:colOff>
      <xdr:row>113</xdr:row>
      <xdr:rowOff>99060</xdr:rowOff>
    </xdr:to>
    <xdr:pic>
      <xdr:nvPicPr>
        <xdr:cNvPr id="33" name="Image 32" descr="Cépage célèbre !">
          <a:extLst>
            <a:ext uri="{FF2B5EF4-FFF2-40B4-BE49-F238E27FC236}">
              <a16:creationId xmlns:a16="http://schemas.microsoft.com/office/drawing/2014/main" id="{00000000-0008-0000-0400-00002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52600" y="20450175"/>
          <a:ext cx="99060" cy="9906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114</xdr:row>
      <xdr:rowOff>0</xdr:rowOff>
    </xdr:from>
    <xdr:to>
      <xdr:col>4</xdr:col>
      <xdr:colOff>99060</xdr:colOff>
      <xdr:row>114</xdr:row>
      <xdr:rowOff>99060</xdr:rowOff>
    </xdr:to>
    <xdr:pic>
      <xdr:nvPicPr>
        <xdr:cNvPr id="34" name="Image 33" descr="Cépage célèbre !">
          <a:extLst>
            <a:ext uri="{FF2B5EF4-FFF2-40B4-BE49-F238E27FC236}">
              <a16:creationId xmlns:a16="http://schemas.microsoft.com/office/drawing/2014/main" id="{00000000-0008-0000-0400-00002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52600" y="20631150"/>
          <a:ext cx="99060" cy="9906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115</xdr:row>
      <xdr:rowOff>0</xdr:rowOff>
    </xdr:from>
    <xdr:to>
      <xdr:col>4</xdr:col>
      <xdr:colOff>99060</xdr:colOff>
      <xdr:row>115</xdr:row>
      <xdr:rowOff>99060</xdr:rowOff>
    </xdr:to>
    <xdr:pic>
      <xdr:nvPicPr>
        <xdr:cNvPr id="35" name="Image 34" descr="Cépage célèbre !">
          <a:extLst>
            <a:ext uri="{FF2B5EF4-FFF2-40B4-BE49-F238E27FC236}">
              <a16:creationId xmlns:a16="http://schemas.microsoft.com/office/drawing/2014/main" id="{00000000-0008-0000-0400-00002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52600" y="20812125"/>
          <a:ext cx="99060" cy="9906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140</xdr:row>
      <xdr:rowOff>0</xdr:rowOff>
    </xdr:from>
    <xdr:to>
      <xdr:col>4</xdr:col>
      <xdr:colOff>99060</xdr:colOff>
      <xdr:row>140</xdr:row>
      <xdr:rowOff>99060</xdr:rowOff>
    </xdr:to>
    <xdr:pic>
      <xdr:nvPicPr>
        <xdr:cNvPr id="36" name="Image 35" descr="Cépage célèbre !">
          <a:extLst>
            <a:ext uri="{FF2B5EF4-FFF2-40B4-BE49-F238E27FC236}">
              <a16:creationId xmlns:a16="http://schemas.microsoft.com/office/drawing/2014/main" id="{00000000-0008-0000-0400-00002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52600" y="25336500"/>
          <a:ext cx="99060" cy="9906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147</xdr:row>
      <xdr:rowOff>0</xdr:rowOff>
    </xdr:from>
    <xdr:to>
      <xdr:col>4</xdr:col>
      <xdr:colOff>99060</xdr:colOff>
      <xdr:row>147</xdr:row>
      <xdr:rowOff>99060</xdr:rowOff>
    </xdr:to>
    <xdr:pic>
      <xdr:nvPicPr>
        <xdr:cNvPr id="37" name="Image 36" descr="Cépage célèbre !">
          <a:extLst>
            <a:ext uri="{FF2B5EF4-FFF2-40B4-BE49-F238E27FC236}">
              <a16:creationId xmlns:a16="http://schemas.microsoft.com/office/drawing/2014/main" id="{00000000-0008-0000-0400-00002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52600" y="26603325"/>
          <a:ext cx="99060" cy="9906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149</xdr:row>
      <xdr:rowOff>0</xdr:rowOff>
    </xdr:from>
    <xdr:to>
      <xdr:col>4</xdr:col>
      <xdr:colOff>99060</xdr:colOff>
      <xdr:row>149</xdr:row>
      <xdr:rowOff>99060</xdr:rowOff>
    </xdr:to>
    <xdr:pic>
      <xdr:nvPicPr>
        <xdr:cNvPr id="38" name="Image 37" descr="Cépage célèbre !">
          <a:extLst>
            <a:ext uri="{FF2B5EF4-FFF2-40B4-BE49-F238E27FC236}">
              <a16:creationId xmlns:a16="http://schemas.microsoft.com/office/drawing/2014/main" id="{00000000-0008-0000-0400-00002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52600" y="26965275"/>
          <a:ext cx="99060" cy="9906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166</xdr:row>
      <xdr:rowOff>0</xdr:rowOff>
    </xdr:from>
    <xdr:to>
      <xdr:col>4</xdr:col>
      <xdr:colOff>99060</xdr:colOff>
      <xdr:row>166</xdr:row>
      <xdr:rowOff>99060</xdr:rowOff>
    </xdr:to>
    <xdr:pic>
      <xdr:nvPicPr>
        <xdr:cNvPr id="39" name="Image 38" descr="Cépage célèbre !">
          <a:extLst>
            <a:ext uri="{FF2B5EF4-FFF2-40B4-BE49-F238E27FC236}">
              <a16:creationId xmlns:a16="http://schemas.microsoft.com/office/drawing/2014/main" id="{00000000-0008-0000-0400-00002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52600" y="30041850"/>
          <a:ext cx="99060" cy="9906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174</xdr:row>
      <xdr:rowOff>0</xdr:rowOff>
    </xdr:from>
    <xdr:to>
      <xdr:col>4</xdr:col>
      <xdr:colOff>99060</xdr:colOff>
      <xdr:row>174</xdr:row>
      <xdr:rowOff>99060</xdr:rowOff>
    </xdr:to>
    <xdr:pic>
      <xdr:nvPicPr>
        <xdr:cNvPr id="40" name="Image 39" descr="Cépage célèbre !">
          <a:extLst>
            <a:ext uri="{FF2B5EF4-FFF2-40B4-BE49-F238E27FC236}">
              <a16:creationId xmlns:a16="http://schemas.microsoft.com/office/drawing/2014/main" id="{00000000-0008-0000-0400-00002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52600" y="31489650"/>
          <a:ext cx="99060" cy="9906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188</xdr:row>
      <xdr:rowOff>0</xdr:rowOff>
    </xdr:from>
    <xdr:to>
      <xdr:col>4</xdr:col>
      <xdr:colOff>99060</xdr:colOff>
      <xdr:row>188</xdr:row>
      <xdr:rowOff>99060</xdr:rowOff>
    </xdr:to>
    <xdr:pic>
      <xdr:nvPicPr>
        <xdr:cNvPr id="41" name="Image 40" descr="Cépage célèbre !">
          <a:extLst>
            <a:ext uri="{FF2B5EF4-FFF2-40B4-BE49-F238E27FC236}">
              <a16:creationId xmlns:a16="http://schemas.microsoft.com/office/drawing/2014/main" id="{00000000-0008-0000-0400-00002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52600" y="34023300"/>
          <a:ext cx="99060" cy="9906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195</xdr:row>
      <xdr:rowOff>0</xdr:rowOff>
    </xdr:from>
    <xdr:to>
      <xdr:col>4</xdr:col>
      <xdr:colOff>99060</xdr:colOff>
      <xdr:row>195</xdr:row>
      <xdr:rowOff>99060</xdr:rowOff>
    </xdr:to>
    <xdr:pic>
      <xdr:nvPicPr>
        <xdr:cNvPr id="42" name="Image 41" descr="Cépage célèbre !">
          <a:extLst>
            <a:ext uri="{FF2B5EF4-FFF2-40B4-BE49-F238E27FC236}">
              <a16:creationId xmlns:a16="http://schemas.microsoft.com/office/drawing/2014/main" id="{00000000-0008-0000-0400-00002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52600" y="35290125"/>
          <a:ext cx="99060" cy="9906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212</xdr:row>
      <xdr:rowOff>0</xdr:rowOff>
    </xdr:from>
    <xdr:to>
      <xdr:col>4</xdr:col>
      <xdr:colOff>99060</xdr:colOff>
      <xdr:row>212</xdr:row>
      <xdr:rowOff>99060</xdr:rowOff>
    </xdr:to>
    <xdr:pic>
      <xdr:nvPicPr>
        <xdr:cNvPr id="43" name="Image 42" descr="Cépage célèbre !">
          <a:extLst>
            <a:ext uri="{FF2B5EF4-FFF2-40B4-BE49-F238E27FC236}">
              <a16:creationId xmlns:a16="http://schemas.microsoft.com/office/drawing/2014/main" id="{00000000-0008-0000-0400-00002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52600" y="38366700"/>
          <a:ext cx="99060" cy="9906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220</xdr:row>
      <xdr:rowOff>0</xdr:rowOff>
    </xdr:from>
    <xdr:to>
      <xdr:col>4</xdr:col>
      <xdr:colOff>99060</xdr:colOff>
      <xdr:row>220</xdr:row>
      <xdr:rowOff>99060</xdr:rowOff>
    </xdr:to>
    <xdr:pic>
      <xdr:nvPicPr>
        <xdr:cNvPr id="44" name="Image 43" descr="Cépage célèbre !">
          <a:extLst>
            <a:ext uri="{FF2B5EF4-FFF2-40B4-BE49-F238E27FC236}">
              <a16:creationId xmlns:a16="http://schemas.microsoft.com/office/drawing/2014/main" id="{00000000-0008-0000-0400-00002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52600" y="39814500"/>
          <a:ext cx="99060" cy="9906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227</xdr:row>
      <xdr:rowOff>0</xdr:rowOff>
    </xdr:from>
    <xdr:to>
      <xdr:col>4</xdr:col>
      <xdr:colOff>99060</xdr:colOff>
      <xdr:row>227</xdr:row>
      <xdr:rowOff>99060</xdr:rowOff>
    </xdr:to>
    <xdr:pic>
      <xdr:nvPicPr>
        <xdr:cNvPr id="45" name="Image 44" descr="Cépage célèbre !">
          <a:extLst>
            <a:ext uri="{FF2B5EF4-FFF2-40B4-BE49-F238E27FC236}">
              <a16:creationId xmlns:a16="http://schemas.microsoft.com/office/drawing/2014/main" id="{00000000-0008-0000-0400-00002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52600" y="41081325"/>
          <a:ext cx="99060" cy="9906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236</xdr:row>
      <xdr:rowOff>0</xdr:rowOff>
    </xdr:from>
    <xdr:to>
      <xdr:col>4</xdr:col>
      <xdr:colOff>99060</xdr:colOff>
      <xdr:row>236</xdr:row>
      <xdr:rowOff>99060</xdr:rowOff>
    </xdr:to>
    <xdr:pic>
      <xdr:nvPicPr>
        <xdr:cNvPr id="46" name="Image 45" descr="Cépage célèbre !">
          <a:extLst>
            <a:ext uri="{FF2B5EF4-FFF2-40B4-BE49-F238E27FC236}">
              <a16:creationId xmlns:a16="http://schemas.microsoft.com/office/drawing/2014/main" id="{00000000-0008-0000-0400-00002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52600" y="42710100"/>
          <a:ext cx="99060" cy="9906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240</xdr:row>
      <xdr:rowOff>0</xdr:rowOff>
    </xdr:from>
    <xdr:to>
      <xdr:col>4</xdr:col>
      <xdr:colOff>99060</xdr:colOff>
      <xdr:row>240</xdr:row>
      <xdr:rowOff>99060</xdr:rowOff>
    </xdr:to>
    <xdr:pic>
      <xdr:nvPicPr>
        <xdr:cNvPr id="47" name="Image 46" descr="Cépage célèbre !">
          <a:extLst>
            <a:ext uri="{FF2B5EF4-FFF2-40B4-BE49-F238E27FC236}">
              <a16:creationId xmlns:a16="http://schemas.microsoft.com/office/drawing/2014/main" id="{00000000-0008-0000-0400-00002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52600" y="43434000"/>
          <a:ext cx="99060" cy="9906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241</xdr:row>
      <xdr:rowOff>0</xdr:rowOff>
    </xdr:from>
    <xdr:to>
      <xdr:col>4</xdr:col>
      <xdr:colOff>99060</xdr:colOff>
      <xdr:row>241</xdr:row>
      <xdr:rowOff>99060</xdr:rowOff>
    </xdr:to>
    <xdr:pic>
      <xdr:nvPicPr>
        <xdr:cNvPr id="48" name="Image 47" descr="Cépage célèbre !">
          <a:extLst>
            <a:ext uri="{FF2B5EF4-FFF2-40B4-BE49-F238E27FC236}">
              <a16:creationId xmlns:a16="http://schemas.microsoft.com/office/drawing/2014/main" id="{00000000-0008-0000-0400-00003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52600" y="43614975"/>
          <a:ext cx="99060" cy="9906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242</xdr:row>
      <xdr:rowOff>0</xdr:rowOff>
    </xdr:from>
    <xdr:to>
      <xdr:col>4</xdr:col>
      <xdr:colOff>99060</xdr:colOff>
      <xdr:row>242</xdr:row>
      <xdr:rowOff>99060</xdr:rowOff>
    </xdr:to>
    <xdr:pic>
      <xdr:nvPicPr>
        <xdr:cNvPr id="49" name="Image 48" descr="Cépage célèbre !">
          <a:extLst>
            <a:ext uri="{FF2B5EF4-FFF2-40B4-BE49-F238E27FC236}">
              <a16:creationId xmlns:a16="http://schemas.microsoft.com/office/drawing/2014/main" id="{00000000-0008-0000-0400-00003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52600" y="43795950"/>
          <a:ext cx="99060" cy="9906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253</xdr:row>
      <xdr:rowOff>0</xdr:rowOff>
    </xdr:from>
    <xdr:to>
      <xdr:col>4</xdr:col>
      <xdr:colOff>99060</xdr:colOff>
      <xdr:row>253</xdr:row>
      <xdr:rowOff>99060</xdr:rowOff>
    </xdr:to>
    <xdr:pic>
      <xdr:nvPicPr>
        <xdr:cNvPr id="50" name="Image 49" descr="Cépage célèbre !">
          <a:extLst>
            <a:ext uri="{FF2B5EF4-FFF2-40B4-BE49-F238E27FC236}">
              <a16:creationId xmlns:a16="http://schemas.microsoft.com/office/drawing/2014/main" id="{00000000-0008-0000-0400-00003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52600" y="45786675"/>
          <a:ext cx="99060" cy="9906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263</xdr:row>
      <xdr:rowOff>0</xdr:rowOff>
    </xdr:from>
    <xdr:to>
      <xdr:col>4</xdr:col>
      <xdr:colOff>99060</xdr:colOff>
      <xdr:row>263</xdr:row>
      <xdr:rowOff>99060</xdr:rowOff>
    </xdr:to>
    <xdr:pic>
      <xdr:nvPicPr>
        <xdr:cNvPr id="51" name="Image 50" descr="Cépage célèbre !">
          <a:extLst>
            <a:ext uri="{FF2B5EF4-FFF2-40B4-BE49-F238E27FC236}">
              <a16:creationId xmlns:a16="http://schemas.microsoft.com/office/drawing/2014/main" id="{00000000-0008-0000-0400-00003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52600" y="47596425"/>
          <a:ext cx="99060" cy="9906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104775</xdr:colOff>
      <xdr:row>0</xdr:row>
      <xdr:rowOff>0</xdr:rowOff>
    </xdr:from>
    <xdr:to>
      <xdr:col>15</xdr:col>
      <xdr:colOff>22401</xdr:colOff>
      <xdr:row>42</xdr:row>
      <xdr:rowOff>161938</xdr:rowOff>
    </xdr:to>
    <xdr:pic>
      <xdr:nvPicPr>
        <xdr:cNvPr id="52" name="Image 51">
          <a:extLst>
            <a:ext uri="{FF2B5EF4-FFF2-40B4-BE49-F238E27FC236}">
              <a16:creationId xmlns:a16="http://schemas.microsoft.com/office/drawing/2014/main" id="{00000000-0008-0000-0400-000034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3352800" y="0"/>
          <a:ext cx="7537626" cy="7762888"/>
        </a:xfrm>
        <a:prstGeom prst="rect">
          <a:avLst/>
        </a:prstGeom>
      </xdr:spPr>
    </xdr:pic>
    <xdr:clientData/>
  </xdr:twoCellAnchor>
</xdr:wsDr>
</file>

<file path=xl/drawings/drawing4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0</xdr:colOff>
      <xdr:row>54</xdr:row>
      <xdr:rowOff>0</xdr:rowOff>
    </xdr:from>
    <xdr:to>
      <xdr:col>0</xdr:col>
      <xdr:colOff>99060</xdr:colOff>
      <xdr:row>54</xdr:row>
      <xdr:rowOff>99060</xdr:rowOff>
    </xdr:to>
    <xdr:pic>
      <xdr:nvPicPr>
        <xdr:cNvPr id="2" name="Image 1" descr="Cépage célèbre !">
          <a:extLst>
            <a:ext uri="{FF2B5EF4-FFF2-40B4-BE49-F238E27FC236}">
              <a16:creationId xmlns:a16="http://schemas.microsoft.com/office/drawing/2014/main" id="{00000000-0008-0000-05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772650"/>
          <a:ext cx="99060" cy="9906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61</xdr:row>
      <xdr:rowOff>0</xdr:rowOff>
    </xdr:from>
    <xdr:to>
      <xdr:col>0</xdr:col>
      <xdr:colOff>99060</xdr:colOff>
      <xdr:row>61</xdr:row>
      <xdr:rowOff>99060</xdr:rowOff>
    </xdr:to>
    <xdr:pic>
      <xdr:nvPicPr>
        <xdr:cNvPr id="3" name="Image 2" descr="Cépage célèbre !">
          <a:extLst>
            <a:ext uri="{FF2B5EF4-FFF2-40B4-BE49-F238E27FC236}">
              <a16:creationId xmlns:a16="http://schemas.microsoft.com/office/drawing/2014/main" id="{00000000-0008-0000-05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1039475"/>
          <a:ext cx="99060" cy="9906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75</xdr:row>
      <xdr:rowOff>0</xdr:rowOff>
    </xdr:from>
    <xdr:to>
      <xdr:col>0</xdr:col>
      <xdr:colOff>99060</xdr:colOff>
      <xdr:row>75</xdr:row>
      <xdr:rowOff>99060</xdr:rowOff>
    </xdr:to>
    <xdr:pic>
      <xdr:nvPicPr>
        <xdr:cNvPr id="4" name="Image 3" descr="Cépage célèbre !">
          <a:extLst>
            <a:ext uri="{FF2B5EF4-FFF2-40B4-BE49-F238E27FC236}">
              <a16:creationId xmlns:a16="http://schemas.microsoft.com/office/drawing/2014/main" id="{00000000-0008-0000-05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3573125"/>
          <a:ext cx="99060" cy="9906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76</xdr:row>
      <xdr:rowOff>0</xdr:rowOff>
    </xdr:from>
    <xdr:to>
      <xdr:col>0</xdr:col>
      <xdr:colOff>99060</xdr:colOff>
      <xdr:row>76</xdr:row>
      <xdr:rowOff>99060</xdr:rowOff>
    </xdr:to>
    <xdr:pic>
      <xdr:nvPicPr>
        <xdr:cNvPr id="5" name="Image 4" descr="Cépage célèbre !">
          <a:extLst>
            <a:ext uri="{FF2B5EF4-FFF2-40B4-BE49-F238E27FC236}">
              <a16:creationId xmlns:a16="http://schemas.microsoft.com/office/drawing/2014/main" id="{00000000-0008-0000-05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3754100"/>
          <a:ext cx="99060" cy="9906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91</xdr:row>
      <xdr:rowOff>0</xdr:rowOff>
    </xdr:from>
    <xdr:to>
      <xdr:col>0</xdr:col>
      <xdr:colOff>99060</xdr:colOff>
      <xdr:row>91</xdr:row>
      <xdr:rowOff>99060</xdr:rowOff>
    </xdr:to>
    <xdr:pic>
      <xdr:nvPicPr>
        <xdr:cNvPr id="6" name="Image 5" descr="Cépage célèbre !">
          <a:extLst>
            <a:ext uri="{FF2B5EF4-FFF2-40B4-BE49-F238E27FC236}">
              <a16:creationId xmlns:a16="http://schemas.microsoft.com/office/drawing/2014/main" id="{00000000-0008-0000-05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6468725"/>
          <a:ext cx="99060" cy="9906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99</xdr:row>
      <xdr:rowOff>0</xdr:rowOff>
    </xdr:from>
    <xdr:to>
      <xdr:col>0</xdr:col>
      <xdr:colOff>99060</xdr:colOff>
      <xdr:row>99</xdr:row>
      <xdr:rowOff>99060</xdr:rowOff>
    </xdr:to>
    <xdr:pic>
      <xdr:nvPicPr>
        <xdr:cNvPr id="7" name="Image 6" descr="Cépage célèbre !">
          <a:extLst>
            <a:ext uri="{FF2B5EF4-FFF2-40B4-BE49-F238E27FC236}">
              <a16:creationId xmlns:a16="http://schemas.microsoft.com/office/drawing/2014/main" id="{00000000-0008-0000-05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7916525"/>
          <a:ext cx="99060" cy="9906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116</xdr:row>
      <xdr:rowOff>0</xdr:rowOff>
    </xdr:from>
    <xdr:to>
      <xdr:col>0</xdr:col>
      <xdr:colOff>99060</xdr:colOff>
      <xdr:row>116</xdr:row>
      <xdr:rowOff>99060</xdr:rowOff>
    </xdr:to>
    <xdr:pic>
      <xdr:nvPicPr>
        <xdr:cNvPr id="8" name="Image 7" descr="Cépage célèbre !">
          <a:extLst>
            <a:ext uri="{FF2B5EF4-FFF2-40B4-BE49-F238E27FC236}">
              <a16:creationId xmlns:a16="http://schemas.microsoft.com/office/drawing/2014/main" id="{00000000-0008-0000-0500-00000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20993100"/>
          <a:ext cx="99060" cy="9906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117</xdr:row>
      <xdr:rowOff>0</xdr:rowOff>
    </xdr:from>
    <xdr:to>
      <xdr:col>0</xdr:col>
      <xdr:colOff>99060</xdr:colOff>
      <xdr:row>117</xdr:row>
      <xdr:rowOff>99060</xdr:rowOff>
    </xdr:to>
    <xdr:pic>
      <xdr:nvPicPr>
        <xdr:cNvPr id="9" name="Image 8" descr="Cépage célèbre !">
          <a:extLst>
            <a:ext uri="{FF2B5EF4-FFF2-40B4-BE49-F238E27FC236}">
              <a16:creationId xmlns:a16="http://schemas.microsoft.com/office/drawing/2014/main" id="{00000000-0008-0000-0500-00000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21174075"/>
          <a:ext cx="99060" cy="9906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129</xdr:row>
      <xdr:rowOff>0</xdr:rowOff>
    </xdr:from>
    <xdr:to>
      <xdr:col>0</xdr:col>
      <xdr:colOff>99060</xdr:colOff>
      <xdr:row>129</xdr:row>
      <xdr:rowOff>99060</xdr:rowOff>
    </xdr:to>
    <xdr:pic>
      <xdr:nvPicPr>
        <xdr:cNvPr id="10" name="Image 9" descr="Cépage célèbre !">
          <a:extLst>
            <a:ext uri="{FF2B5EF4-FFF2-40B4-BE49-F238E27FC236}">
              <a16:creationId xmlns:a16="http://schemas.microsoft.com/office/drawing/2014/main" id="{00000000-0008-0000-0500-00000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23345775"/>
          <a:ext cx="99060" cy="9906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143</xdr:row>
      <xdr:rowOff>0</xdr:rowOff>
    </xdr:from>
    <xdr:to>
      <xdr:col>0</xdr:col>
      <xdr:colOff>99060</xdr:colOff>
      <xdr:row>143</xdr:row>
      <xdr:rowOff>99060</xdr:rowOff>
    </xdr:to>
    <xdr:pic>
      <xdr:nvPicPr>
        <xdr:cNvPr id="11" name="Image 10" descr="Cépage célèbre !">
          <a:extLst>
            <a:ext uri="{FF2B5EF4-FFF2-40B4-BE49-F238E27FC236}">
              <a16:creationId xmlns:a16="http://schemas.microsoft.com/office/drawing/2014/main" id="{00000000-0008-0000-0500-00000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25879425"/>
          <a:ext cx="99060" cy="9906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152</xdr:row>
      <xdr:rowOff>0</xdr:rowOff>
    </xdr:from>
    <xdr:to>
      <xdr:col>0</xdr:col>
      <xdr:colOff>99060</xdr:colOff>
      <xdr:row>152</xdr:row>
      <xdr:rowOff>99060</xdr:rowOff>
    </xdr:to>
    <xdr:pic>
      <xdr:nvPicPr>
        <xdr:cNvPr id="12" name="Image 11" descr="Cépage célèbre !">
          <a:extLst>
            <a:ext uri="{FF2B5EF4-FFF2-40B4-BE49-F238E27FC236}">
              <a16:creationId xmlns:a16="http://schemas.microsoft.com/office/drawing/2014/main" id="{00000000-0008-0000-0500-00000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27508200"/>
          <a:ext cx="99060" cy="9906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176</xdr:row>
      <xdr:rowOff>0</xdr:rowOff>
    </xdr:from>
    <xdr:to>
      <xdr:col>0</xdr:col>
      <xdr:colOff>99060</xdr:colOff>
      <xdr:row>176</xdr:row>
      <xdr:rowOff>99060</xdr:rowOff>
    </xdr:to>
    <xdr:pic>
      <xdr:nvPicPr>
        <xdr:cNvPr id="13" name="Image 12" descr="Cépage célèbre !">
          <a:extLst>
            <a:ext uri="{FF2B5EF4-FFF2-40B4-BE49-F238E27FC236}">
              <a16:creationId xmlns:a16="http://schemas.microsoft.com/office/drawing/2014/main" id="{00000000-0008-0000-0500-00000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1851600"/>
          <a:ext cx="99060" cy="9906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178</xdr:row>
      <xdr:rowOff>0</xdr:rowOff>
    </xdr:from>
    <xdr:to>
      <xdr:col>0</xdr:col>
      <xdr:colOff>99060</xdr:colOff>
      <xdr:row>178</xdr:row>
      <xdr:rowOff>99060</xdr:rowOff>
    </xdr:to>
    <xdr:pic>
      <xdr:nvPicPr>
        <xdr:cNvPr id="14" name="Image 13" descr="Cépage célèbre !">
          <a:extLst>
            <a:ext uri="{FF2B5EF4-FFF2-40B4-BE49-F238E27FC236}">
              <a16:creationId xmlns:a16="http://schemas.microsoft.com/office/drawing/2014/main" id="{00000000-0008-0000-0500-00000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2213550"/>
          <a:ext cx="99060" cy="9906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179</xdr:row>
      <xdr:rowOff>0</xdr:rowOff>
    </xdr:from>
    <xdr:to>
      <xdr:col>0</xdr:col>
      <xdr:colOff>99060</xdr:colOff>
      <xdr:row>179</xdr:row>
      <xdr:rowOff>99060</xdr:rowOff>
    </xdr:to>
    <xdr:pic>
      <xdr:nvPicPr>
        <xdr:cNvPr id="15" name="Image 14" descr="Cépage célèbre !">
          <a:extLst>
            <a:ext uri="{FF2B5EF4-FFF2-40B4-BE49-F238E27FC236}">
              <a16:creationId xmlns:a16="http://schemas.microsoft.com/office/drawing/2014/main" id="{00000000-0008-0000-0500-00000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2394525"/>
          <a:ext cx="99060" cy="9906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195</xdr:row>
      <xdr:rowOff>0</xdr:rowOff>
    </xdr:from>
    <xdr:to>
      <xdr:col>0</xdr:col>
      <xdr:colOff>99060</xdr:colOff>
      <xdr:row>195</xdr:row>
      <xdr:rowOff>99060</xdr:rowOff>
    </xdr:to>
    <xdr:pic>
      <xdr:nvPicPr>
        <xdr:cNvPr id="16" name="Image 15" descr="Cépage célèbre !">
          <a:extLst>
            <a:ext uri="{FF2B5EF4-FFF2-40B4-BE49-F238E27FC236}">
              <a16:creationId xmlns:a16="http://schemas.microsoft.com/office/drawing/2014/main" id="{00000000-0008-0000-05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5290125"/>
          <a:ext cx="99060" cy="9906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208</xdr:row>
      <xdr:rowOff>0</xdr:rowOff>
    </xdr:from>
    <xdr:to>
      <xdr:col>0</xdr:col>
      <xdr:colOff>99060</xdr:colOff>
      <xdr:row>208</xdr:row>
      <xdr:rowOff>99060</xdr:rowOff>
    </xdr:to>
    <xdr:pic>
      <xdr:nvPicPr>
        <xdr:cNvPr id="17" name="Image 16" descr="Cépage célèbre !">
          <a:extLst>
            <a:ext uri="{FF2B5EF4-FFF2-40B4-BE49-F238E27FC236}">
              <a16:creationId xmlns:a16="http://schemas.microsoft.com/office/drawing/2014/main" id="{00000000-0008-0000-0500-00001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7642800"/>
          <a:ext cx="99060" cy="9906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218</xdr:row>
      <xdr:rowOff>0</xdr:rowOff>
    </xdr:from>
    <xdr:to>
      <xdr:col>0</xdr:col>
      <xdr:colOff>99060</xdr:colOff>
      <xdr:row>218</xdr:row>
      <xdr:rowOff>99060</xdr:rowOff>
    </xdr:to>
    <xdr:pic>
      <xdr:nvPicPr>
        <xdr:cNvPr id="18" name="Image 17" descr="Cépage célèbre !">
          <a:extLst>
            <a:ext uri="{FF2B5EF4-FFF2-40B4-BE49-F238E27FC236}">
              <a16:creationId xmlns:a16="http://schemas.microsoft.com/office/drawing/2014/main" id="{00000000-0008-0000-05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9452550"/>
          <a:ext cx="99060" cy="9906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230</xdr:row>
      <xdr:rowOff>0</xdr:rowOff>
    </xdr:from>
    <xdr:to>
      <xdr:col>0</xdr:col>
      <xdr:colOff>99060</xdr:colOff>
      <xdr:row>230</xdr:row>
      <xdr:rowOff>99060</xdr:rowOff>
    </xdr:to>
    <xdr:pic>
      <xdr:nvPicPr>
        <xdr:cNvPr id="19" name="Image 18" descr="Cépage célèbre !">
          <a:extLst>
            <a:ext uri="{FF2B5EF4-FFF2-40B4-BE49-F238E27FC236}">
              <a16:creationId xmlns:a16="http://schemas.microsoft.com/office/drawing/2014/main" id="{00000000-0008-0000-0500-00001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1624250"/>
          <a:ext cx="99060" cy="9906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240</xdr:row>
      <xdr:rowOff>0</xdr:rowOff>
    </xdr:from>
    <xdr:to>
      <xdr:col>0</xdr:col>
      <xdr:colOff>99060</xdr:colOff>
      <xdr:row>240</xdr:row>
      <xdr:rowOff>99060</xdr:rowOff>
    </xdr:to>
    <xdr:pic>
      <xdr:nvPicPr>
        <xdr:cNvPr id="20" name="Image 19" descr="Cépage célèbre !">
          <a:extLst>
            <a:ext uri="{FF2B5EF4-FFF2-40B4-BE49-F238E27FC236}">
              <a16:creationId xmlns:a16="http://schemas.microsoft.com/office/drawing/2014/main" id="{00000000-0008-0000-0500-00001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3434000"/>
          <a:ext cx="99060" cy="9906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245</xdr:row>
      <xdr:rowOff>0</xdr:rowOff>
    </xdr:from>
    <xdr:to>
      <xdr:col>0</xdr:col>
      <xdr:colOff>99060</xdr:colOff>
      <xdr:row>245</xdr:row>
      <xdr:rowOff>99060</xdr:rowOff>
    </xdr:to>
    <xdr:pic>
      <xdr:nvPicPr>
        <xdr:cNvPr id="21" name="Image 20" descr="Cépage célèbre !">
          <a:extLst>
            <a:ext uri="{FF2B5EF4-FFF2-40B4-BE49-F238E27FC236}">
              <a16:creationId xmlns:a16="http://schemas.microsoft.com/office/drawing/2014/main" id="{00000000-0008-0000-0500-00001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4338875"/>
          <a:ext cx="99060" cy="9906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250</xdr:row>
      <xdr:rowOff>0</xdr:rowOff>
    </xdr:from>
    <xdr:to>
      <xdr:col>0</xdr:col>
      <xdr:colOff>99060</xdr:colOff>
      <xdr:row>250</xdr:row>
      <xdr:rowOff>99060</xdr:rowOff>
    </xdr:to>
    <xdr:pic>
      <xdr:nvPicPr>
        <xdr:cNvPr id="22" name="Image 21" descr="Cépage célèbre !">
          <a:extLst>
            <a:ext uri="{FF2B5EF4-FFF2-40B4-BE49-F238E27FC236}">
              <a16:creationId xmlns:a16="http://schemas.microsoft.com/office/drawing/2014/main" id="{00000000-0008-0000-0500-00001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5243750"/>
          <a:ext cx="99060" cy="9906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253</xdr:row>
      <xdr:rowOff>0</xdr:rowOff>
    </xdr:from>
    <xdr:to>
      <xdr:col>0</xdr:col>
      <xdr:colOff>99060</xdr:colOff>
      <xdr:row>253</xdr:row>
      <xdr:rowOff>99060</xdr:rowOff>
    </xdr:to>
    <xdr:pic>
      <xdr:nvPicPr>
        <xdr:cNvPr id="23" name="Image 22" descr="Cépage célèbre !">
          <a:extLst>
            <a:ext uri="{FF2B5EF4-FFF2-40B4-BE49-F238E27FC236}">
              <a16:creationId xmlns:a16="http://schemas.microsoft.com/office/drawing/2014/main" id="{00000000-0008-0000-0500-00001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5786675"/>
          <a:ext cx="99060" cy="9906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256</xdr:row>
      <xdr:rowOff>0</xdr:rowOff>
    </xdr:from>
    <xdr:to>
      <xdr:col>0</xdr:col>
      <xdr:colOff>99060</xdr:colOff>
      <xdr:row>256</xdr:row>
      <xdr:rowOff>99060</xdr:rowOff>
    </xdr:to>
    <xdr:pic>
      <xdr:nvPicPr>
        <xdr:cNvPr id="24" name="Image 23" descr="Cépage célèbre !">
          <a:extLst>
            <a:ext uri="{FF2B5EF4-FFF2-40B4-BE49-F238E27FC236}">
              <a16:creationId xmlns:a16="http://schemas.microsoft.com/office/drawing/2014/main" id="{00000000-0008-0000-0500-00001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6329600"/>
          <a:ext cx="99060" cy="9906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259</xdr:row>
      <xdr:rowOff>0</xdr:rowOff>
    </xdr:from>
    <xdr:to>
      <xdr:col>0</xdr:col>
      <xdr:colOff>99060</xdr:colOff>
      <xdr:row>259</xdr:row>
      <xdr:rowOff>99060</xdr:rowOff>
    </xdr:to>
    <xdr:pic>
      <xdr:nvPicPr>
        <xdr:cNvPr id="25" name="Image 24" descr="Cépage célèbre !">
          <a:extLst>
            <a:ext uri="{FF2B5EF4-FFF2-40B4-BE49-F238E27FC236}">
              <a16:creationId xmlns:a16="http://schemas.microsoft.com/office/drawing/2014/main" id="{00000000-0008-0000-0500-00001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6872525"/>
          <a:ext cx="99060" cy="9906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265</xdr:row>
      <xdr:rowOff>0</xdr:rowOff>
    </xdr:from>
    <xdr:to>
      <xdr:col>0</xdr:col>
      <xdr:colOff>99060</xdr:colOff>
      <xdr:row>265</xdr:row>
      <xdr:rowOff>99060</xdr:rowOff>
    </xdr:to>
    <xdr:pic>
      <xdr:nvPicPr>
        <xdr:cNvPr id="26" name="Image 25" descr="Cépage célèbre !">
          <a:extLst>
            <a:ext uri="{FF2B5EF4-FFF2-40B4-BE49-F238E27FC236}">
              <a16:creationId xmlns:a16="http://schemas.microsoft.com/office/drawing/2014/main" id="{00000000-0008-0000-0500-00001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7958375"/>
          <a:ext cx="99060" cy="9906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43</xdr:row>
      <xdr:rowOff>0</xdr:rowOff>
    </xdr:from>
    <xdr:to>
      <xdr:col>0</xdr:col>
      <xdr:colOff>99060</xdr:colOff>
      <xdr:row>43</xdr:row>
      <xdr:rowOff>99060</xdr:rowOff>
    </xdr:to>
    <xdr:pic>
      <xdr:nvPicPr>
        <xdr:cNvPr id="27" name="Image 26" descr="Cépage célèbre !">
          <a:extLst>
            <a:ext uri="{FF2B5EF4-FFF2-40B4-BE49-F238E27FC236}">
              <a16:creationId xmlns:a16="http://schemas.microsoft.com/office/drawing/2014/main" id="{00000000-0008-0000-0500-00001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7781925"/>
          <a:ext cx="99060" cy="9906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44</xdr:row>
      <xdr:rowOff>0</xdr:rowOff>
    </xdr:from>
    <xdr:to>
      <xdr:col>0</xdr:col>
      <xdr:colOff>99060</xdr:colOff>
      <xdr:row>44</xdr:row>
      <xdr:rowOff>99060</xdr:rowOff>
    </xdr:to>
    <xdr:pic>
      <xdr:nvPicPr>
        <xdr:cNvPr id="28" name="Image 27" descr="Cépage célèbre !">
          <a:extLst>
            <a:ext uri="{FF2B5EF4-FFF2-40B4-BE49-F238E27FC236}">
              <a16:creationId xmlns:a16="http://schemas.microsoft.com/office/drawing/2014/main" id="{00000000-0008-0000-0500-00001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7962900"/>
          <a:ext cx="99060" cy="9906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52</xdr:row>
      <xdr:rowOff>0</xdr:rowOff>
    </xdr:from>
    <xdr:to>
      <xdr:col>0</xdr:col>
      <xdr:colOff>99060</xdr:colOff>
      <xdr:row>52</xdr:row>
      <xdr:rowOff>99060</xdr:rowOff>
    </xdr:to>
    <xdr:pic>
      <xdr:nvPicPr>
        <xdr:cNvPr id="29" name="Image 28" descr="Cépage célèbre !">
          <a:extLst>
            <a:ext uri="{FF2B5EF4-FFF2-40B4-BE49-F238E27FC236}">
              <a16:creationId xmlns:a16="http://schemas.microsoft.com/office/drawing/2014/main" id="{00000000-0008-0000-0500-00001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410700"/>
          <a:ext cx="99060" cy="9906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57</xdr:row>
      <xdr:rowOff>0</xdr:rowOff>
    </xdr:from>
    <xdr:to>
      <xdr:col>0</xdr:col>
      <xdr:colOff>99060</xdr:colOff>
      <xdr:row>57</xdr:row>
      <xdr:rowOff>99060</xdr:rowOff>
    </xdr:to>
    <xdr:pic>
      <xdr:nvPicPr>
        <xdr:cNvPr id="30" name="Image 29" descr="Cépage célèbre !">
          <a:extLst>
            <a:ext uri="{FF2B5EF4-FFF2-40B4-BE49-F238E27FC236}">
              <a16:creationId xmlns:a16="http://schemas.microsoft.com/office/drawing/2014/main" id="{00000000-0008-0000-0500-00001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0315575"/>
          <a:ext cx="99060" cy="9906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59</xdr:row>
      <xdr:rowOff>0</xdr:rowOff>
    </xdr:from>
    <xdr:to>
      <xdr:col>0</xdr:col>
      <xdr:colOff>99060</xdr:colOff>
      <xdr:row>59</xdr:row>
      <xdr:rowOff>99060</xdr:rowOff>
    </xdr:to>
    <xdr:pic>
      <xdr:nvPicPr>
        <xdr:cNvPr id="31" name="Image 30" descr="Cépage célèbre !">
          <a:extLst>
            <a:ext uri="{FF2B5EF4-FFF2-40B4-BE49-F238E27FC236}">
              <a16:creationId xmlns:a16="http://schemas.microsoft.com/office/drawing/2014/main" id="{00000000-0008-0000-0500-00001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0677525"/>
          <a:ext cx="99060" cy="9906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63</xdr:row>
      <xdr:rowOff>0</xdr:rowOff>
    </xdr:from>
    <xdr:to>
      <xdr:col>0</xdr:col>
      <xdr:colOff>99060</xdr:colOff>
      <xdr:row>63</xdr:row>
      <xdr:rowOff>99060</xdr:rowOff>
    </xdr:to>
    <xdr:pic>
      <xdr:nvPicPr>
        <xdr:cNvPr id="32" name="Image 31" descr="Cépage célèbre !">
          <a:extLst>
            <a:ext uri="{FF2B5EF4-FFF2-40B4-BE49-F238E27FC236}">
              <a16:creationId xmlns:a16="http://schemas.microsoft.com/office/drawing/2014/main" id="{00000000-0008-0000-0500-00002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1401425"/>
          <a:ext cx="99060" cy="9906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64</xdr:row>
      <xdr:rowOff>0</xdr:rowOff>
    </xdr:from>
    <xdr:to>
      <xdr:col>0</xdr:col>
      <xdr:colOff>99060</xdr:colOff>
      <xdr:row>64</xdr:row>
      <xdr:rowOff>99060</xdr:rowOff>
    </xdr:to>
    <xdr:pic>
      <xdr:nvPicPr>
        <xdr:cNvPr id="33" name="Image 32" descr="Cépage célèbre !">
          <a:extLst>
            <a:ext uri="{FF2B5EF4-FFF2-40B4-BE49-F238E27FC236}">
              <a16:creationId xmlns:a16="http://schemas.microsoft.com/office/drawing/2014/main" id="{00000000-0008-0000-0500-00002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1582400"/>
          <a:ext cx="99060" cy="9906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73</xdr:row>
      <xdr:rowOff>0</xdr:rowOff>
    </xdr:from>
    <xdr:to>
      <xdr:col>0</xdr:col>
      <xdr:colOff>99060</xdr:colOff>
      <xdr:row>73</xdr:row>
      <xdr:rowOff>99060</xdr:rowOff>
    </xdr:to>
    <xdr:pic>
      <xdr:nvPicPr>
        <xdr:cNvPr id="34" name="Image 33" descr="Cépage célèbre !">
          <a:extLst>
            <a:ext uri="{FF2B5EF4-FFF2-40B4-BE49-F238E27FC236}">
              <a16:creationId xmlns:a16="http://schemas.microsoft.com/office/drawing/2014/main" id="{00000000-0008-0000-0500-00002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3211175"/>
          <a:ext cx="99060" cy="9906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100</xdr:row>
      <xdr:rowOff>0</xdr:rowOff>
    </xdr:from>
    <xdr:to>
      <xdr:col>0</xdr:col>
      <xdr:colOff>99060</xdr:colOff>
      <xdr:row>100</xdr:row>
      <xdr:rowOff>99060</xdr:rowOff>
    </xdr:to>
    <xdr:pic>
      <xdr:nvPicPr>
        <xdr:cNvPr id="35" name="Image 34" descr="Cépage célèbre !">
          <a:extLst>
            <a:ext uri="{FF2B5EF4-FFF2-40B4-BE49-F238E27FC236}">
              <a16:creationId xmlns:a16="http://schemas.microsoft.com/office/drawing/2014/main" id="{00000000-0008-0000-0500-00002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8097500"/>
          <a:ext cx="99060" cy="9906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105</xdr:row>
      <xdr:rowOff>0</xdr:rowOff>
    </xdr:from>
    <xdr:to>
      <xdr:col>0</xdr:col>
      <xdr:colOff>99060</xdr:colOff>
      <xdr:row>105</xdr:row>
      <xdr:rowOff>99060</xdr:rowOff>
    </xdr:to>
    <xdr:pic>
      <xdr:nvPicPr>
        <xdr:cNvPr id="36" name="Image 35" descr="Cépage célèbre !">
          <a:extLst>
            <a:ext uri="{FF2B5EF4-FFF2-40B4-BE49-F238E27FC236}">
              <a16:creationId xmlns:a16="http://schemas.microsoft.com/office/drawing/2014/main" id="{00000000-0008-0000-0500-00002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9002375"/>
          <a:ext cx="99060" cy="9906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111</xdr:row>
      <xdr:rowOff>0</xdr:rowOff>
    </xdr:from>
    <xdr:to>
      <xdr:col>0</xdr:col>
      <xdr:colOff>99060</xdr:colOff>
      <xdr:row>111</xdr:row>
      <xdr:rowOff>99060</xdr:rowOff>
    </xdr:to>
    <xdr:pic>
      <xdr:nvPicPr>
        <xdr:cNvPr id="37" name="Image 36" descr="Cépage célèbre !">
          <a:extLst>
            <a:ext uri="{FF2B5EF4-FFF2-40B4-BE49-F238E27FC236}">
              <a16:creationId xmlns:a16="http://schemas.microsoft.com/office/drawing/2014/main" id="{00000000-0008-0000-0500-00002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20088225"/>
          <a:ext cx="99060" cy="9906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112</xdr:row>
      <xdr:rowOff>0</xdr:rowOff>
    </xdr:from>
    <xdr:to>
      <xdr:col>0</xdr:col>
      <xdr:colOff>99060</xdr:colOff>
      <xdr:row>112</xdr:row>
      <xdr:rowOff>99060</xdr:rowOff>
    </xdr:to>
    <xdr:pic>
      <xdr:nvPicPr>
        <xdr:cNvPr id="38" name="Image 37" descr="Cépage célèbre !">
          <a:extLst>
            <a:ext uri="{FF2B5EF4-FFF2-40B4-BE49-F238E27FC236}">
              <a16:creationId xmlns:a16="http://schemas.microsoft.com/office/drawing/2014/main" id="{00000000-0008-0000-0500-00002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20269200"/>
          <a:ext cx="99060" cy="9906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113</xdr:row>
      <xdr:rowOff>0</xdr:rowOff>
    </xdr:from>
    <xdr:to>
      <xdr:col>0</xdr:col>
      <xdr:colOff>99060</xdr:colOff>
      <xdr:row>113</xdr:row>
      <xdr:rowOff>99060</xdr:rowOff>
    </xdr:to>
    <xdr:pic>
      <xdr:nvPicPr>
        <xdr:cNvPr id="39" name="Image 38" descr="Cépage célèbre !">
          <a:extLst>
            <a:ext uri="{FF2B5EF4-FFF2-40B4-BE49-F238E27FC236}">
              <a16:creationId xmlns:a16="http://schemas.microsoft.com/office/drawing/2014/main" id="{00000000-0008-0000-0500-00002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20450175"/>
          <a:ext cx="99060" cy="9906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138</xdr:row>
      <xdr:rowOff>0</xdr:rowOff>
    </xdr:from>
    <xdr:to>
      <xdr:col>0</xdr:col>
      <xdr:colOff>99060</xdr:colOff>
      <xdr:row>138</xdr:row>
      <xdr:rowOff>99060</xdr:rowOff>
    </xdr:to>
    <xdr:pic>
      <xdr:nvPicPr>
        <xdr:cNvPr id="40" name="Image 39" descr="Cépage célèbre !">
          <a:extLst>
            <a:ext uri="{FF2B5EF4-FFF2-40B4-BE49-F238E27FC236}">
              <a16:creationId xmlns:a16="http://schemas.microsoft.com/office/drawing/2014/main" id="{00000000-0008-0000-0500-00002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24974550"/>
          <a:ext cx="99060" cy="9906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145</xdr:row>
      <xdr:rowOff>0</xdr:rowOff>
    </xdr:from>
    <xdr:to>
      <xdr:col>0</xdr:col>
      <xdr:colOff>99060</xdr:colOff>
      <xdr:row>145</xdr:row>
      <xdr:rowOff>99060</xdr:rowOff>
    </xdr:to>
    <xdr:pic>
      <xdr:nvPicPr>
        <xdr:cNvPr id="41" name="Image 40" descr="Cépage célèbre !">
          <a:extLst>
            <a:ext uri="{FF2B5EF4-FFF2-40B4-BE49-F238E27FC236}">
              <a16:creationId xmlns:a16="http://schemas.microsoft.com/office/drawing/2014/main" id="{00000000-0008-0000-0500-00002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26241375"/>
          <a:ext cx="99060" cy="9906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147</xdr:row>
      <xdr:rowOff>0</xdr:rowOff>
    </xdr:from>
    <xdr:to>
      <xdr:col>0</xdr:col>
      <xdr:colOff>99060</xdr:colOff>
      <xdr:row>147</xdr:row>
      <xdr:rowOff>99060</xdr:rowOff>
    </xdr:to>
    <xdr:pic>
      <xdr:nvPicPr>
        <xdr:cNvPr id="42" name="Image 41" descr="Cépage célèbre !">
          <a:extLst>
            <a:ext uri="{FF2B5EF4-FFF2-40B4-BE49-F238E27FC236}">
              <a16:creationId xmlns:a16="http://schemas.microsoft.com/office/drawing/2014/main" id="{00000000-0008-0000-0500-00002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26603325"/>
          <a:ext cx="99060" cy="9906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164</xdr:row>
      <xdr:rowOff>0</xdr:rowOff>
    </xdr:from>
    <xdr:to>
      <xdr:col>0</xdr:col>
      <xdr:colOff>99060</xdr:colOff>
      <xdr:row>164</xdr:row>
      <xdr:rowOff>99060</xdr:rowOff>
    </xdr:to>
    <xdr:pic>
      <xdr:nvPicPr>
        <xdr:cNvPr id="43" name="Image 42" descr="Cépage célèbre !">
          <a:extLst>
            <a:ext uri="{FF2B5EF4-FFF2-40B4-BE49-F238E27FC236}">
              <a16:creationId xmlns:a16="http://schemas.microsoft.com/office/drawing/2014/main" id="{00000000-0008-0000-0500-00002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29679900"/>
          <a:ext cx="99060" cy="9906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172</xdr:row>
      <xdr:rowOff>0</xdr:rowOff>
    </xdr:from>
    <xdr:to>
      <xdr:col>0</xdr:col>
      <xdr:colOff>99060</xdr:colOff>
      <xdr:row>172</xdr:row>
      <xdr:rowOff>99060</xdr:rowOff>
    </xdr:to>
    <xdr:pic>
      <xdr:nvPicPr>
        <xdr:cNvPr id="44" name="Image 43" descr="Cépage célèbre !">
          <a:extLst>
            <a:ext uri="{FF2B5EF4-FFF2-40B4-BE49-F238E27FC236}">
              <a16:creationId xmlns:a16="http://schemas.microsoft.com/office/drawing/2014/main" id="{00000000-0008-0000-0500-00002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1127700"/>
          <a:ext cx="99060" cy="9906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186</xdr:row>
      <xdr:rowOff>0</xdr:rowOff>
    </xdr:from>
    <xdr:to>
      <xdr:col>0</xdr:col>
      <xdr:colOff>99060</xdr:colOff>
      <xdr:row>186</xdr:row>
      <xdr:rowOff>99060</xdr:rowOff>
    </xdr:to>
    <xdr:pic>
      <xdr:nvPicPr>
        <xdr:cNvPr id="45" name="Image 44" descr="Cépage célèbre !">
          <a:extLst>
            <a:ext uri="{FF2B5EF4-FFF2-40B4-BE49-F238E27FC236}">
              <a16:creationId xmlns:a16="http://schemas.microsoft.com/office/drawing/2014/main" id="{00000000-0008-0000-0500-00002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3661350"/>
          <a:ext cx="99060" cy="9906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193</xdr:row>
      <xdr:rowOff>0</xdr:rowOff>
    </xdr:from>
    <xdr:to>
      <xdr:col>0</xdr:col>
      <xdr:colOff>99060</xdr:colOff>
      <xdr:row>193</xdr:row>
      <xdr:rowOff>99060</xdr:rowOff>
    </xdr:to>
    <xdr:pic>
      <xdr:nvPicPr>
        <xdr:cNvPr id="46" name="Image 45" descr="Cépage célèbre !">
          <a:extLst>
            <a:ext uri="{FF2B5EF4-FFF2-40B4-BE49-F238E27FC236}">
              <a16:creationId xmlns:a16="http://schemas.microsoft.com/office/drawing/2014/main" id="{00000000-0008-0000-0500-00002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4928175"/>
          <a:ext cx="99060" cy="9906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210</xdr:row>
      <xdr:rowOff>0</xdr:rowOff>
    </xdr:from>
    <xdr:to>
      <xdr:col>0</xdr:col>
      <xdr:colOff>99060</xdr:colOff>
      <xdr:row>210</xdr:row>
      <xdr:rowOff>99060</xdr:rowOff>
    </xdr:to>
    <xdr:pic>
      <xdr:nvPicPr>
        <xdr:cNvPr id="47" name="Image 46" descr="Cépage célèbre !">
          <a:extLst>
            <a:ext uri="{FF2B5EF4-FFF2-40B4-BE49-F238E27FC236}">
              <a16:creationId xmlns:a16="http://schemas.microsoft.com/office/drawing/2014/main" id="{00000000-0008-0000-0500-00002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8004750"/>
          <a:ext cx="99060" cy="9906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218</xdr:row>
      <xdr:rowOff>0</xdr:rowOff>
    </xdr:from>
    <xdr:to>
      <xdr:col>0</xdr:col>
      <xdr:colOff>99060</xdr:colOff>
      <xdr:row>218</xdr:row>
      <xdr:rowOff>99060</xdr:rowOff>
    </xdr:to>
    <xdr:pic>
      <xdr:nvPicPr>
        <xdr:cNvPr id="48" name="Image 47" descr="Cépage célèbre !">
          <a:extLst>
            <a:ext uri="{FF2B5EF4-FFF2-40B4-BE49-F238E27FC236}">
              <a16:creationId xmlns:a16="http://schemas.microsoft.com/office/drawing/2014/main" id="{00000000-0008-0000-0500-00003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9452550"/>
          <a:ext cx="99060" cy="9906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225</xdr:row>
      <xdr:rowOff>0</xdr:rowOff>
    </xdr:from>
    <xdr:to>
      <xdr:col>0</xdr:col>
      <xdr:colOff>99060</xdr:colOff>
      <xdr:row>225</xdr:row>
      <xdr:rowOff>99060</xdr:rowOff>
    </xdr:to>
    <xdr:pic>
      <xdr:nvPicPr>
        <xdr:cNvPr id="49" name="Image 48" descr="Cépage célèbre !">
          <a:extLst>
            <a:ext uri="{FF2B5EF4-FFF2-40B4-BE49-F238E27FC236}">
              <a16:creationId xmlns:a16="http://schemas.microsoft.com/office/drawing/2014/main" id="{00000000-0008-0000-0500-00003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0719375"/>
          <a:ext cx="99060" cy="9906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234</xdr:row>
      <xdr:rowOff>0</xdr:rowOff>
    </xdr:from>
    <xdr:to>
      <xdr:col>0</xdr:col>
      <xdr:colOff>99060</xdr:colOff>
      <xdr:row>234</xdr:row>
      <xdr:rowOff>99060</xdr:rowOff>
    </xdr:to>
    <xdr:pic>
      <xdr:nvPicPr>
        <xdr:cNvPr id="50" name="Image 49" descr="Cépage célèbre !">
          <a:extLst>
            <a:ext uri="{FF2B5EF4-FFF2-40B4-BE49-F238E27FC236}">
              <a16:creationId xmlns:a16="http://schemas.microsoft.com/office/drawing/2014/main" id="{00000000-0008-0000-0500-00003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2348150"/>
          <a:ext cx="99060" cy="9906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238</xdr:row>
      <xdr:rowOff>0</xdr:rowOff>
    </xdr:from>
    <xdr:to>
      <xdr:col>0</xdr:col>
      <xdr:colOff>99060</xdr:colOff>
      <xdr:row>238</xdr:row>
      <xdr:rowOff>99060</xdr:rowOff>
    </xdr:to>
    <xdr:pic>
      <xdr:nvPicPr>
        <xdr:cNvPr id="51" name="Image 50" descr="Cépage célèbre !">
          <a:extLst>
            <a:ext uri="{FF2B5EF4-FFF2-40B4-BE49-F238E27FC236}">
              <a16:creationId xmlns:a16="http://schemas.microsoft.com/office/drawing/2014/main" id="{00000000-0008-0000-0500-00003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3072050"/>
          <a:ext cx="99060" cy="9906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239</xdr:row>
      <xdr:rowOff>0</xdr:rowOff>
    </xdr:from>
    <xdr:to>
      <xdr:col>0</xdr:col>
      <xdr:colOff>99060</xdr:colOff>
      <xdr:row>239</xdr:row>
      <xdr:rowOff>99060</xdr:rowOff>
    </xdr:to>
    <xdr:pic>
      <xdr:nvPicPr>
        <xdr:cNvPr id="52" name="Image 51" descr="Cépage célèbre !">
          <a:extLst>
            <a:ext uri="{FF2B5EF4-FFF2-40B4-BE49-F238E27FC236}">
              <a16:creationId xmlns:a16="http://schemas.microsoft.com/office/drawing/2014/main" id="{00000000-0008-0000-0500-00003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3253025"/>
          <a:ext cx="99060" cy="9906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240</xdr:row>
      <xdr:rowOff>0</xdr:rowOff>
    </xdr:from>
    <xdr:to>
      <xdr:col>0</xdr:col>
      <xdr:colOff>99060</xdr:colOff>
      <xdr:row>240</xdr:row>
      <xdr:rowOff>99060</xdr:rowOff>
    </xdr:to>
    <xdr:pic>
      <xdr:nvPicPr>
        <xdr:cNvPr id="53" name="Image 52" descr="Cépage célèbre !">
          <a:extLst>
            <a:ext uri="{FF2B5EF4-FFF2-40B4-BE49-F238E27FC236}">
              <a16:creationId xmlns:a16="http://schemas.microsoft.com/office/drawing/2014/main" id="{00000000-0008-0000-0500-00003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3434000"/>
          <a:ext cx="99060" cy="9906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251</xdr:row>
      <xdr:rowOff>0</xdr:rowOff>
    </xdr:from>
    <xdr:to>
      <xdr:col>0</xdr:col>
      <xdr:colOff>99060</xdr:colOff>
      <xdr:row>251</xdr:row>
      <xdr:rowOff>99060</xdr:rowOff>
    </xdr:to>
    <xdr:pic>
      <xdr:nvPicPr>
        <xdr:cNvPr id="54" name="Image 53" descr="Cépage célèbre !">
          <a:extLst>
            <a:ext uri="{FF2B5EF4-FFF2-40B4-BE49-F238E27FC236}">
              <a16:creationId xmlns:a16="http://schemas.microsoft.com/office/drawing/2014/main" id="{00000000-0008-0000-0500-00003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5424725"/>
          <a:ext cx="99060" cy="9906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261</xdr:row>
      <xdr:rowOff>0</xdr:rowOff>
    </xdr:from>
    <xdr:to>
      <xdr:col>0</xdr:col>
      <xdr:colOff>99060</xdr:colOff>
      <xdr:row>261</xdr:row>
      <xdr:rowOff>99060</xdr:rowOff>
    </xdr:to>
    <xdr:pic>
      <xdr:nvPicPr>
        <xdr:cNvPr id="55" name="Image 54" descr="Cépage célèbre !">
          <a:extLst>
            <a:ext uri="{FF2B5EF4-FFF2-40B4-BE49-F238E27FC236}">
              <a16:creationId xmlns:a16="http://schemas.microsoft.com/office/drawing/2014/main" id="{00000000-0008-0000-0500-00003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7234475"/>
          <a:ext cx="99060" cy="9906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_Vins%20de%20la%20cave-V4.2F.xlsm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openxmlformats.org/officeDocument/2006/relationships/externalLinkPath" Target="_Vins%20de%20la%20cave-ARNO-V4.xlsm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Ma Cave"/>
      <sheetName val="Dégustations"/>
      <sheetName val="Plan de la Cave"/>
      <sheetName val="Stats Cave"/>
      <sheetName val="Vignobles"/>
      <sheetName val="Appellations"/>
      <sheetName val="Mode d'emploi"/>
      <sheetName val="_Vins de la cave-V4.2F"/>
    </sheetNames>
    <sheetDataSet>
      <sheetData sheetId="0"/>
      <sheetData sheetId="1"/>
      <sheetData sheetId="2"/>
      <sheetData sheetId="3"/>
      <sheetData sheetId="4"/>
      <sheetData sheetId="5"/>
      <sheetData sheetId="6"/>
      <sheetData sheetId="7" refreshError="1"/>
    </sheetDataSet>
  </externalBook>
</externalLink>
</file>

<file path=xl/externalLinks/externalLink2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Ma Cave"/>
      <sheetName val="Dégustations"/>
      <sheetName val="Plan de la Cave"/>
      <sheetName val="Stats Cave"/>
      <sheetName val="Graphique Conso"/>
      <sheetName val="Feuil6"/>
      <sheetName val="Vin Papa"/>
      <sheetName val="Plan de la Cave - MAXI"/>
      <sheetName val="Vignobles"/>
      <sheetName val="Appellations"/>
      <sheetName val="_Vins de la cave-ARNO-V4"/>
    </sheetNames>
    <sheetDataSet>
      <sheetData sheetId="0" refreshError="1"/>
      <sheetData sheetId="1" refreshError="1"/>
      <sheetData sheetId="2" refreshError="1"/>
      <sheetData sheetId="3" refreshError="1"/>
      <sheetData sheetId="4" refreshError="1"/>
      <sheetData sheetId="5" refreshError="1"/>
      <sheetData sheetId="6" refreshError="1"/>
      <sheetData sheetId="7" refreshError="1"/>
      <sheetData sheetId="8"/>
      <sheetData sheetId="9"/>
      <sheetData sheetId="10" refreshError="1"/>
    </sheetDataSet>
  </externalBook>
</externalLink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_rels/pivotCacheDefinition2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2.xml"/></Relationships>
</file>

<file path=xl/pivotCache/_rels/pivotCacheDefinition3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3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r:id="rId1" refreshedBy="Arnaud Duperray" refreshedDate="43962.391261574077" createdVersion="6" refreshedVersion="6" minRefreshableVersion="3" recordCount="1" xr:uid="{00000000-000A-0000-FFFF-FFFF1C000000}">
  <cacheSource type="worksheet">
    <worksheetSource name="Ma_Cave"/>
  </cacheSource>
  <cacheFields count="23">
    <cacheField name="Réf" numFmtId="1">
      <sharedItems containsSemiMixedTypes="0" containsString="0" containsNumber="1" containsInteger="1" minValue="1" maxValue="1"/>
    </cacheField>
    <cacheField name="Date_x000a_d'achat" numFmtId="14">
      <sharedItems containsNonDate="0" containsString="0" containsBlank="1"/>
    </cacheField>
    <cacheField name="Lieu d'achat" numFmtId="0">
      <sharedItems containsNonDate="0" containsString="0" containsBlank="1"/>
    </cacheField>
    <cacheField name="Producteur" numFmtId="0">
      <sharedItems containsNonDate="0" containsString="0" containsBlank="1"/>
    </cacheField>
    <cacheField name="Nom" numFmtId="0">
      <sharedItems containsNonDate="0" containsString="0" containsBlank="1"/>
    </cacheField>
    <cacheField name="Couleur" numFmtId="0">
      <sharedItems containsNonDate="0" containsBlank="1" count="7">
        <m/>
        <s v="Rouge" u="1"/>
        <s v="Jaune" u="1"/>
        <s v="Champagne" u="1"/>
        <s v="Liquoreux" u="1"/>
        <s v="Rosé" u="1"/>
        <s v="Blanc" u="1"/>
      </sharedItems>
    </cacheField>
    <cacheField name="Année" numFmtId="0">
      <sharedItems containsNonDate="0" containsString="0" containsBlank="1" containsNumber="1" containsInteger="1" minValue="0" maxValue="2018" count="24">
        <m/>
        <n v="0" u="1"/>
        <n v="2003" u="1"/>
        <n v="1996" u="1"/>
        <n v="2015" u="1"/>
        <n v="2008" u="1"/>
        <n v="2001" u="1"/>
        <n v="2013" u="1"/>
        <n v="2006" u="1"/>
        <n v="1999" u="1"/>
        <n v="2018" u="1"/>
        <n v="2011" u="1"/>
        <n v="2004" u="1"/>
        <n v="1997" u="1"/>
        <n v="2016" u="1"/>
        <n v="2009" u="1"/>
        <n v="2014" u="1"/>
        <n v="2007" u="1"/>
        <n v="2012" u="1"/>
        <n v="1986" u="1"/>
        <n v="2005" u="1"/>
        <n v="1998" u="1"/>
        <n v="2017" u="1"/>
        <n v="2010" u="1"/>
      </sharedItems>
    </cacheField>
    <cacheField name="Région" numFmtId="0">
      <sharedItems containsNonDate="0" containsBlank="1" count="27">
        <m/>
        <s v="Savoie_Bugey" u="1"/>
        <s v="Bourgogne" u="1"/>
        <s v="Beaujolais et Lyonnais" u="1"/>
        <s v="Provence" u="1"/>
        <s v="Beaujolais" u="1"/>
        <s v="Languedoc_Roussillon" u="1"/>
        <s v="Bordeaux" u="1"/>
        <s v="Provence_Corse" u="1"/>
        <s v="Allemand" u="1"/>
        <s v="Vallée de la Loire" u="1"/>
        <s v="A" u="1"/>
        <s v="Jura" u="1"/>
        <s v=" " u="1"/>
        <s v="Languedoc" u="1"/>
        <s v="Etranger" u="1"/>
        <s v="Alsace" u="1"/>
        <s v="Loire" u="1"/>
        <s v="Cognac" u="1"/>
        <s v="Champagne" u="1"/>
        <s v="Roussillon" u="1"/>
        <s v="Vallée du Rhône" u="1"/>
        <s v="Sud-Ouest" u="1"/>
        <s v="Porto" u="1"/>
        <s v="Rhône" u="1"/>
        <s v="Sud_Ouest" u="1"/>
        <s v="Savoie et Bugey" u="1"/>
      </sharedItems>
    </cacheField>
    <cacheField name="Appellation" numFmtId="0">
      <sharedItems containsNonDate="0" containsString="0" containsBlank="1"/>
    </cacheField>
    <cacheField name="Sous région" numFmtId="0">
      <sharedItems containsNonDate="0" containsString="0" containsBlank="1"/>
    </cacheField>
    <cacheField name="Cépage" numFmtId="0">
      <sharedItems containsNonDate="0" containsString="0" containsBlank="1"/>
    </cacheField>
    <cacheField name="Prix Achat" numFmtId="44">
      <sharedItems containsNonDate="0" containsString="0" containsBlank="1"/>
    </cacheField>
    <cacheField name="valeur" numFmtId="44">
      <sharedItems containsNonDate="0" containsString="0" containsBlank="1"/>
    </cacheField>
    <cacheField name="Quantité_x000a_Achat" numFmtId="1">
      <sharedItems containsNonDate="0" containsString="0" containsBlank="1"/>
    </cacheField>
    <cacheField name="Reste" numFmtId="0">
      <sharedItems containsNonDate="0" containsString="0" containsBlank="1"/>
    </cacheField>
    <cacheField name="Empla_x000a_cement" numFmtId="0">
      <sharedItems containsNonDate="0" containsString="0" containsBlank="1"/>
    </cacheField>
    <cacheField name="Total_x000a_Achat" numFmtId="44">
      <sharedItems containsSemiMixedTypes="0" containsString="0" containsNumber="1" containsInteger="1" minValue="0" maxValue="0"/>
    </cacheField>
    <cacheField name="Total_x000a_Cave" numFmtId="44">
      <sharedItems containsSemiMixedTypes="0" containsString="0" containsNumber="1" containsInteger="1" minValue="0" maxValue="0"/>
    </cacheField>
    <cacheField name="Boire_x000a_dès" numFmtId="0">
      <sharedItems containsNonDate="0" containsString="0" containsBlank="1"/>
    </cacheField>
    <cacheField name="Boire_x000a_jusque" numFmtId="0">
      <sharedItems containsNonDate="0" containsString="0" containsBlank="1"/>
    </cacheField>
    <cacheField name="Apogée" numFmtId="1">
      <sharedItems containsMixedTypes="1" containsNumber="1" containsInteger="1" minValue="2013" maxValue="2099" count="19">
        <s v=" "/>
        <n v="2022" u="1"/>
        <n v="2015" u="1"/>
        <n v="2027" u="1"/>
        <n v="2020" u="1"/>
        <n v="2013" u="1"/>
        <n v="2025" u="1"/>
        <n v="2018" u="1"/>
        <n v="2023" u="1"/>
        <n v="2016" u="1"/>
        <n v="2035" u="1"/>
        <n v="2028" u="1"/>
        <n v="2021" u="1"/>
        <n v="2014" u="1"/>
        <n v="2026" u="1"/>
        <n v="2019" u="1"/>
        <n v="2099" u="1"/>
        <n v="2024" u="1"/>
        <n v="2017" u="1"/>
      </sharedItems>
    </cacheField>
    <cacheField name="Mets" numFmtId="0">
      <sharedItems containsNonDate="0" containsString="0" containsBlank="1"/>
    </cacheField>
    <cacheField name="Commentaire" numFmtId="0">
      <sharedItems containsNonDate="0" containsString="0" containsBlank="1"/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Definition2.xml><?xml version="1.0" encoding="utf-8"?>
<pivotCacheDefinition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r:id="rId1" refreshOnLoad="1" refreshedBy="Arnaud Duperray" refreshedDate="43962.392749421299" createdVersion="6" refreshedVersion="6" minRefreshableVersion="3" recordCount="1" xr:uid="{00000000-000A-0000-FFFF-FFFF26000000}">
  <cacheSource type="worksheet">
    <worksheetSource name="Degustations"/>
  </cacheSource>
  <cacheFields count="13">
    <cacheField name="Ref" numFmtId="1">
      <sharedItems containsNonDate="0" containsString="0" containsBlank="1"/>
    </cacheField>
    <cacheField name="Date d'achat" numFmtId="14">
      <sharedItems containsNonDate="0" containsString="0" containsBlank="1"/>
    </cacheField>
    <cacheField name="Lieu d'achat" numFmtId="0">
      <sharedItems containsNonDate="0" containsString="0" containsBlank="1"/>
    </cacheField>
    <cacheField name="Producteur" numFmtId="0">
      <sharedItems containsNonDate="0" containsString="0" containsBlank="1"/>
    </cacheField>
    <cacheField name="Nom" numFmtId="0">
      <sharedItems containsNonDate="0" containsBlank="1" count="293">
        <m/>
        <s v="Cuvée Marly &quot;La réserve&quot;" u="1"/>
        <s v="Crozes hermitage : les galets" u="1"/>
        <s v="Pinot gris Schieferberg" u="1"/>
        <s v="Les Hauts d'Eole" u="1"/>
        <s v="Cuvée particulière" u="1"/>
        <s v="Cuvée prestige" u="1"/>
        <s v="Riesling" u="1"/>
        <s v="Moravie - Riesling" u="1"/>
        <s v="Tradition" u="1"/>
        <s v="Vieilles Vignes" u="1"/>
        <s v="Cote chalonnaise - Chardonay" u="1"/>
        <s v="Vouvray sec" u="1"/>
        <s v="Viogner Coteaux de l'Ardèche" u="1"/>
        <s v="Cuvée Marly - La réserve" u="1"/>
        <s v="Monthélie 1° cru" u="1"/>
        <s v="Les Complices" u="1"/>
        <s v="Pourquoi pas" u="1"/>
        <s v="Parallèle 45" u="1"/>
        <s v="Le temps est venu" u="1"/>
        <s v="Vin jaune" u="1"/>
        <s v="Mas de Pampelonne - Cotes de Provence" u="1"/>
        <s v="Morgon - Côte du Py" u="1"/>
        <s v="Montmains" u="1"/>
        <s v="Beaumes de Venise" u="1"/>
        <s v="Cote Chatillon" u="1"/>
        <s v="Les Grands Merisier" u="1"/>
        <s v="Les Terrasses" u="1"/>
        <s v="Les vignes d'à côté" u="1"/>
        <s v="Cuvée Marly" u="1"/>
        <s v="Bordeaux blanc sec" u="1"/>
        <s v="Madiran - Petit Gaston" u="1"/>
        <s v="Le bio de St Maurice" u="1"/>
        <s v="Gewurztraminer Fronholz" u="1"/>
        <s v="Gewurtztraminer" u="1"/>
        <s v="Rémus" u="1"/>
        <s v="La Négrette" u="1"/>
        <s v="Les Garances" u="1"/>
        <s v="St Nicolas De Bourgueil" u="1"/>
        <s v="Muscat de Beaumes de Venise" u="1"/>
        <s v="Volnay 1er cru - Clos des angles" u="1"/>
        <s v="Minervois La lavinière" u="1"/>
        <s v="Mondeuse d'Arbin La Brova" u="1"/>
        <s v="Savagnin - Ouillé" u="1"/>
        <s v="Médoc" u="1"/>
        <s v="Cuvée Hermitage" u="1"/>
        <s v="Cote rotie" u="1"/>
        <s v="Bourgogne Blanc" u="1"/>
        <s v="Domaine Terres Blanches" u="1"/>
        <s v="Gewurztraminer - Terroirs" u="1"/>
        <s v="Crozes-Hermitage" u="1"/>
        <s v="Rouge de Bachen" u="1"/>
        <s v="Rosé Divers" u="1"/>
        <s v="Calcinaires" u="1"/>
        <s v="Comtes de Provence - Château de Selle" u="1"/>
        <s v="Corbières - Bois des dames" u="1"/>
        <s v="Gewurztraminer" u="1"/>
        <s v="Coteaux du layon chaume -  La mignonne" u="1"/>
        <s v="Caroline" u="1"/>
        <s v="Prestige" u="1"/>
        <s v="Cabernet rouge" u="1"/>
        <s v="Château-Chalon - Vin Jaune" u="1"/>
        <s v="Séverac" u="1"/>
        <s v="Côtes du Jura - Savagnin" u="1"/>
        <s v="Kaya" u="1"/>
        <s v="Chablis 1° cru &quot;Montmains&quot;" u="1"/>
        <s v="Regain" u="1"/>
        <s v="Beaujolais Nouveau" u="1"/>
        <s v="Syrah - Les vignes d'à côté" u="1"/>
        <s v="Touche-Mitaine" u="1"/>
        <s v="La Brune et le Blonde" u="1"/>
        <s v="Coteaux du Languedoc - Le vassal" u="1"/>
        <s v="Fronton l'Astolabe" u="1"/>
        <s v="Pinot Noir" u="1"/>
        <s v="Malbec" u="1"/>
        <s v="Jasnieres" u="1"/>
        <s v="Marsanne - Les vignes d'à côté" u="1"/>
        <s v="Fleurie" u="1"/>
        <s v="Hermitage &quot;Cuvée Emilie&quot;" u="1"/>
        <s v="Clos de Mosny" u="1"/>
        <s v="Condrieu - La petite Côte" u="1"/>
        <s v="Chignin bergeron" u="1"/>
        <s v="Macon Villages - Vieilles vignes" u="1"/>
        <s v="Crozes Hermitage &quot;Cuvée Christophe&quot;" u="1"/>
        <s v="Bandol" u="1"/>
        <s v="Hautes Cotes de beaune" u="1"/>
        <s v="Pinot Gris Grand Cru Steingrubler" u="1"/>
        <s v="Brut petillant" u="1"/>
        <s v="Grand Ardèche" u="1"/>
        <s v="Maury Viatge" u="1"/>
        <s v="Côtes du Rhône" u="1"/>
        <s v="La Musse 009" u="1"/>
        <s v="Viognier - Les lézardes" u="1"/>
        <s v="La Comme" u="1"/>
        <s v="Chardonnay Bio" u="1"/>
        <s v="Diamant Noir" u="1"/>
        <s v="Gewurztraminer Cuvée particulière" u="1"/>
        <s v="Jurançon sec - Camin Larredya" u="1"/>
        <s v="Sauternes" u="1"/>
        <s v="Grand Vintage 2007" u="1"/>
        <s v="Vin de Paille - Cotes du Jura" u="1"/>
        <s v="Alibernet" u="1"/>
        <s v="Santenay 1er cru - La Comme - Magnum" u="1"/>
        <s v="Vacqueras" u="1"/>
        <s v="Font des Aieux" u="1"/>
        <s v="Savigny les beaune les pimentiers" u="1"/>
        <s v="Cuvée Jean-Paul Jamet" u="1"/>
        <s v="Mercurey 1er cru - Les Puillets" u="1"/>
        <s v="Magnum - cuvée vieilles vignes" u="1"/>
        <s v="Réserve de la famille - Vieilles Vignes" u="1"/>
        <s v="Viognier" u="1"/>
        <s v="Margaux" u="1"/>
        <s v="Macon-village" u="1"/>
        <s v="Riesling - volz" u="1"/>
        <s v="Cuvée Anais" u="1"/>
        <s v="Coteau du Languedoc" u="1"/>
        <s v="Arbois - Cuvée Sacha - Savagnin" u="1"/>
        <s v="Pernand-Vergelesses" u="1"/>
        <s v="Saint-Veran" u="1"/>
        <s v="Minervois Mathilde" u="1"/>
        <s v="Clos des Mintaigu" u="1"/>
        <s v="Viognier - Les vignes d'à côté" u="1"/>
        <s v="Haut Medoc" u="1"/>
        <s v="Roussanne - Les vignes d'à côté - Magnum" u="1"/>
        <s v="Font Romaine" u="1"/>
        <s v="Maranges - Le Goty" u="1"/>
        <s v="Château de Grandchamp" u="1"/>
        <s v="Les Baumes" u="1"/>
        <s v="Viré Clessé - Quintessence" u="1"/>
        <s v="Fusette" u="1"/>
        <s v="Riesling Vieilles vignes" u="1"/>
        <s v="Sable de Camargue" u="1"/>
        <s v="Riesling Burgreben" u="1"/>
        <s v="Côtes du Rhône : le temps est venu" u="1"/>
        <s v="La Cuzelle" u="1"/>
        <s v="Riesling Pfersigberg" u="1"/>
        <s v="Pur Carignan" u="1"/>
        <s v="Montbazillac - Tirecul" u="1"/>
        <s v="Clos de la dioterie" u="1"/>
        <s v="Chardonnay - Pays d'oc" u="1"/>
        <s v="Baron de Magana" u="1"/>
        <s v="lieu dit Malakoff - Shiraz" u="1"/>
        <s v="Cler de lune" u="1"/>
        <s v="Volterra" u="1"/>
        <s v="Vin de pays des colinnes Rhodiennes" u="1"/>
        <s v="Chianti" u="1"/>
        <s v="Chante Louve" u="1"/>
        <s v="Muscat" u="1"/>
        <s v="Rosé" u="1"/>
        <s v="Pinot Gris - Eichberg" u="1"/>
        <s v="Ampodium" u="1"/>
        <s v="Château La Croix du Casse" u="1"/>
        <s v="Monthelie 1° cru &quot;Les Duresses&quot;" u="1"/>
        <s v="Saint Joseph - Cler de lune" u="1"/>
        <s v="Le Goty" u="1"/>
        <s v="Sauvignon" u="1"/>
        <s v="Ladoix" u="1"/>
        <s v="Bandol les baumes" u="1"/>
        <s v="Vacqueyras" u="1"/>
        <s v="Gewurztraminer Grand Cru" u="1"/>
        <s v="Renaissance" u="1"/>
        <s v="Hautes Côtes de nuits" u="1"/>
        <s v="Cahors - Terro Nevo" u="1"/>
        <s v="Cotes de bergerac - Les vents d'anges" u="1"/>
        <s v="Sociando-Mallet" u="1"/>
        <s v="Cuvée prestige Cyjori" u="1"/>
        <s v="Bordeaux supérieur" u="1"/>
        <s v="Fronton l'Astrolabe" u="1"/>
        <s v="L'improbable" u="1"/>
        <s v="Crémant de Loire - Blanc" u="1"/>
        <s v="Condrieu : Cote bonnette" u="1"/>
        <s v="Cuvée Excellence" u="1"/>
        <s v="Chardonnay Platine" u="1"/>
        <s v="Riesling grand cru schlossberg - les murets" u="1"/>
        <s v="Bourgueil &quot;Perrières&quot;" u="1"/>
        <s v="Cuvée Christophe" u="1"/>
        <s v="Premier Cru" u="1"/>
        <s v="Les Champs  d'argent" u="1"/>
        <s v="Les tanneurs" u="1"/>
        <s v="Rosé de Loire" u="1"/>
        <s v="Corten" u="1"/>
        <s v="Pied de la Terre" u="1"/>
        <s v="Gigondas" u="1"/>
        <s v="Les vents d'anges" u="1"/>
        <s v="Saint Chinain - Cuvée Bois Joli" u="1"/>
        <s v="Château Charmail" u="1"/>
        <s v="Les Potiers" u="1"/>
        <s v="Les Boulais" u="1"/>
        <s v="Vin de pays des colinnes Rhoadiennes" u="1"/>
        <s v="Condrieu : Cote Chatillon" u="1"/>
        <s v="new" u="1"/>
        <s v="Chardonnay - Ardèche" u="1"/>
        <s v="Côte-Rôtie : réserve" u="1"/>
        <s v="Clos du château" u="1"/>
        <s v="Riesling Grand Cru" u="1"/>
        <s v="Vieux Pineau des Charentes" u="1"/>
        <s v="Medoc" u="1"/>
        <s v="Chassagne Montrachet" u="1"/>
        <s v="Moulin à vent" u="1"/>
        <s v="Syrah - Les vignes d'à côté - Magnum" u="1"/>
        <s v="Saint Emilion Grand Cru" u="1"/>
        <s v="Pinot Noir - Séduction" u="1"/>
        <s v="Le Merley" u="1"/>
        <s v="Cuvée Terrasse de Fontenilles" u="1"/>
        <s v="Cap des Pins - Cotes de Provence" u="1"/>
        <s v="Haut Médoc" u="1"/>
        <s v="Cotes du roussillon" u="1"/>
        <s v="Poujol Lacoste - Cévennes" u="1"/>
        <s v="Maury Tuile" u="1"/>
        <s v="Lirac" u="1"/>
        <s v="Petit corbin-despagne" u="1"/>
        <s v="Chante Louve - Viognier" u="1"/>
        <s v="Touraine - Les grands champs" u="1"/>
        <s v="Famae" u="1"/>
        <s v="Santenay 1er cru - La Comme" u="1"/>
        <s v="Porto LBV" u="1"/>
        <s v="Coteaux du layon" u="1"/>
        <s v="Vignon" u="1"/>
        <s v="Blanc de Blancs" u="1"/>
        <s v="Saint Joseph" u="1"/>
        <s v="Occultum Lapidem" u="1"/>
        <s v="Cuvée Aurélie" u="1"/>
        <s v="Grand Cru Classé de Graves - Pessac Leognan" u="1"/>
        <s v="Crozes Hermitage - cuvée particulière" u="1"/>
        <s v="Riesling altenberg de Bergheim" u="1"/>
        <s v="Riesling Grand Cru Steingrubler" u="1"/>
        <s v="Acacia" u="1"/>
        <s v="Côte-Rotie Madinière" u="1"/>
        <s v="Le Vassal" u="1"/>
        <s v="Clos des dames Huguettes" u="1"/>
        <s v="Les creisses" u="1"/>
        <s v="Puech Noble" u="1"/>
        <s v="Brut réserve" u="1"/>
        <s v="Condrieu : Les terrasses" u="1"/>
        <s v="Cuvée margot" u="1"/>
        <s v="Premier Rendez-vous" u="1"/>
        <s v="Evolus" u="1"/>
        <s v="Chianti Classico" u="1"/>
        <s v="Blanc de blanc - Clos Mireille" u="1"/>
        <s v="Savagnin" u="1"/>
        <s v="Vin de Paille" u="1"/>
        <s v="Macvin du Jura" u="1"/>
        <s v="Côt fût de Chêne" u="1"/>
        <s v="Riesling Rothstein" u="1"/>
        <s v="TENTERDEN ESTATE BACCHUS RESERVE" u="1"/>
        <s v="La Foret" u="1"/>
        <s v="Domaine de Valmoissine - Pinot noir" u="1"/>
        <s v="Mas de Daumas Gassac" u="1"/>
        <s v="Vosne-Romanée 1° cru" u="1"/>
        <s v="Clos de la Coulée de Serrant" u="1"/>
        <s v="Gaillac Cuvée Léa" u="1"/>
        <s v="VDT Dernière Cueillette" u="1"/>
        <s v="Tete de bélier" u="1"/>
        <s v="Premier cru - Les Fichots" u="1"/>
        <s v="Clos Florent" u="1"/>
        <s v="Sotanum" u="1"/>
        <s v="Riesling roche calcaire" u="1"/>
        <s v="Les Argillats" u="1"/>
        <s v="Mandouse" u="1"/>
        <s v="Roussanne - Les vignes d'à côté" u="1"/>
        <s v="Chateauneuf du pape" u="1"/>
        <s v="Graves" u="1"/>
        <s v="Colombe Peylande" u="1"/>
        <s v="vin de pays du gard" u="1"/>
        <s v="Vin de pays de la Drome - Le Merley" u="1"/>
        <s v="Château Chalon" u="1"/>
        <s v="Coteaux du layon Chaume &quot;la mignonne&quot;" u="1"/>
        <s v="Libertine 5,5%" u="1"/>
        <s v="Riesling Fronholz" u="1"/>
        <s v="Bourgogne Blanc &quot;Prestige&quot;" u="1"/>
        <s v="Aloxe-Corton 1er cru - Les Valozières" u="1"/>
        <s v="Domaine de Valmoissine" u="1"/>
        <s v="Pinot Noir Chemin du soleil" u="1"/>
        <s v="Petra Alba" u="1"/>
        <s v="Saint Chinain - Cuvée Gabrielle de Spinola" u="1"/>
        <s v="Beaujolais Blanc" u="1"/>
        <s v="Viré Clessé - Prestige" u="1"/>
        <s v="Ladoix 1er cru - Les Gréchons" u="1"/>
        <s v="Chardonnay" u="1"/>
        <s v="Pinot Noir - Barriques" u="1"/>
        <s v="Puligny-Montrachet 1er Cru" u="1"/>
        <s v="Vin de Garde" u="1"/>
        <s v="Château Belle-Vue" u="1"/>
        <s v="Marius Viognier IGP" u="1"/>
        <s v="Bourgogne Aligoté" u="1"/>
        <s v="Bordeaux" u="1"/>
        <s v="Moulis" u="1"/>
        <s v="Savigny-les-Beaune" u="1"/>
        <s v="Madiran Réserve" u="1"/>
        <s v="Haut Medoc - Magnum" u="1"/>
        <s v="Syrah d'Ogier" u="1"/>
        <s v="Mas de Pampelonne" u="1"/>
        <s v="Crozes" u="1"/>
      </sharedItems>
    </cacheField>
    <cacheField name="Couleur" numFmtId="0">
      <sharedItems containsNonDate="0" containsBlank="1" count="7">
        <m/>
        <s v="Rouge" u="1"/>
        <s v="Jaune" u="1"/>
        <s v="Champagne" u="1"/>
        <s v="Liquoreux" u="1"/>
        <s v="Rosé" u="1"/>
        <s v="Blanc" u="1"/>
      </sharedItems>
    </cacheField>
    <cacheField name="Année" numFmtId="0">
      <sharedItems containsNonDate="0" containsString="0" containsBlank="1"/>
    </cacheField>
    <cacheField name="Région" numFmtId="0">
      <sharedItems containsNonDate="0" containsString="0" containsBlank="1"/>
    </cacheField>
    <cacheField name="Appellation" numFmtId="0">
      <sharedItems containsNonDate="0" containsString="0" containsBlank="1"/>
    </cacheField>
    <cacheField name="Date_x000a_Conso" numFmtId="14">
      <sharedItems containsNonDate="0" containsString="0" containsBlank="1" count="1">
        <m/>
      </sharedItems>
    </cacheField>
    <cacheField name="Titre" numFmtId="0">
      <sharedItems containsNonDate="0" containsString="0" containsBlank="1"/>
    </cacheField>
    <cacheField name="Avec_x000a_qui" numFmtId="0">
      <sharedItems containsNonDate="0" containsString="0" containsBlank="1"/>
    </cacheField>
    <cacheField name="Commentaire_x000a_Dégustation" numFmtId="0">
      <sharedItems containsNonDate="0" containsString="0" containsBlank="1"/>
    </cacheField>
  </cacheFields>
  <extLst>
    <ext xmlns:x14="http://schemas.microsoft.com/office/spreadsheetml/2009/9/main" uri="{725AE2AE-9491-48be-B2B4-4EB974FC3084}">
      <x14:pivotCacheDefinition pivotCacheId="2"/>
    </ext>
  </extLst>
</pivotCacheDefinition>
</file>

<file path=xl/pivotCache/pivotCacheDefinition3.xml><?xml version="1.0" encoding="utf-8"?>
<pivotCacheDefinition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r:id="rId1" refreshOnLoad="1" refreshedBy="Arnaud Duperray" refreshedDate="43962.392749537037" createdVersion="6" refreshedVersion="6" minRefreshableVersion="3" recordCount="1" xr:uid="{00000000-000A-0000-FFFF-FFFF21000000}">
  <cacheSource type="worksheet">
    <worksheetSource name="Ma_Cave"/>
  </cacheSource>
  <cacheFields count="23">
    <cacheField name="Réf" numFmtId="1">
      <sharedItems containsSemiMixedTypes="0" containsString="0" containsNumber="1" containsInteger="1" minValue="1" maxValue="1"/>
    </cacheField>
    <cacheField name="Date_x000a_d'achat" numFmtId="14">
      <sharedItems containsNonDate="0" containsString="0" containsBlank="1" count="1">
        <m/>
      </sharedItems>
    </cacheField>
    <cacheField name="Lieu d'achat" numFmtId="0">
      <sharedItems containsNonDate="0" containsString="0" containsBlank="1"/>
    </cacheField>
    <cacheField name="Producteur" numFmtId="0">
      <sharedItems containsNonDate="0" containsString="0" containsBlank="1"/>
    </cacheField>
    <cacheField name="Nom" numFmtId="0">
      <sharedItems containsNonDate="0" containsString="0" containsBlank="1"/>
    </cacheField>
    <cacheField name="Couleur" numFmtId="0">
      <sharedItems containsNonDate="0" containsBlank="1" count="7">
        <m/>
        <s v="Rouge" u="1"/>
        <s v="Jaune" u="1"/>
        <s v="Champagne" u="1"/>
        <s v="Liquoreux" u="1"/>
        <s v="Rosé" u="1"/>
        <s v="Blanc" u="1"/>
      </sharedItems>
    </cacheField>
    <cacheField name="Année" numFmtId="0">
      <sharedItems containsNonDate="0" containsString="0" containsBlank="1"/>
    </cacheField>
    <cacheField name="Région" numFmtId="0">
      <sharedItems containsNonDate="0" containsBlank="1" count="27">
        <m/>
        <s v="Savoie_Bugey" u="1"/>
        <s v="Bourgogne" u="1"/>
        <s v="Beaujolais et Lyonnais" u="1"/>
        <s v="Provence" u="1"/>
        <s v="Beaujolais" u="1"/>
        <s v="Languedoc_Roussillon" u="1"/>
        <s v="Bordeaux" u="1"/>
        <s v="Provence_Corse" u="1"/>
        <s v="Allemand" u="1"/>
        <s v="Vallée de la Loire" u="1"/>
        <s v="A" u="1"/>
        <s v="OK" u="1"/>
        <s v="Jura" u="1"/>
        <s v="Languedoc" u="1"/>
        <s v="Etranger" u="1"/>
        <s v="Alsace" u="1"/>
        <s v="Loire" u="1"/>
        <s v="Cognac" u="1"/>
        <s v="Champagne" u="1"/>
        <s v="Roussillon" u="1"/>
        <s v="Vallée du Rhône" u="1"/>
        <s v="Sud-Ouest" u="1"/>
        <s v="Porto" u="1"/>
        <s v="Rhône" u="1"/>
        <s v="Sud_Ouest" u="1"/>
        <s v="Savoie et Bugey" u="1"/>
      </sharedItems>
    </cacheField>
    <cacheField name="Appellation" numFmtId="0">
      <sharedItems containsNonDate="0" containsString="0" containsBlank="1"/>
    </cacheField>
    <cacheField name="Sous région" numFmtId="0">
      <sharedItems containsNonDate="0" containsString="0" containsBlank="1"/>
    </cacheField>
    <cacheField name="Cépage" numFmtId="0">
      <sharedItems containsNonDate="0" containsString="0" containsBlank="1"/>
    </cacheField>
    <cacheField name="Prix Achat" numFmtId="44">
      <sharedItems containsNonDate="0" containsString="0" containsBlank="1"/>
    </cacheField>
    <cacheField name="valeur" numFmtId="44">
      <sharedItems containsNonDate="0" containsString="0" containsBlank="1"/>
    </cacheField>
    <cacheField name="Quantité_x000a_Achat" numFmtId="1">
      <sharedItems containsNonDate="0" containsString="0" containsBlank="1"/>
    </cacheField>
    <cacheField name="Reste" numFmtId="0">
      <sharedItems containsNonDate="0" containsString="0" containsBlank="1"/>
    </cacheField>
    <cacheField name="Empla_x000a_cement" numFmtId="0">
      <sharedItems containsNonDate="0" containsString="0" containsBlank="1"/>
    </cacheField>
    <cacheField name="Total_x000a_Achat" numFmtId="44">
      <sharedItems containsSemiMixedTypes="0" containsString="0" containsNumber="1" containsInteger="1" minValue="0" maxValue="0"/>
    </cacheField>
    <cacheField name="Total_x000a_Cave" numFmtId="44">
      <sharedItems containsSemiMixedTypes="0" containsString="0" containsNumber="1" containsInteger="1" minValue="0" maxValue="0"/>
    </cacheField>
    <cacheField name="Boire_x000a_dès" numFmtId="0">
      <sharedItems containsNonDate="0" containsString="0" containsBlank="1"/>
    </cacheField>
    <cacheField name="Boire_x000a_jusque" numFmtId="0">
      <sharedItems containsNonDate="0" containsString="0" containsBlank="1"/>
    </cacheField>
    <cacheField name="Apogée" numFmtId="1">
      <sharedItems/>
    </cacheField>
    <cacheField name="Mets" numFmtId="0">
      <sharedItems containsNonDate="0" containsString="0" containsBlank="1"/>
    </cacheField>
    <cacheField name="Commentaire" numFmtId="0">
      <sharedItems containsNonDate="0" containsString="0" containsBlank="1"/>
    </cacheField>
  </cacheFields>
  <extLst>
    <ext xmlns:x14="http://schemas.microsoft.com/office/spreadsheetml/2009/9/main" uri="{725AE2AE-9491-48be-B2B4-4EB974FC3084}">
      <x14:pivotCacheDefinition pivotCacheId="1"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count="1">
  <r>
    <n v="1"/>
    <m/>
    <m/>
    <m/>
    <m/>
    <x v="0"/>
    <x v="0"/>
    <x v="0"/>
    <m/>
    <m/>
    <m/>
    <m/>
    <m/>
    <m/>
    <m/>
    <m/>
    <n v="0"/>
    <n v="0"/>
    <m/>
    <m/>
    <x v="0"/>
    <m/>
    <m/>
  </r>
</pivotCacheRecords>
</file>

<file path=xl/pivotCache/pivotCacheRecords2.xml><?xml version="1.0" encoding="utf-8"?>
<pivotCacheRecords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count="1">
  <r>
    <m/>
    <m/>
    <m/>
    <m/>
    <x v="0"/>
    <x v="0"/>
    <m/>
    <m/>
    <m/>
    <x v="0"/>
    <m/>
    <m/>
    <m/>
  </r>
</pivotCacheRecords>
</file>

<file path=xl/pivotCache/pivotCacheRecords3.xml><?xml version="1.0" encoding="utf-8"?>
<pivotCacheRecords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count="1">
  <r>
    <n v="1"/>
    <x v="0"/>
    <m/>
    <m/>
    <m/>
    <x v="0"/>
    <m/>
    <x v="0"/>
    <m/>
    <m/>
    <m/>
    <m/>
    <m/>
    <m/>
    <m/>
    <m/>
    <n v="0"/>
    <n v="0"/>
    <m/>
    <m/>
    <s v=" "/>
    <m/>
    <m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_rels/pivotTable2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_rels/pivotTable3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2.xml"/></Relationships>
</file>

<file path=xl/pivotTables/_rels/pivotTable4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3.xml"/></Relationships>
</file>

<file path=xl/pivotTables/_rels/pivotTable5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3.xml"/></Relationships>
</file>

<file path=xl/pivotTables/_rels/pivotTable6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xmlns:mc="http://schemas.openxmlformats.org/markup-compatibility/2006" xmlns:xr="http://schemas.microsoft.com/office/spreadsheetml/2014/revision" mc:Ignorable="xr" xr:uid="{00000000-0007-0000-0300-000002000000}" name="Tableau croisé dynamique3" cacheId="44" applyNumberFormats="0" applyBorderFormats="0" applyFontFormats="0" applyPatternFormats="0" applyAlignmentFormats="0" applyWidthHeightFormats="1" dataCaption="Valeurs" updatedVersion="6" minRefreshableVersion="3" useAutoFormatting="1" itemPrintTitles="1" createdVersion="6" indent="0" outline="1" outlineData="1" multipleFieldFilters="0" rowHeaderCaption="Millésime">
  <location ref="M5:O7" firstHeaderRow="0" firstDataRow="1" firstDataCol="1" rowPageCount="1" colPageCount="1"/>
  <pivotFields count="23">
    <pivotField numFmtId="1" showAll="0"/>
    <pivotField numFmtId="14" showAll="0"/>
    <pivotField showAll="0"/>
    <pivotField showAll="0"/>
    <pivotField showAll="0"/>
    <pivotField axis="axisPage" showAll="0">
      <items count="8">
        <item m="1" x="6"/>
        <item m="1" x="3"/>
        <item m="1" x="4"/>
        <item m="1" x="5"/>
        <item m="1" x="1"/>
        <item x="0"/>
        <item m="1" x="2"/>
        <item t="default"/>
      </items>
    </pivotField>
    <pivotField axis="axisRow" showAll="0" sortType="ascending">
      <items count="25">
        <item m="1" x="1"/>
        <item m="1" x="19"/>
        <item m="1" x="3"/>
        <item m="1" x="13"/>
        <item m="1" x="21"/>
        <item m="1" x="9"/>
        <item m="1" x="6"/>
        <item m="1" x="2"/>
        <item m="1" x="12"/>
        <item m="1" x="20"/>
        <item m="1" x="8"/>
        <item m="1" x="17"/>
        <item m="1" x="5"/>
        <item m="1" x="15"/>
        <item m="1" x="23"/>
        <item m="1" x="11"/>
        <item m="1" x="18"/>
        <item m="1" x="7"/>
        <item m="1" x="16"/>
        <item m="1" x="4"/>
        <item m="1" x="14"/>
        <item m="1" x="22"/>
        <item m="1" x="10"/>
        <item x="0"/>
        <item t="default"/>
      </items>
    </pivotField>
    <pivotField showAll="0"/>
    <pivotField showAll="0"/>
    <pivotField showAll="0"/>
    <pivotField showAll="0"/>
    <pivotField numFmtId="44" showAll="0" defaultSubtotal="0"/>
    <pivotField numFmtId="44" showAll="0" defaultSubtotal="0"/>
    <pivotField dataField="1" numFmtId="1" showAll="0"/>
    <pivotField dataField="1" showAll="0"/>
    <pivotField showAll="0"/>
    <pivotField numFmtId="44" showAll="0"/>
    <pivotField numFmtId="44" showAll="0"/>
    <pivotField showAll="0"/>
    <pivotField showAll="0"/>
    <pivotField showAll="0"/>
    <pivotField showAll="0"/>
    <pivotField showAll="0"/>
  </pivotFields>
  <rowFields count="1">
    <field x="6"/>
  </rowFields>
  <rowItems count="2">
    <i>
      <x v="23"/>
    </i>
    <i t="grand">
      <x/>
    </i>
  </rowItems>
  <colFields count="1">
    <field x="-2"/>
  </colFields>
  <colItems count="2">
    <i>
      <x/>
    </i>
    <i i="1">
      <x v="1"/>
    </i>
  </colItems>
  <pageFields count="1">
    <pageField fld="5" hier="-1"/>
  </pageFields>
  <dataFields count="2">
    <dataField name="Quantité Achat" fld="13" baseField="0" baseItem="0"/>
    <dataField name="Reste " fld="14" baseField="0" baseItem="0"/>
  </dataField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  <ext xmlns:xpdl="http://schemas.microsoft.com/office/spreadsheetml/2016/pivotdefaultlayout" uri="{747A6164-185A-40DC-8AA5-F01512510D54}">
      <xpdl:pivotTableDefinition16/>
    </ext>
  </extLst>
</pivotTableDefinition>
</file>

<file path=xl/pivotTables/pivotTable2.xml><?xml version="1.0" encoding="utf-8"?>
<pivotTableDefinition xmlns="http://schemas.openxmlformats.org/spreadsheetml/2006/main" xmlns:mc="http://schemas.openxmlformats.org/markup-compatibility/2006" xmlns:xr="http://schemas.microsoft.com/office/spreadsheetml/2014/revision" mc:Ignorable="xr" xr:uid="{00000000-0007-0000-0300-000000000000}" name="Tableau croisé dynamique1" cacheId="44" applyNumberFormats="0" applyBorderFormats="0" applyFontFormats="0" applyPatternFormats="0" applyAlignmentFormats="0" applyWidthHeightFormats="1" dataCaption="Valeurs" updatedVersion="6" minRefreshableVersion="3" useAutoFormatting="1" itemPrintTitles="1" createdVersion="6" indent="0" outline="1" outlineData="1" multipleFieldFilters="0" chartFormat="1" rowHeaderCaption="Région">
  <location ref="B5:C7" firstHeaderRow="1" firstDataRow="1" firstDataCol="1" rowPageCount="1" colPageCount="1"/>
  <pivotFields count="23">
    <pivotField numFmtId="1" showAll="0" defaultSubtotal="0"/>
    <pivotField numFmtId="14" showAll="0" defaultSubtotal="0"/>
    <pivotField showAll="0"/>
    <pivotField showAll="0"/>
    <pivotField showAll="0"/>
    <pivotField axis="axisPage" showAll="0">
      <items count="8">
        <item m="1" x="6"/>
        <item m="1" x="3"/>
        <item m="1" x="4"/>
        <item m="1" x="5"/>
        <item m="1" x="1"/>
        <item x="0"/>
        <item m="1" x="2"/>
        <item t="default"/>
      </items>
    </pivotField>
    <pivotField showAll="0"/>
    <pivotField axis="axisRow" showAll="0" sortType="ascending">
      <items count="28">
        <item m="1" x="13"/>
        <item m="1" x="11"/>
        <item m="1" x="9"/>
        <item m="1" x="16"/>
        <item m="1" x="5"/>
        <item m="1" x="3"/>
        <item m="1" x="7"/>
        <item m="1" x="2"/>
        <item m="1" x="19"/>
        <item m="1" x="18"/>
        <item m="1" x="15"/>
        <item m="1" x="12"/>
        <item m="1" x="14"/>
        <item m="1" x="6"/>
        <item m="1" x="17"/>
        <item m="1" x="23"/>
        <item m="1" x="4"/>
        <item m="1" x="8"/>
        <item m="1" x="24"/>
        <item m="1" x="20"/>
        <item m="1" x="26"/>
        <item m="1" x="1"/>
        <item m="1" x="25"/>
        <item m="1" x="22"/>
        <item m="1" x="10"/>
        <item m="1" x="21"/>
        <item x="0"/>
        <item t="default"/>
      </items>
    </pivotField>
    <pivotField showAll="0"/>
    <pivotField showAll="0"/>
    <pivotField showAll="0"/>
    <pivotField numFmtId="44" showAll="0" defaultSubtotal="0"/>
    <pivotField numFmtId="44" showAll="0" defaultSubtotal="0"/>
    <pivotField showAll="0"/>
    <pivotField dataField="1" multipleItemSelectionAllowed="1" showAll="0"/>
    <pivotField showAll="0" defaultSubtotal="0"/>
    <pivotField numFmtId="44" showAll="0"/>
    <pivotField numFmtId="44" showAll="0"/>
    <pivotField showAll="0" defaultSubtotal="0"/>
    <pivotField showAll="0" defaultSubtotal="0"/>
    <pivotField showAll="0" defaultSubtotal="0"/>
    <pivotField showAll="0" defaultSubtotal="0"/>
    <pivotField showAll="0"/>
  </pivotFields>
  <rowFields count="1">
    <field x="7"/>
  </rowFields>
  <rowItems count="2">
    <i>
      <x v="26"/>
    </i>
    <i t="grand">
      <x/>
    </i>
  </rowItems>
  <colItems count="1">
    <i/>
  </colItems>
  <pageFields count="1">
    <pageField fld="5" hier="-1"/>
  </pageFields>
  <dataFields count="1">
    <dataField name="Nombre de bouteilles" fld="14" baseField="7" baseItem="1"/>
  </dataField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  <ext xmlns:xpdl="http://schemas.microsoft.com/office/spreadsheetml/2016/pivotdefaultlayout" uri="{747A6164-185A-40DC-8AA5-F01512510D54}">
      <xpdl:pivotTableDefinition16/>
    </ext>
  </extLst>
</pivotTableDefinition>
</file>

<file path=xl/pivotTables/pivotTable3.xml><?xml version="1.0" encoding="utf-8"?>
<pivotTableDefinition xmlns="http://schemas.openxmlformats.org/spreadsheetml/2006/main" xmlns:mc="http://schemas.openxmlformats.org/markup-compatibility/2006" xmlns:xr="http://schemas.microsoft.com/office/spreadsheetml/2014/revision" mc:Ignorable="xr" xr:uid="{00000000-0007-0000-0300-000004000000}" name="Tableau croisé dynamique5" cacheId="49" applyNumberFormats="0" applyBorderFormats="0" applyFontFormats="0" applyPatternFormats="0" applyAlignmentFormats="0" applyWidthHeightFormats="1" dataCaption="Valeurs" updatedVersion="6" minRefreshableVersion="3" useAutoFormatting="1" itemPrintTitles="1" createdVersion="6" indent="0" outline="1" outlineData="1" multipleFieldFilters="0" chartFormat="1">
  <location ref="E6:F8" firstHeaderRow="1" firstDataRow="1" firstDataCol="1" rowPageCount="2" colPageCount="1"/>
  <pivotFields count="13">
    <pivotField showAll="0"/>
    <pivotField showAll="0"/>
    <pivotField showAll="0"/>
    <pivotField showAll="0"/>
    <pivotField axis="axisPage" dataField="1" showAll="0">
      <items count="294">
        <item m="1" x="101"/>
        <item m="1" x="84"/>
        <item m="1" x="157"/>
        <item m="1" x="140"/>
        <item m="1" x="275"/>
        <item m="1" x="24"/>
        <item m="1" x="238"/>
        <item m="1" x="285"/>
        <item m="1" x="30"/>
        <item m="1" x="166"/>
        <item m="1" x="47"/>
        <item m="1" x="269"/>
        <item m="1" x="174"/>
        <item m="1" x="87"/>
        <item m="1" x="232"/>
        <item m="1" x="60"/>
        <item m="1" x="162"/>
        <item m="1" x="53"/>
        <item m="1" x="204"/>
        <item m="1" x="58"/>
        <item m="1" x="65"/>
        <item m="1" x="146"/>
        <item m="1" x="211"/>
        <item m="1" x="278"/>
        <item m="1" x="191"/>
        <item m="1" x="139"/>
        <item m="1" x="94"/>
        <item m="1" x="172"/>
        <item m="1" x="282"/>
        <item m="1" x="265"/>
        <item m="1" x="185"/>
        <item m="1" x="126"/>
        <item m="1" x="151"/>
        <item m="1" x="260"/>
        <item m="1" x="145"/>
        <item m="1" x="237"/>
        <item m="1" x="81"/>
        <item m="1" x="142"/>
        <item m="1" x="249"/>
        <item m="1" x="138"/>
        <item m="1" x="79"/>
        <item m="1" x="229"/>
        <item m="1" x="254"/>
        <item m="1" x="54"/>
        <item m="1" x="170"/>
        <item m="1" x="189"/>
        <item m="1" x="233"/>
        <item m="1" x="55"/>
        <item m="1" x="11"/>
        <item m="1" x="46"/>
        <item m="1" x="115"/>
        <item m="1" x="71"/>
        <item m="1" x="57"/>
        <item m="1" x="266"/>
        <item m="1" x="192"/>
        <item m="1" x="227"/>
        <item m="1" x="163"/>
        <item m="1" x="63"/>
        <item m="1" x="133"/>
        <item m="1" x="206"/>
        <item m="1" x="292"/>
        <item m="1" x="223"/>
        <item m="1" x="83"/>
        <item m="1" x="2"/>
        <item m="1" x="114"/>
        <item m="1" x="221"/>
        <item m="1" x="175"/>
        <item m="1" x="171"/>
        <item m="1" x="45"/>
        <item m="1" x="29"/>
        <item m="1" x="14"/>
        <item m="1" x="1"/>
        <item m="1" x="5"/>
        <item m="1" x="6"/>
        <item m="1" x="165"/>
        <item m="1" x="203"/>
        <item m="1" x="271"/>
        <item m="1" x="246"/>
        <item m="1" x="213"/>
        <item m="1" x="77"/>
        <item m="1" x="104"/>
        <item m="1" x="124"/>
        <item m="1" x="72"/>
        <item m="1" x="167"/>
        <item m="1" x="129"/>
        <item m="1" x="250"/>
        <item m="1" x="34"/>
        <item m="1" x="56"/>
        <item m="1" x="49"/>
        <item m="1" x="96"/>
        <item m="1" x="33"/>
        <item m="1" x="159"/>
        <item m="1" x="182"/>
        <item m="1" x="88"/>
        <item m="1" x="222"/>
        <item m="1" x="122"/>
        <item m="1" x="205"/>
        <item m="1" x="85"/>
        <item m="1" x="78"/>
        <item m="1" x="97"/>
        <item m="1" x="70"/>
        <item m="1" x="93"/>
        <item m="1" x="245"/>
        <item m="1" x="91"/>
        <item m="1" x="32"/>
        <item m="1" x="154"/>
        <item m="1" x="202"/>
        <item m="1" x="19"/>
        <item m="1" x="228"/>
        <item m="1" x="127"/>
        <item m="1" x="187"/>
        <item m="1" x="177"/>
        <item m="1" x="230"/>
        <item m="1" x="26"/>
        <item m="1" x="27"/>
        <item m="1" x="183"/>
        <item m="1" x="28"/>
        <item m="1" x="267"/>
        <item m="1" x="141"/>
        <item m="1" x="209"/>
        <item m="1" x="82"/>
        <item m="1" x="241"/>
        <item m="1" x="31"/>
        <item m="1" x="288"/>
        <item m="1" x="108"/>
        <item m="1" x="258"/>
        <item m="1" x="125"/>
        <item m="1" x="111"/>
        <item m="1" x="283"/>
        <item m="1" x="247"/>
        <item m="1" x="21"/>
        <item m="1" x="208"/>
        <item m="1" x="89"/>
        <item m="1" x="196"/>
        <item m="1" x="44"/>
        <item m="1" x="119"/>
        <item m="1" x="42"/>
        <item m="1" x="137"/>
        <item m="1" x="15"/>
        <item m="1" x="152"/>
        <item m="1" x="23"/>
        <item m="1" x="8"/>
        <item m="1" x="22"/>
        <item m="1" x="198"/>
        <item m="1" x="286"/>
        <item m="1" x="147"/>
        <item m="1" x="39"/>
        <item m="1" x="220"/>
        <item m="1" x="18"/>
        <item m="1" x="117"/>
        <item m="1" x="210"/>
        <item m="1" x="273"/>
        <item m="1" x="181"/>
        <item m="1" x="3"/>
        <item m="1" x="73"/>
        <item m="1" x="201"/>
        <item m="1" x="215"/>
        <item m="1" x="207"/>
        <item m="1" x="17"/>
        <item m="1" x="253"/>
        <item m="1" x="280"/>
        <item m="1" x="66"/>
        <item m="1" x="35"/>
        <item m="1" x="160"/>
        <item m="1" x="113"/>
        <item m="1" x="132"/>
        <item m="1" x="268"/>
        <item m="1" x="194"/>
        <item m="1" x="173"/>
        <item m="1" x="135"/>
        <item m="1" x="243"/>
        <item m="1" x="52"/>
        <item m="1" x="51"/>
        <item m="1" x="131"/>
        <item m="1" x="184"/>
        <item m="1" x="274"/>
        <item m="1" x="200"/>
        <item m="1" x="153"/>
        <item m="1" x="214"/>
        <item m="1" x="98"/>
        <item m="1" x="155"/>
        <item m="1" x="239"/>
        <item m="1" x="105"/>
        <item m="1" x="287"/>
        <item m="1" x="62"/>
        <item m="1" x="164"/>
        <item m="1" x="255"/>
        <item m="1" x="38"/>
        <item m="1" x="68"/>
        <item m="1" x="290"/>
        <item m="1" x="244"/>
        <item m="1" x="252"/>
        <item m="1" x="69"/>
        <item m="1" x="212"/>
        <item m="1" x="103"/>
        <item m="1" x="158"/>
        <item m="1" x="251"/>
        <item m="1" x="10"/>
        <item m="1" x="195"/>
        <item m="1" x="217"/>
        <item m="1" x="281"/>
        <item m="1" x="100"/>
        <item m="1" x="264"/>
        <item m="1" x="188"/>
        <item m="1" x="144"/>
        <item m="1" x="20"/>
        <item m="1" x="13"/>
        <item m="1" x="110"/>
        <item m="1" x="92"/>
        <item m="1" x="143"/>
        <item m="1" x="248"/>
        <item m="1" x="12"/>
        <item m="1" x="41"/>
        <item m="1" x="148"/>
        <item m="1" x="262"/>
        <item m="1" x="61"/>
        <item m="1" x="75"/>
        <item m="1" x="236"/>
        <item m="1" x="240"/>
        <item m="1" x="36"/>
        <item m="1" x="43"/>
        <item m="1" x="99"/>
        <item m="1" x="218"/>
        <item m="1" x="197"/>
        <item m="1" x="176"/>
        <item m="1" x="16"/>
        <item m="1" x="261"/>
        <item m="1" x="59"/>
        <item m="1" x="25"/>
        <item m="1" x="50"/>
        <item m="1" x="224"/>
        <item m="1" x="149"/>
        <item m="1" x="67"/>
        <item m="1" x="90"/>
        <item m="1" x="277"/>
        <item m="1" x="279"/>
        <item m="1" x="48"/>
        <item m="1" x="256"/>
        <item m="1" x="291"/>
        <item m="1" x="107"/>
        <item m="1" x="118"/>
        <item m="1" x="106"/>
        <item m="1" x="263"/>
        <item m="1" x="257"/>
        <item m="1" x="270"/>
        <item m="1" x="109"/>
        <item m="1" x="4"/>
        <item m="1" x="120"/>
        <item m="1" x="169"/>
        <item m="1" x="276"/>
        <item m="1" x="219"/>
        <item m="1" x="156"/>
        <item m="1" x="102"/>
        <item m="1" x="95"/>
        <item m="1" x="116"/>
        <item m="1" x="178"/>
        <item m="1" x="231"/>
        <item m="1" x="259"/>
        <item m="1" x="161"/>
        <item m="1" x="150"/>
        <item m="1" x="128"/>
        <item m="1" x="9"/>
        <item m="1" x="216"/>
        <item m="1" x="242"/>
        <item m="1" x="226"/>
        <item m="1" x="190"/>
        <item m="1" x="7"/>
        <item m="1" x="112"/>
        <item m="1" x="186"/>
        <item m="1" x="121"/>
        <item m="1" x="80"/>
        <item m="1" x="40"/>
        <item m="1" x="168"/>
        <item m="1" x="76"/>
        <item m="1" x="123"/>
        <item m="1" x="199"/>
        <item m="1" x="289"/>
        <item m="1" x="179"/>
        <item m="1" x="130"/>
        <item m="1" x="74"/>
        <item m="1" x="180"/>
        <item m="1" x="64"/>
        <item m="1" x="136"/>
        <item m="1" x="225"/>
        <item m="1" x="272"/>
        <item m="1" x="134"/>
        <item m="1" x="234"/>
        <item m="1" x="235"/>
        <item m="1" x="193"/>
        <item m="1" x="86"/>
        <item m="1" x="284"/>
        <item m="1" x="37"/>
        <item x="0"/>
        <item t="default"/>
      </items>
    </pivotField>
    <pivotField axis="axisPage" multipleItemSelectionAllowed="1" showAll="0">
      <items count="8">
        <item m="1" x="6"/>
        <item m="1" x="3"/>
        <item m="1" x="4"/>
        <item m="1" x="5"/>
        <item m="1" x="1"/>
        <item m="1" x="2"/>
        <item x="0"/>
        <item t="default"/>
      </items>
    </pivotField>
    <pivotField showAll="0"/>
    <pivotField showAll="0" defaultSubtotal="0"/>
    <pivotField showAll="0"/>
    <pivotField axis="axisRow" showAll="0" defaultSubtotal="0">
      <items count="1">
        <item x="0"/>
      </items>
    </pivotField>
    <pivotField showAll="0"/>
    <pivotField showAll="0"/>
    <pivotField showAll="0"/>
  </pivotFields>
  <rowFields count="1">
    <field x="9"/>
  </rowFields>
  <rowItems count="2">
    <i>
      <x/>
    </i>
    <i t="grand">
      <x/>
    </i>
  </rowItems>
  <colItems count="1">
    <i/>
  </colItems>
  <pageFields count="2">
    <pageField fld="5" hier="-1"/>
    <pageField fld="4" hier="-1"/>
  </pageFields>
  <dataFields count="1">
    <dataField name="Nombre de Nom" fld="4" subtotal="count" baseField="0" baseItem="0"/>
  </dataField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  <ext xmlns:xpdl="http://schemas.microsoft.com/office/spreadsheetml/2016/pivotdefaultlayout" uri="{747A6164-185A-40DC-8AA5-F01512510D54}">
      <xpdl:pivotTableDefinition16/>
    </ext>
  </extLst>
</pivotTableDefinition>
</file>

<file path=xl/pivotTables/pivotTable4.xml><?xml version="1.0" encoding="utf-8"?>
<pivotTableDefinition xmlns="http://schemas.openxmlformats.org/spreadsheetml/2006/main" xmlns:mc="http://schemas.openxmlformats.org/markup-compatibility/2006" xmlns:xr="http://schemas.microsoft.com/office/spreadsheetml/2014/revision" mc:Ignorable="xr" xr:uid="{00000000-0007-0000-0300-000001000000}" name="Tableau croisé dynamique2" cacheId="54" applyNumberFormats="0" applyBorderFormats="0" applyFontFormats="0" applyPatternFormats="0" applyAlignmentFormats="0" applyWidthHeightFormats="1" dataCaption="Valeurs" updatedVersion="6" minRefreshableVersion="3" useAutoFormatting="1" itemPrintTitles="1" createdVersion="4" indent="0" outline="1" outlineData="1" multipleFieldFilters="0" chartFormat="1">
  <location ref="H6:K8" firstHeaderRow="0" firstDataRow="1" firstDataCol="1" rowPageCount="2" colPageCount="1"/>
  <pivotFields count="23">
    <pivotField numFmtId="1" showAll="0"/>
    <pivotField axis="axisRow" numFmtId="14" showAll="0">
      <items count="2">
        <item x="0"/>
        <item t="default"/>
      </items>
    </pivotField>
    <pivotField showAll="0"/>
    <pivotField showAll="0"/>
    <pivotField showAll="0"/>
    <pivotField axis="axisPage" multipleItemSelectionAllowed="1" showAll="0">
      <items count="8">
        <item m="1" x="6"/>
        <item m="1" x="3"/>
        <item m="1" x="4"/>
        <item m="1" x="5"/>
        <item m="1" x="1"/>
        <item x="0"/>
        <item m="1" x="2"/>
        <item t="default"/>
      </items>
    </pivotField>
    <pivotField showAll="0"/>
    <pivotField axis="axisPage" showAll="0">
      <items count="28">
        <item m="1" x="9"/>
        <item m="1" x="16"/>
        <item m="1" x="3"/>
        <item m="1" x="7"/>
        <item m="1" x="2"/>
        <item m="1" x="19"/>
        <item m="1" x="18"/>
        <item m="1" x="15"/>
        <item m="1" x="13"/>
        <item m="1" x="14"/>
        <item m="1" x="23"/>
        <item m="1" x="4"/>
        <item m="1" x="20"/>
        <item m="1" x="26"/>
        <item m="1" x="22"/>
        <item m="1" x="10"/>
        <item m="1" x="21"/>
        <item x="0"/>
        <item m="1" x="11"/>
        <item m="1" x="12"/>
        <item m="1" x="24"/>
        <item m="1" x="17"/>
        <item m="1" x="1"/>
        <item m="1" x="8"/>
        <item m="1" x="5"/>
        <item m="1" x="25"/>
        <item m="1" x="6"/>
        <item t="default"/>
      </items>
    </pivotField>
    <pivotField showAll="0"/>
    <pivotField showAll="0"/>
    <pivotField showAll="0"/>
    <pivotField numFmtId="44" showAll="0" defaultSubtotal="0"/>
    <pivotField numFmtId="44" showAll="0" defaultSubtotal="0"/>
    <pivotField dataField="1" numFmtId="1" showAll="0"/>
    <pivotField dataField="1" showAll="0"/>
    <pivotField showAll="0"/>
    <pivotField dataField="1" numFmtId="44" showAll="0"/>
    <pivotField numFmtId="44" showAll="0"/>
    <pivotField showAll="0" defaultSubtotal="0"/>
    <pivotField showAll="0" defaultSubtotal="0"/>
    <pivotField showAll="0" defaultSubtotal="0"/>
    <pivotField showAll="0" defaultSubtotal="0"/>
    <pivotField showAll="0"/>
  </pivotFields>
  <rowFields count="1">
    <field x="1"/>
  </rowFields>
  <rowItems count="2">
    <i>
      <x/>
    </i>
    <i t="grand">
      <x/>
    </i>
  </rowItems>
  <colFields count="1">
    <field x="-2"/>
  </colFields>
  <colItems count="3">
    <i>
      <x/>
    </i>
    <i i="1">
      <x v="1"/>
    </i>
    <i i="2">
      <x v="2"/>
    </i>
  </colItems>
  <pageFields count="2">
    <pageField fld="5" hier="-1"/>
    <pageField fld="7" hier="-1"/>
  </pageFields>
  <dataFields count="3">
    <dataField name="Somme de Total_x000a_Achat" fld="16" baseField="0" baseItem="0" numFmtId="164"/>
    <dataField name="Quantité Achat" fld="13" baseField="0" baseItem="0" numFmtId="1"/>
    <dataField name="Reste " fld="14" baseField="0" baseItem="0" numFmtId="1"/>
  </dataFields>
  <formats count="8">
    <format dxfId="76">
      <pivotArea outline="0" collapsedLevelsAreSubtotals="1" fieldPosition="0"/>
    </format>
    <format dxfId="75">
      <pivotArea dataOnly="0" labelOnly="1" outline="0" fieldPosition="0">
        <references count="1">
          <reference field="5" count="0"/>
        </references>
      </pivotArea>
    </format>
    <format dxfId="74">
      <pivotArea dataOnly="0" labelOnly="1" outline="0" axis="axisValues" fieldPosition="0"/>
    </format>
    <format dxfId="73">
      <pivotArea outline="0" collapsedLevelsAreSubtotals="1" fieldPosition="0">
        <references count="1">
          <reference field="4294967294" count="1" selected="0">
            <x v="1"/>
          </reference>
        </references>
      </pivotArea>
    </format>
    <format dxfId="72">
      <pivotArea dataOnly="0" labelOnly="1" outline="0" fieldPosition="0">
        <references count="1">
          <reference field="4294967294" count="1">
            <x v="1"/>
          </reference>
        </references>
      </pivotArea>
    </format>
    <format dxfId="71">
      <pivotArea outline="0" collapsedLevelsAreSubtotals="1" fieldPosition="0">
        <references count="1">
          <reference field="4294967294" count="1" selected="0">
            <x v="2"/>
          </reference>
        </references>
      </pivotArea>
    </format>
    <format dxfId="70">
      <pivotArea outline="0" collapsedLevelsAreSubtotals="1" fieldPosition="0">
        <references count="1">
          <reference field="4294967294" count="1" selected="0">
            <x v="2"/>
          </reference>
        </references>
      </pivotArea>
    </format>
    <format dxfId="69">
      <pivotArea outline="0" collapsedLevelsAreSubtotals="1" fieldPosition="0">
        <references count="1">
          <reference field="4294967294" count="1" selected="0">
            <x v="2"/>
          </reference>
        </references>
      </pivotArea>
    </format>
  </format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  <ext xmlns:xpdl="http://schemas.microsoft.com/office/spreadsheetml/2016/pivotdefaultlayout" uri="{747A6164-185A-40DC-8AA5-F01512510D54}">
      <xpdl:pivotTableDefinition16/>
    </ext>
  </extLst>
</pivotTableDefinition>
</file>

<file path=xl/pivotTables/pivotTable5.xml><?xml version="1.0" encoding="utf-8"?>
<pivotTableDefinition xmlns="http://schemas.openxmlformats.org/spreadsheetml/2006/main" xmlns:mc="http://schemas.openxmlformats.org/markup-compatibility/2006" xmlns:xr="http://schemas.microsoft.com/office/spreadsheetml/2014/revision" mc:Ignorable="xr" xr:uid="{00000000-0007-0000-0300-000003000000}" name="Tableau croisé dynamique4" cacheId="54" applyNumberFormats="0" applyBorderFormats="0" applyFontFormats="0" applyPatternFormats="0" applyAlignmentFormats="0" applyWidthHeightFormats="1" dataCaption="Valeurs" updatedVersion="6" minRefreshableVersion="3" useAutoFormatting="1" itemPrintTitles="1" createdVersion="6" indent="0" outline="1" outlineData="1" multipleFieldFilters="0" rowHeaderCaption="Type de vin">
  <location ref="T5:X7" firstHeaderRow="0" firstDataRow="1" firstDataCol="1"/>
  <pivotFields count="23">
    <pivotField numFmtId="1" showAll="0"/>
    <pivotField numFmtId="14" showAll="0"/>
    <pivotField showAll="0"/>
    <pivotField showAll="0"/>
    <pivotField showAll="0"/>
    <pivotField axis="axisRow" showAll="0">
      <items count="8">
        <item m="1" x="6"/>
        <item m="1" x="3"/>
        <item m="1" x="4"/>
        <item m="1" x="5"/>
        <item m="1" x="1"/>
        <item x="0"/>
        <item m="1" x="2"/>
        <item t="default"/>
      </items>
    </pivotField>
    <pivotField showAll="0"/>
    <pivotField showAll="0"/>
    <pivotField showAll="0"/>
    <pivotField showAll="0"/>
    <pivotField showAll="0"/>
    <pivotField numFmtId="44" showAll="0" defaultSubtotal="0"/>
    <pivotField numFmtId="44" showAll="0" defaultSubtotal="0"/>
    <pivotField dataField="1" numFmtId="1" showAll="0"/>
    <pivotField dataField="1" showAll="0"/>
    <pivotField showAll="0" defaultSubtotal="0"/>
    <pivotField dataField="1" numFmtId="44" showAll="0"/>
    <pivotField dataField="1" numFmtId="44" showAll="0"/>
    <pivotField showAll="0" defaultSubtotal="0"/>
    <pivotField showAll="0" defaultSubtotal="0"/>
    <pivotField showAll="0" defaultSubtotal="0"/>
    <pivotField showAll="0" defaultSubtotal="0"/>
    <pivotField showAll="0"/>
  </pivotFields>
  <rowFields count="1">
    <field x="5"/>
  </rowFields>
  <rowItems count="2">
    <i>
      <x v="5"/>
    </i>
    <i t="grand">
      <x/>
    </i>
  </rowItems>
  <colFields count="1">
    <field x="-2"/>
  </colFields>
  <colItems count="4">
    <i>
      <x/>
    </i>
    <i i="1">
      <x v="1"/>
    </i>
    <i i="2">
      <x v="2"/>
    </i>
    <i i="3">
      <x v="3"/>
    </i>
  </colItems>
  <dataFields count="4">
    <dataField name="Somme de Total_x000a_Achat" fld="16" baseField="0" baseItem="0"/>
    <dataField name="Achat" fld="13" baseField="0" baseItem="0" numFmtId="1"/>
    <dataField name="Valeur cave" fld="17" baseField="0" baseItem="0" numFmtId="165"/>
    <dataField name="Nbr Bouteilles" fld="14" baseField="0" baseItem="0" numFmtId="1"/>
  </dataFields>
  <formats count="12">
    <format dxfId="88">
      <pivotArea outline="0" collapsedLevelsAreSubtotals="1" fieldPosition="0"/>
    </format>
    <format dxfId="87">
      <pivotArea outline="0" collapsedLevelsAreSubtotals="1" fieldPosition="0"/>
    </format>
    <format dxfId="86">
      <pivotArea outline="0" collapsedLevelsAreSubtotals="1" fieldPosition="0"/>
    </format>
    <format dxfId="85">
      <pivotArea outline="0" collapsedLevelsAreSubtotals="1" fieldPosition="0">
        <references count="1">
          <reference field="4294967294" count="1" selected="0">
            <x v="3"/>
          </reference>
        </references>
      </pivotArea>
    </format>
    <format dxfId="84">
      <pivotArea dataOnly="0" labelOnly="1" outline="0" fieldPosition="0">
        <references count="1">
          <reference field="4294967294" count="1">
            <x v="3"/>
          </reference>
        </references>
      </pivotArea>
    </format>
    <format dxfId="83">
      <pivotArea outline="0" collapsedLevelsAreSubtotals="1" fieldPosition="0">
        <references count="1">
          <reference field="4294967294" count="1" selected="0">
            <x v="3"/>
          </reference>
        </references>
      </pivotArea>
    </format>
    <format dxfId="82">
      <pivotArea dataOnly="0" labelOnly="1" outline="0" fieldPosition="0">
        <references count="1">
          <reference field="4294967294" count="1">
            <x v="3"/>
          </reference>
        </references>
      </pivotArea>
    </format>
    <format dxfId="81">
      <pivotArea outline="0" collapsedLevelsAreSubtotals="1" fieldPosition="0">
        <references count="1">
          <reference field="4294967294" count="1" selected="0">
            <x v="3"/>
          </reference>
        </references>
      </pivotArea>
    </format>
    <format dxfId="80">
      <pivotArea dataOnly="0" labelOnly="1" outline="0" fieldPosition="0">
        <references count="1">
          <reference field="4294967294" count="1">
            <x v="3"/>
          </reference>
        </references>
      </pivotArea>
    </format>
    <format dxfId="79">
      <pivotArea outline="0" collapsedLevelsAreSubtotals="1" fieldPosition="0">
        <references count="1">
          <reference field="4294967294" count="1" selected="0">
            <x v="1"/>
          </reference>
        </references>
      </pivotArea>
    </format>
    <format dxfId="78">
      <pivotArea outline="0" collapsedLevelsAreSubtotals="1" fieldPosition="0">
        <references count="1">
          <reference field="4294967294" count="1" selected="0">
            <x v="1"/>
          </reference>
        </references>
      </pivotArea>
    </format>
    <format dxfId="77">
      <pivotArea outline="0" collapsedLevelsAreSubtotals="1" fieldPosition="0">
        <references count="1">
          <reference field="4294967294" count="1" selected="0">
            <x v="1"/>
          </reference>
        </references>
      </pivotArea>
    </format>
  </format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  <ext xmlns:xpdl="http://schemas.microsoft.com/office/spreadsheetml/2016/pivotdefaultlayout" uri="{747A6164-185A-40DC-8AA5-F01512510D54}">
      <xpdl:pivotTableDefinition16/>
    </ext>
  </extLst>
</pivotTableDefinition>
</file>

<file path=xl/pivotTables/pivotTable6.xml><?xml version="1.0" encoding="utf-8"?>
<pivotTableDefinition xmlns="http://schemas.openxmlformats.org/spreadsheetml/2006/main" xmlns:mc="http://schemas.openxmlformats.org/markup-compatibility/2006" xmlns:xr="http://schemas.microsoft.com/office/spreadsheetml/2014/revision" mc:Ignorable="xr" xr:uid="{00000000-0007-0000-0300-000005000000}" name="Tableau croisé dynamique6" cacheId="44" applyNumberFormats="0" applyBorderFormats="0" applyFontFormats="0" applyPatternFormats="0" applyAlignmentFormats="0" applyWidthHeightFormats="1" dataCaption="Valeurs" updatedVersion="6" minRefreshableVersion="3" useAutoFormatting="1" itemPrintTitles="1" createdVersion="6" indent="0" outline="1" outlineData="1" multipleFieldFilters="0" rowHeaderCaption="Apogée">
  <location ref="Q5:R6" firstHeaderRow="1" firstDataRow="1" firstDataCol="1" rowPageCount="1" colPageCount="1"/>
  <pivotFields count="23">
    <pivotField numFmtId="1" showAll="0"/>
    <pivotField numFmtId="14" showAll="0"/>
    <pivotField showAll="0"/>
    <pivotField showAll="0"/>
    <pivotField showAll="0"/>
    <pivotField axis="axisPage" showAll="0">
      <items count="8">
        <item m="1" x="6"/>
        <item m="1" x="3"/>
        <item m="1" x="4"/>
        <item m="1" x="5"/>
        <item m="1" x="1"/>
        <item x="0"/>
        <item m="1" x="2"/>
        <item t="default"/>
      </items>
    </pivotField>
    <pivotField showAll="0"/>
    <pivotField showAll="0"/>
    <pivotField showAll="0"/>
    <pivotField showAll="0"/>
    <pivotField showAll="0"/>
    <pivotField numFmtId="44" showAll="0" defaultSubtotal="0"/>
    <pivotField numFmtId="44" showAll="0" defaultSubtotal="0"/>
    <pivotField numFmtId="1" showAll="0"/>
    <pivotField dataField="1" multipleItemSelectionAllowed="1" showAll="0"/>
    <pivotField showAll="0"/>
    <pivotField numFmtId="44" showAll="0"/>
    <pivotField numFmtId="44" showAll="0"/>
    <pivotField showAll="0"/>
    <pivotField showAll="0"/>
    <pivotField axis="axisRow" showAll="0" sortType="ascending">
      <items count="20">
        <item m="1" x="5"/>
        <item m="1" x="13"/>
        <item m="1" x="2"/>
        <item m="1" x="9"/>
        <item m="1" x="18"/>
        <item m="1" x="7"/>
        <item m="1" x="15"/>
        <item m="1" x="4"/>
        <item m="1" x="12"/>
        <item m="1" x="1"/>
        <item m="1" x="8"/>
        <item m="1" x="17"/>
        <item m="1" x="6"/>
        <item m="1" x="14"/>
        <item h="1" m="1" x="3"/>
        <item m="1" x="11"/>
        <item m="1" x="10"/>
        <item m="1" x="16"/>
        <item h="1" x="0"/>
        <item t="default"/>
      </items>
    </pivotField>
    <pivotField showAll="0"/>
    <pivotField showAll="0"/>
  </pivotFields>
  <rowFields count="1">
    <field x="20"/>
  </rowFields>
  <rowItems count="1">
    <i t="grand">
      <x/>
    </i>
  </rowItems>
  <colItems count="1">
    <i/>
  </colItems>
  <pageFields count="1">
    <pageField fld="5" hier="-1"/>
  </pageFields>
  <dataFields count="1">
    <dataField name="Nb bouteilles" fld="14" baseField="0" baseItem="0"/>
  </dataField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  <ext xmlns:xpdl="http://schemas.microsoft.com/office/spreadsheetml/2016/pivotdefaultlayout" uri="{747A6164-185A-40DC-8AA5-F01512510D54}">
      <xpdl:pivotTableDefinition16/>
    </ext>
  </extLst>
</pivotTableDefinition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00000000-000C-0000-FFFF-FFFF00000000}" name="Ma_Cave" displayName="Ma_Cave" ref="A1:W3" totalsRowCount="1" headerRowDxfId="133">
  <autoFilter ref="A1:W2" xr:uid="{00000000-0009-0000-0100-000001000000}"/>
  <tableColumns count="23">
    <tableColumn id="19" xr3:uid="{00000000-0010-0000-0000-000013000000}" name="Réf" dataDxfId="132" totalsRowDxfId="11"/>
    <tableColumn id="1" xr3:uid="{00000000-0010-0000-0000-000001000000}" name="Date_x000a_d'achat" dataDxfId="131" totalsRowDxfId="10"/>
    <tableColumn id="2" xr3:uid="{00000000-0010-0000-0000-000002000000}" name="Lieu d'achat"/>
    <tableColumn id="3" xr3:uid="{00000000-0010-0000-0000-000003000000}" name="Producteur" totalsRowFunction="count"/>
    <tableColumn id="4" xr3:uid="{00000000-0010-0000-0000-000004000000}" name="Nom"/>
    <tableColumn id="6" xr3:uid="{00000000-0010-0000-0000-000006000000}" name="Couleur"/>
    <tableColumn id="10" xr3:uid="{00000000-0010-0000-0000-00000A000000}" name="Année"/>
    <tableColumn id="7" xr3:uid="{00000000-0010-0000-0000-000007000000}" name="Région"/>
    <tableColumn id="5" xr3:uid="{00000000-0010-0000-0000-000005000000}" name="Appellation"/>
    <tableColumn id="8" xr3:uid="{00000000-0010-0000-0000-000008000000}" name="Sous région"/>
    <tableColumn id="9" xr3:uid="{00000000-0010-0000-0000-000009000000}" name="Cépage" totalsRowLabel="Prix moyen"/>
    <tableColumn id="11" xr3:uid="{00000000-0010-0000-0000-00000B000000}" name="Prix Achat" totalsRowDxfId="9" dataCellStyle="Monétaire"/>
    <tableColumn id="23" xr3:uid="{00000000-0010-0000-0000-000017000000}" name="valeur" totalsRowFunction="custom" dataDxfId="130" totalsRowDxfId="8" dataCellStyle="Monétaire">
      <totalsRowFormula>SUBTOTAL(109,Ma_Cave[Total
Cave]) / SUBTOTAL(109,Ma_Cave[Reste])</totalsRowFormula>
    </tableColumn>
    <tableColumn id="12" xr3:uid="{00000000-0010-0000-0000-00000C000000}" name="Quantité_x000a_Achat" totalsRowFunction="sum" dataDxfId="129" totalsRowDxfId="7" dataCellStyle="Monétaire"/>
    <tableColumn id="13" xr3:uid="{00000000-0010-0000-0000-00000D000000}" name="Reste" totalsRowFunction="sum" dataDxfId="128" totalsRowDxfId="6"/>
    <tableColumn id="20" xr3:uid="{00000000-0010-0000-0000-000014000000}" name="Empla_x000a_cement" dataDxfId="127" totalsRowDxfId="5"/>
    <tableColumn id="17" xr3:uid="{00000000-0010-0000-0000-000011000000}" name="Total_x000a_Achat" totalsRowFunction="sum" totalsRowDxfId="4" dataCellStyle="Monétaire">
      <calculatedColumnFormula>Ma_Cave[[#This Row],[Prix Achat]]*Ma_Cave[[#This Row],[Quantité
Achat]]</calculatedColumnFormula>
    </tableColumn>
    <tableColumn id="18" xr3:uid="{00000000-0010-0000-0000-000012000000}" name="Total_x000a_Cave" totalsRowFunction="sum" dataDxfId="126" totalsRowDxfId="3" dataCellStyle="Monétaire">
      <calculatedColumnFormula>Ma_Cave[[#This Row],[Reste]]*Ma_Cave[[#This Row],[valeur]]</calculatedColumnFormula>
    </tableColumn>
    <tableColumn id="14" xr3:uid="{00000000-0010-0000-0000-00000E000000}" name="Boire_x000a_dès" dataDxfId="125" totalsRowDxfId="2"/>
    <tableColumn id="15" xr3:uid="{00000000-0010-0000-0000-00000F000000}" name="Boire_x000a_jusque" dataDxfId="124" totalsRowDxfId="1"/>
    <tableColumn id="21" xr3:uid="{00000000-0010-0000-0000-000015000000}" name="Apogée" dataDxfId="123" totalsRowDxfId="0">
      <calculatedColumnFormula>IF(Ma_Cave[[#This Row],[Boire
dès]]+Ma_Cave[[#This Row],[Boire
jusque]]=0," ",IF(Ma_Cave[[#This Row],[Boire
jusque]]=0,Ma_Cave[[#This Row],[Boire
dès]],ROUNDDOWN(AVERAGE(Ma_Cave[[#This Row],[Boire
dès]:[Boire
jusque]]),0)))</calculatedColumnFormula>
    </tableColumn>
    <tableColumn id="22" xr3:uid="{00000000-0010-0000-0000-000016000000}" name="Mets" dataDxfId="122"/>
    <tableColumn id="16" xr3:uid="{00000000-0010-0000-0000-000010000000}" name="Commentaire" totalsRowFunction="count"/>
  </tableColumns>
  <tableStyleInfo name="TableStyleMedium9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00000000-000C-0000-FFFF-FFFF01000000}" name="Degustations" displayName="Degustations" ref="A1:M3" insertRow="1" totalsRowCount="1" headerRowDxfId="115">
  <autoFilter ref="A1:M2" xr:uid="{00000000-0009-0000-0100-000002000000}"/>
  <tableColumns count="13">
    <tableColumn id="22" xr3:uid="{00000000-0010-0000-0100-000016000000}" name="Ref" dataDxfId="114" totalsRowDxfId="113"/>
    <tableColumn id="1" xr3:uid="{00000000-0010-0000-0100-000001000000}" name="Date d'achat" dataDxfId="112"/>
    <tableColumn id="2" xr3:uid="{00000000-0010-0000-0100-000002000000}" name="Lieu d'achat" dataDxfId="111"/>
    <tableColumn id="3" xr3:uid="{00000000-0010-0000-0100-000003000000}" name="Producteur" totalsRowFunction="count" dataDxfId="110"/>
    <tableColumn id="4" xr3:uid="{00000000-0010-0000-0100-000004000000}" name="Nom" dataDxfId="109"/>
    <tableColumn id="8" xr3:uid="{00000000-0010-0000-0100-000008000000}" name="Couleur" dataDxfId="108"/>
    <tableColumn id="10" xr3:uid="{00000000-0010-0000-0100-00000A000000}" name="Année" totalsRowFunction="count" dataDxfId="107"/>
    <tableColumn id="7" xr3:uid="{00000000-0010-0000-0100-000007000000}" name="Région"/>
    <tableColumn id="5" xr3:uid="{00000000-0010-0000-0100-000005000000}" name="Appellation" dataDxfId="106">
      <calculatedColumnFormula>VLOOKUP(Degustations[[#This Row],[Ref]],Ma_Cave[[Réf]:[Appellation]],8,FALSE)</calculatedColumnFormula>
    </tableColumn>
    <tableColumn id="19" xr3:uid="{00000000-0010-0000-0100-000013000000}" name="Date_x000a_Conso" dataDxfId="105" totalsRowDxfId="104"/>
    <tableColumn id="23" xr3:uid="{00000000-0010-0000-0100-000017000000}" name="Titre" dataDxfId="103"/>
    <tableColumn id="21" xr3:uid="{00000000-0010-0000-0100-000015000000}" name="Avec_x000a_qui" dataDxfId="102"/>
    <tableColumn id="20" xr3:uid="{00000000-0010-0000-0100-000014000000}" name="Commentaire_x000a_Dégustation" dataDxfId="101"/>
  </tableColumns>
  <tableStyleInfo name="TableStyleMedium9" showFirstColumn="0" showLastColumn="0" showRowStripes="1" showColumnStripes="0"/>
</table>
</file>

<file path=xl/tables/table3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4" xr:uid="{00000000-000C-0000-FFFF-FFFF02000000}" name="TypedeVin" displayName="TypedeVin" ref="C3:C9" totalsRowShown="0">
  <autoFilter ref="C3:C9" xr:uid="{00000000-0009-0000-0100-000004000000}"/>
  <tableColumns count="1">
    <tableColumn id="1" xr3:uid="{00000000-0010-0000-0200-000001000000}" name="Type de vin"/>
  </tableColumns>
  <tableStyleInfo name="TableStyleMedium9" showFirstColumn="0" showLastColumn="0" showRowStripes="1" showColumnStripes="0"/>
</table>
</file>

<file path=xl/tables/table4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5" xr:uid="{00000000-000C-0000-FFFF-FFFF03000000}" name="ListeDesVignobles" displayName="ListeDesVignobles" ref="E3:E19" totalsRowShown="0" headerRowDxfId="62" dataDxfId="61">
  <autoFilter ref="E3:E19" xr:uid="{00000000-0009-0000-0100-000005000000}"/>
  <sortState xmlns:xlrd2="http://schemas.microsoft.com/office/spreadsheetml/2017/richdata2" ref="E4:E19">
    <sortCondition ref="E3:E19"/>
  </sortState>
  <tableColumns count="1">
    <tableColumn id="2" xr3:uid="{00000000-0010-0000-0300-000002000000}" name="Vignobles" dataDxfId="60"/>
  </tableColumns>
  <tableStyleInfo name="TableStyleMedium2" showFirstColumn="0" showLastColumn="0" showRowStripes="1" showColumnStripes="0"/>
</table>
</file>

<file path=xl/tables/table5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6" xr:uid="{00000000-000C-0000-FFFF-FFFF04000000}" name="Tableau6" displayName="Tableau6" ref="A2:A11" totalsRowShown="0" headerRowDxfId="59" dataDxfId="58">
  <autoFilter ref="A2:A11" xr:uid="{00000000-0009-0000-0100-000006000000}"/>
  <tableColumns count="1">
    <tableColumn id="1" xr3:uid="{00000000-0010-0000-0400-000001000000}" name="Alsace" dataDxfId="57"/>
  </tableColumns>
  <tableStyleInfo name="TableStyleMedium2" showFirstColumn="0" showLastColumn="0" showRowStripes="1" showColumnStripes="0"/>
</table>
</file>

<file path=xl/tables/table6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7" xr:uid="{00000000-000C-0000-FFFF-FFFF05000000}" name="Tableau8" displayName="Tableau8" ref="B2:B42" totalsRowShown="0" headerRowDxfId="56" dataDxfId="55">
  <autoFilter ref="B2:B42" xr:uid="{00000000-0009-0000-0100-000007000000}"/>
  <tableColumns count="1">
    <tableColumn id="1" xr3:uid="{00000000-0010-0000-0500-000001000000}" name="Bordeaux" dataDxfId="54"/>
  </tableColumns>
  <tableStyleInfo name="TableStyleMedium2" showFirstColumn="0" showLastColumn="0" showRowStripes="1" showColumnStripes="0"/>
</table>
</file>

<file path=xl/tables/table7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8" xr:uid="{00000000-000C-0000-FFFF-FFFF06000000}" name="Tableau9" displayName="Tableau9" ref="C2:C16" totalsRowShown="0" headerRowDxfId="53" dataDxfId="52">
  <autoFilter ref="C2:C16" xr:uid="{00000000-0009-0000-0100-000008000000}"/>
  <sortState xmlns:xlrd2="http://schemas.microsoft.com/office/spreadsheetml/2017/richdata2" ref="C3:C16">
    <sortCondition ref="C2:C16"/>
  </sortState>
  <tableColumns count="1">
    <tableColumn id="1" xr3:uid="{00000000-0010-0000-0600-000001000000}" name="Beaujolais" dataDxfId="51"/>
  </tableColumns>
  <tableStyleInfo name="TableStyleMedium2" showFirstColumn="0" showLastColumn="0" showRowStripes="1" showColumnStripes="0"/>
</table>
</file>

<file path=xl/tables/table8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9" xr:uid="{00000000-000C-0000-FFFF-FFFF07000000}" name="Tableau1010" displayName="Tableau1010" ref="D2:D100" totalsRowShown="0" headerRowDxfId="50" dataDxfId="49">
  <autoFilter ref="D2:D100" xr:uid="{00000000-0009-0000-0100-000009000000}"/>
  <sortState xmlns:xlrd2="http://schemas.microsoft.com/office/spreadsheetml/2017/richdata2" ref="D3:D87">
    <sortCondition ref="D2:D87"/>
  </sortState>
  <tableColumns count="1">
    <tableColumn id="1" xr3:uid="{00000000-0010-0000-0700-000001000000}" name="Bourgogne" dataDxfId="48"/>
  </tableColumns>
  <tableStyleInfo name="TableStyleMedium2" showFirstColumn="0" showLastColumn="0" showRowStripes="1" showColumnStripes="0"/>
</table>
</file>

<file path=xl/tables/table9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0" xr:uid="{00000000-000C-0000-FFFF-FFFF08000000}" name="Tableau11" displayName="Tableau11" ref="E2:E5" totalsRowShown="0" headerRowDxfId="47" dataDxfId="46">
  <autoFilter ref="E2:E5" xr:uid="{00000000-0009-0000-0100-00000A000000}"/>
  <tableColumns count="1">
    <tableColumn id="1" xr3:uid="{00000000-0010-0000-0800-000001000000}" name="Champagne" dataDxfId="45"/>
  </tableColumns>
  <tableStyleInfo name="TableStyleMedium2" showFirstColumn="0" showLastColumn="0" showRowStripes="1" showColumnStripes="0"/>
</table>
</file>

<file path=xl/tables/table10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1" xr:uid="{00000000-000C-0000-FFFF-FFFF09000000}" name="Tableau12" displayName="Tableau12" ref="F2:F9" totalsRowShown="0" headerRowDxfId="44" dataDxfId="43">
  <autoFilter ref="F2:F9" xr:uid="{00000000-0009-0000-0100-00000B000000}"/>
  <tableColumns count="1">
    <tableColumn id="1" xr3:uid="{00000000-0010-0000-0900-000001000000}" name="Jura" dataDxfId="42"/>
  </tableColumns>
  <tableStyleInfo name="TableStyleMedium2" showFirstColumn="0" showLastColumn="0" showRowStripes="1" showColumnStripes="0"/>
</table>
</file>

<file path=xl/tables/table1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2" xr:uid="{00000000-000C-0000-FFFF-FFFF0A000000}" name="Tableau13" displayName="Tableau13" ref="G2:G33" totalsRowShown="0" headerRowDxfId="41" dataDxfId="40">
  <autoFilter ref="G2:G33" xr:uid="{00000000-0009-0000-0100-00000C000000}"/>
  <sortState xmlns:xlrd2="http://schemas.microsoft.com/office/spreadsheetml/2017/richdata2" ref="G3:G31">
    <sortCondition ref="G2:G31"/>
  </sortState>
  <tableColumns count="1">
    <tableColumn id="1" xr3:uid="{00000000-0010-0000-0A00-000001000000}" name="Languedoc_Roussillon" dataDxfId="39"/>
  </tableColumns>
  <tableStyleInfo name="TableStyleMedium2" showFirstColumn="0" showLastColumn="0" showRowStripes="1" showColumnStripes="0"/>
</table>
</file>

<file path=xl/tables/table1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3" xr:uid="{00000000-000C-0000-FFFF-FFFF0B000000}" name="Tableau14" displayName="Tableau14" ref="H2:H4" totalsRowShown="0" headerRowDxfId="38" dataDxfId="37">
  <autoFilter ref="H2:H4" xr:uid="{00000000-0009-0000-0100-00000D000000}"/>
  <tableColumns count="1">
    <tableColumn id="1" xr3:uid="{00000000-0010-0000-0B00-000001000000}" name="Lorraine" dataDxfId="36"/>
  </tableColumns>
  <tableStyleInfo name="TableStyleMedium2" showFirstColumn="0" showLastColumn="0" showRowStripes="1" showColumnStripes="0"/>
</table>
</file>

<file path=xl/tables/table13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4" xr:uid="{00000000-000C-0000-FFFF-FFFF0C000000}" name="Tableau15" displayName="Tableau15" ref="I2:I56" totalsRowShown="0" headerRowDxfId="35" dataDxfId="34">
  <autoFilter ref="I2:I56" xr:uid="{00000000-0009-0000-0100-00000E000000}"/>
  <tableColumns count="1">
    <tableColumn id="1" xr3:uid="{00000000-0010-0000-0C00-000001000000}" name="Loire" dataDxfId="33"/>
  </tableColumns>
  <tableStyleInfo name="TableStyleMedium2" showFirstColumn="0" showLastColumn="0" showRowStripes="1" showColumnStripes="0"/>
</table>
</file>

<file path=xl/tables/table14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5" xr:uid="{00000000-000C-0000-FFFF-FFFF0D000000}" name="Tableau16" displayName="Tableau16" ref="J2:J15" totalsRowShown="0" headerRowDxfId="32" dataDxfId="31">
  <autoFilter ref="J2:J15" xr:uid="{00000000-0009-0000-0100-00000F000000}"/>
  <tableColumns count="1">
    <tableColumn id="1" xr3:uid="{00000000-0010-0000-0D00-000001000000}" name="Provence_Corse" dataDxfId="30"/>
  </tableColumns>
  <tableStyleInfo name="TableStyleMedium2" showFirstColumn="0" showLastColumn="0" showRowStripes="1" showColumnStripes="0"/>
</table>
</file>

<file path=xl/tables/table15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6" xr:uid="{00000000-000C-0000-FFFF-FFFF0E000000}" name="Tableau17" displayName="Tableau17" ref="K2:K36" totalsRowShown="0" headerRowDxfId="29" dataDxfId="28">
  <autoFilter ref="K2:K36" xr:uid="{00000000-0009-0000-0100-000010000000}"/>
  <sortState xmlns:xlrd2="http://schemas.microsoft.com/office/spreadsheetml/2017/richdata2" ref="K3:K36">
    <sortCondition ref="K2:K36"/>
  </sortState>
  <tableColumns count="1">
    <tableColumn id="1" xr3:uid="{00000000-0010-0000-0E00-000001000000}" name="Rhône" dataDxfId="27"/>
  </tableColumns>
  <tableStyleInfo name="TableStyleMedium2" showFirstColumn="0" showLastColumn="0" showRowStripes="1" showColumnStripes="0"/>
</table>
</file>

<file path=xl/tables/table16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7" xr:uid="{00000000-000C-0000-FFFF-FFFF0F000000}" name="Tableau18" displayName="Tableau18" ref="L2:L10" totalsRowShown="0" headerRowDxfId="26" dataDxfId="25">
  <autoFilter ref="L2:L10" xr:uid="{00000000-0009-0000-0100-000011000000}"/>
  <tableColumns count="1">
    <tableColumn id="1" xr3:uid="{00000000-0010-0000-0F00-000001000000}" name="Savoie_Bugey" dataDxfId="24"/>
  </tableColumns>
  <tableStyleInfo name="TableStyleMedium2" showFirstColumn="0" showLastColumn="0" showRowStripes="1" showColumnStripes="0"/>
</table>
</file>

<file path=xl/tables/table17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8" xr:uid="{00000000-000C-0000-FFFF-FFFF10000000}" name="Tableau19" displayName="Tableau19" ref="M2:M34" totalsRowShown="0" headerRowDxfId="23" dataDxfId="22">
  <autoFilter ref="M2:M34" xr:uid="{00000000-0009-0000-0100-000012000000}"/>
  <tableColumns count="1">
    <tableColumn id="1" xr3:uid="{00000000-0010-0000-1000-000001000000}" name="Sud_Ouest" dataDxfId="21"/>
  </tableColumns>
  <tableStyleInfo name="TableStyleMedium2" showFirstColumn="0" showLastColumn="0" showRowStripes="1" showColumnStripes="0"/>
</table>
</file>

<file path=xl/tables/table18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9" xr:uid="{00000000-000C-0000-FFFF-FFFF11000000}" name="Tableau20" displayName="Tableau20" ref="N2:N4" totalsRowShown="0" headerRowDxfId="20" dataDxfId="19">
  <autoFilter ref="N2:N4" xr:uid="{00000000-0009-0000-0100-000013000000}"/>
  <tableColumns count="1">
    <tableColumn id="1" xr3:uid="{00000000-0010-0000-1100-000001000000}" name="Cognac" dataDxfId="18"/>
  </tableColumns>
  <tableStyleInfo name="TableStyleMedium2" showFirstColumn="0" showLastColumn="0" showRowStripes="1" showColumnStripes="0"/>
</table>
</file>

<file path=xl/tables/table19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0" xr:uid="{00000000-000C-0000-FFFF-FFFF12000000}" name="Tableau21" displayName="Tableau21" ref="P2:P11" totalsRowShown="0" headerRowDxfId="17" dataDxfId="16">
  <autoFilter ref="P2:P11" xr:uid="{00000000-0009-0000-0100-000014000000}"/>
  <sortState xmlns:xlrd2="http://schemas.microsoft.com/office/spreadsheetml/2017/richdata2" ref="P3:P11">
    <sortCondition ref="P2:P11"/>
  </sortState>
  <tableColumns count="1">
    <tableColumn id="1" xr3:uid="{00000000-0010-0000-1200-000001000000}" name="Etranger" dataDxfId="15"/>
  </tableColumns>
  <tableStyleInfo name="TableStyleMedium2" showFirstColumn="0" showLastColumn="0" showRowStripes="1" showColumnStripes="0"/>
</table>
</file>

<file path=xl/tables/table20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1" xr:uid="{00000000-000C-0000-FFFF-FFFF13000000}" name="Tableau22" displayName="Tableau22" ref="O2:O3" totalsRowShown="0" headerRowDxfId="14" dataDxfId="13">
  <autoFilter ref="O2:O3" xr:uid="{00000000-0009-0000-0100-000015000000}"/>
  <tableColumns count="1">
    <tableColumn id="1" xr3:uid="{00000000-0010-0000-1300-000001000000}" name="Porto" dataDxfId="12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ctrlProp" Target="../ctrlProps/ctrlProp5.xml"/><Relationship Id="rId3" Type="http://schemas.openxmlformats.org/officeDocument/2006/relationships/vmlDrawing" Target="../drawings/vmlDrawing1.vml"/><Relationship Id="rId7" Type="http://schemas.openxmlformats.org/officeDocument/2006/relationships/ctrlProp" Target="../ctrlProps/ctrlProp4.x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6" Type="http://schemas.openxmlformats.org/officeDocument/2006/relationships/ctrlProp" Target="../ctrlProps/ctrlProp3.xml"/><Relationship Id="rId11" Type="http://schemas.openxmlformats.org/officeDocument/2006/relationships/comments" Target="../comments1.xml"/><Relationship Id="rId5" Type="http://schemas.openxmlformats.org/officeDocument/2006/relationships/ctrlProp" Target="../ctrlProps/ctrlProp2.xml"/><Relationship Id="rId10" Type="http://schemas.openxmlformats.org/officeDocument/2006/relationships/table" Target="../tables/table1.xml"/><Relationship Id="rId4" Type="http://schemas.openxmlformats.org/officeDocument/2006/relationships/ctrlProp" Target="../ctrlProps/ctrlProp1.xml"/><Relationship Id="rId9" Type="http://schemas.openxmlformats.org/officeDocument/2006/relationships/ctrlProp" Target="../ctrlProps/ctrlProp6.xml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table" Target="../tables/table2.xml"/><Relationship Id="rId2" Type="http://schemas.openxmlformats.org/officeDocument/2006/relationships/vmlDrawing" Target="../drawings/vmlDrawing2.vml"/><Relationship Id="rId1" Type="http://schemas.openxmlformats.org/officeDocument/2006/relationships/printerSettings" Target="../printerSettings/printerSettings2.bin"/><Relationship Id="rId4" Type="http://schemas.openxmlformats.org/officeDocument/2006/relationships/comments" Target="../comments2.xml"/></Relationships>
</file>

<file path=xl/worksheets/_rels/sheet3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3.vml"/><Relationship Id="rId7" Type="http://schemas.openxmlformats.org/officeDocument/2006/relationships/comments" Target="../comments3.xml"/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3.bin"/><Relationship Id="rId6" Type="http://schemas.openxmlformats.org/officeDocument/2006/relationships/ctrlProp" Target="../ctrlProps/ctrlProp7.xml"/><Relationship Id="rId5" Type="http://schemas.openxmlformats.org/officeDocument/2006/relationships/image" Target="../media/image1.emf"/><Relationship Id="rId4" Type="http://schemas.openxmlformats.org/officeDocument/2006/relationships/control" Target="../activeX/activeX1.xml"/></Relationships>
</file>

<file path=xl/worksheets/_rels/sheet4.xml.rels><?xml version="1.0" encoding="UTF-8" standalone="yes"?>
<Relationships xmlns="http://schemas.openxmlformats.org/package/2006/relationships"><Relationship Id="rId3" Type="http://schemas.openxmlformats.org/officeDocument/2006/relationships/pivotTable" Target="../pivotTables/pivotTable3.xml"/><Relationship Id="rId7" Type="http://schemas.openxmlformats.org/officeDocument/2006/relationships/printerSettings" Target="../printerSettings/printerSettings4.bin"/><Relationship Id="rId2" Type="http://schemas.openxmlformats.org/officeDocument/2006/relationships/pivotTable" Target="../pivotTables/pivotTable2.xml"/><Relationship Id="rId1" Type="http://schemas.openxmlformats.org/officeDocument/2006/relationships/pivotTable" Target="../pivotTables/pivotTable1.xml"/><Relationship Id="rId6" Type="http://schemas.openxmlformats.org/officeDocument/2006/relationships/pivotTable" Target="../pivotTables/pivotTable6.xml"/><Relationship Id="rId5" Type="http://schemas.openxmlformats.org/officeDocument/2006/relationships/pivotTable" Target="../pivotTables/pivotTable5.xml"/><Relationship Id="rId4" Type="http://schemas.openxmlformats.org/officeDocument/2006/relationships/pivotTable" Target="../pivotTables/pivotTable4.xml"/></Relationships>
</file>

<file path=xl/worksheets/_rels/sheet5.xml.rels><?xml version="1.0" encoding="UTF-8" standalone="yes"?>
<Relationships xmlns="http://schemas.openxmlformats.org/package/2006/relationships"><Relationship Id="rId3" Type="http://schemas.openxmlformats.org/officeDocument/2006/relationships/table" Target="../tables/table4.xml"/><Relationship Id="rId2" Type="http://schemas.openxmlformats.org/officeDocument/2006/relationships/table" Target="../tables/table3.xml"/><Relationship Id="rId1" Type="http://schemas.openxmlformats.org/officeDocument/2006/relationships/drawing" Target="../drawings/drawing3.xml"/></Relationships>
</file>

<file path=xl/worksheets/_rels/sheet6.xml.rels><?xml version="1.0" encoding="UTF-8" standalone="yes"?>
<Relationships xmlns="http://schemas.openxmlformats.org/package/2006/relationships"><Relationship Id="rId8" Type="http://schemas.openxmlformats.org/officeDocument/2006/relationships/table" Target="../tables/table11.xml"/><Relationship Id="rId13" Type="http://schemas.openxmlformats.org/officeDocument/2006/relationships/table" Target="../tables/table16.xml"/><Relationship Id="rId3" Type="http://schemas.openxmlformats.org/officeDocument/2006/relationships/table" Target="../tables/table6.xml"/><Relationship Id="rId7" Type="http://schemas.openxmlformats.org/officeDocument/2006/relationships/table" Target="../tables/table10.xml"/><Relationship Id="rId12" Type="http://schemas.openxmlformats.org/officeDocument/2006/relationships/table" Target="../tables/table15.xml"/><Relationship Id="rId17" Type="http://schemas.openxmlformats.org/officeDocument/2006/relationships/table" Target="../tables/table20.xml"/><Relationship Id="rId2" Type="http://schemas.openxmlformats.org/officeDocument/2006/relationships/table" Target="../tables/table5.xml"/><Relationship Id="rId16" Type="http://schemas.openxmlformats.org/officeDocument/2006/relationships/table" Target="../tables/table19.xml"/><Relationship Id="rId1" Type="http://schemas.openxmlformats.org/officeDocument/2006/relationships/drawing" Target="../drawings/drawing4.xml"/><Relationship Id="rId6" Type="http://schemas.openxmlformats.org/officeDocument/2006/relationships/table" Target="../tables/table9.xml"/><Relationship Id="rId11" Type="http://schemas.openxmlformats.org/officeDocument/2006/relationships/table" Target="../tables/table14.xml"/><Relationship Id="rId5" Type="http://schemas.openxmlformats.org/officeDocument/2006/relationships/table" Target="../tables/table8.xml"/><Relationship Id="rId15" Type="http://schemas.openxmlformats.org/officeDocument/2006/relationships/table" Target="../tables/table18.xml"/><Relationship Id="rId10" Type="http://schemas.openxmlformats.org/officeDocument/2006/relationships/table" Target="../tables/table13.xml"/><Relationship Id="rId4" Type="http://schemas.openxmlformats.org/officeDocument/2006/relationships/table" Target="../tables/table7.xml"/><Relationship Id="rId9" Type="http://schemas.openxmlformats.org/officeDocument/2006/relationships/table" Target="../tables/table12.xml"/><Relationship Id="rId14" Type="http://schemas.openxmlformats.org/officeDocument/2006/relationships/table" Target="../tables/table17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1">
    <pageSetUpPr fitToPage="1"/>
  </sheetPr>
  <dimension ref="A1:W14"/>
  <sheetViews>
    <sheetView tabSelected="1" zoomScale="80" zoomScaleNormal="80" workbookViewId="0">
      <pane xSplit="1" ySplit="1" topLeftCell="B2" activePane="bottomRight" state="frozen"/>
      <selection pane="topRight" activeCell="B1" sqref="B1"/>
      <selection pane="bottomLeft" activeCell="A2" sqref="A2"/>
      <selection pane="bottomRight" activeCell="B2" sqref="B2"/>
    </sheetView>
  </sheetViews>
  <sheetFormatPr baseColWidth="10" defaultColWidth="10.7109375" defaultRowHeight="15" x14ac:dyDescent="0.25"/>
  <cols>
    <col min="1" max="1" width="4.140625" style="11" customWidth="1"/>
    <col min="2" max="2" width="12" style="15" customWidth="1"/>
    <col min="3" max="3" width="20.85546875" customWidth="1"/>
    <col min="4" max="4" width="30.140625" customWidth="1"/>
    <col min="5" max="5" width="40.85546875" customWidth="1"/>
    <col min="6" max="6" width="11.7109375" customWidth="1"/>
    <col min="7" max="7" width="7" customWidth="1"/>
    <col min="8" max="8" width="23.7109375" customWidth="1"/>
    <col min="9" max="9" width="30.140625" customWidth="1"/>
    <col min="10" max="10" width="10.7109375" customWidth="1"/>
    <col min="11" max="11" width="18.42578125" customWidth="1"/>
    <col min="12" max="12" width="11.42578125" customWidth="1"/>
    <col min="13" max="13" width="10.28515625" bestFit="1" customWidth="1"/>
    <col min="14" max="14" width="10.28515625" customWidth="1"/>
    <col min="15" max="15" width="8.7109375" style="23" customWidth="1"/>
    <col min="16" max="16" width="9.42578125" style="22" customWidth="1"/>
    <col min="17" max="17" width="10" style="22" customWidth="1"/>
    <col min="18" max="18" width="9.85546875" style="6" customWidth="1"/>
    <col min="19" max="19" width="10.28515625" bestFit="1" customWidth="1"/>
    <col min="20" max="20" width="7.5703125" style="23" customWidth="1"/>
    <col min="21" max="21" width="8.42578125" style="23" customWidth="1"/>
    <col min="22" max="22" width="59.85546875" style="24" customWidth="1"/>
    <col min="23" max="23" width="72.140625" customWidth="1"/>
    <col min="24" max="24" width="100.85546875" customWidth="1"/>
    <col min="25" max="26" width="181.7109375" bestFit="1" customWidth="1"/>
  </cols>
  <sheetData>
    <row r="1" spans="1:23" s="2" customFormat="1" ht="49.5" customHeight="1" x14ac:dyDescent="0.25">
      <c r="A1" s="13" t="s">
        <v>94</v>
      </c>
      <c r="B1" s="14" t="s">
        <v>100</v>
      </c>
      <c r="C1" s="2" t="s">
        <v>87</v>
      </c>
      <c r="D1" s="2" t="s">
        <v>0</v>
      </c>
      <c r="E1" s="2" t="s">
        <v>1</v>
      </c>
      <c r="F1" s="2" t="s">
        <v>3</v>
      </c>
      <c r="G1" s="2" t="s">
        <v>6</v>
      </c>
      <c r="H1" s="2" t="s">
        <v>4</v>
      </c>
      <c r="I1" s="2" t="s">
        <v>2</v>
      </c>
      <c r="J1" s="2" t="s">
        <v>88</v>
      </c>
      <c r="K1" s="2" t="s">
        <v>5</v>
      </c>
      <c r="L1" s="4" t="s">
        <v>150</v>
      </c>
      <c r="M1" s="4" t="s">
        <v>151</v>
      </c>
      <c r="N1" s="7" t="s">
        <v>90</v>
      </c>
      <c r="O1" s="13" t="s">
        <v>89</v>
      </c>
      <c r="P1" s="20" t="s">
        <v>104</v>
      </c>
      <c r="Q1" s="5" t="s">
        <v>91</v>
      </c>
      <c r="R1" s="5" t="s">
        <v>92</v>
      </c>
      <c r="S1" s="5" t="s">
        <v>115</v>
      </c>
      <c r="T1" s="5" t="s">
        <v>116</v>
      </c>
      <c r="U1" s="20" t="s">
        <v>113</v>
      </c>
      <c r="V1" s="5" t="s">
        <v>114</v>
      </c>
      <c r="W1" s="17" t="s">
        <v>7</v>
      </c>
    </row>
    <row r="2" spans="1:23" s="97" customFormat="1" ht="14.25" customHeight="1" x14ac:dyDescent="0.25">
      <c r="A2" s="11">
        <v>1</v>
      </c>
      <c r="B2" s="15"/>
      <c r="L2" s="3"/>
      <c r="M2" s="3"/>
      <c r="N2" s="22"/>
      <c r="O2" s="23"/>
      <c r="P2" s="23"/>
      <c r="Q2" s="3">
        <f>Ma_Cave[[#This Row],[Prix Achat]]*Ma_Cave[[#This Row],[Quantité
Achat]]</f>
        <v>0</v>
      </c>
      <c r="R2" s="3">
        <f>Ma_Cave[[#This Row],[Reste]]*Ma_Cave[[#This Row],[valeur]]</f>
        <v>0</v>
      </c>
      <c r="S2" s="23"/>
      <c r="T2" s="23"/>
      <c r="U2" s="24" t="str">
        <f>IF(Ma_Cave[[#This Row],[Boire
dès]]+Ma_Cave[[#This Row],[Boire
jusque]]=0," ",IF(Ma_Cave[[#This Row],[Boire
jusque]]=0,Ma_Cave[[#This Row],[Boire
dès]],ROUNDDOWN(AVERAGE(Ma_Cave[[#This Row],[Boire
dès]:[Boire
jusque]]),0)))</f>
        <v xml:space="preserve"> </v>
      </c>
    </row>
    <row r="3" spans="1:23" x14ac:dyDescent="0.25">
      <c r="D3">
        <f>SUBTOTAL(103,Ma_Cave[Producteur])</f>
        <v>0</v>
      </c>
      <c r="K3" t="s">
        <v>137</v>
      </c>
      <c r="L3" s="8"/>
      <c r="M3" s="8" t="e">
        <f>SUBTOTAL(109,Ma_Cave[Total
Cave]) / SUBTOTAL(109,Ma_Cave[Reste])</f>
        <v>#DIV/0!</v>
      </c>
      <c r="N3" s="24">
        <f>SUBTOTAL(109,Ma_Cave[Quantité
Achat])</f>
        <v>0</v>
      </c>
      <c r="O3" s="24">
        <f>SUBTOTAL(109,Ma_Cave[Reste])</f>
        <v>0</v>
      </c>
      <c r="P3" s="24"/>
      <c r="Q3" s="10">
        <f>SUBTOTAL(109,Ma_Cave[Total
Achat])</f>
        <v>0</v>
      </c>
      <c r="R3" s="30">
        <f>SUBTOTAL(109,Ma_Cave[Total
Cave])</f>
        <v>0</v>
      </c>
      <c r="S3" s="23"/>
      <c r="U3" s="25"/>
      <c r="V3"/>
      <c r="W3">
        <f>SUBTOTAL(103,Ma_Cave[Commentaire])</f>
        <v>0</v>
      </c>
    </row>
    <row r="4" spans="1:23" x14ac:dyDescent="0.25"/>
    <row r="5" spans="1:23" x14ac:dyDescent="0.25"/>
    <row r="10" spans="1:23" x14ac:dyDescent="0.25">
      <c r="P10" s="27"/>
      <c r="Q10" s="27"/>
    </row>
    <row r="11" spans="1:23" x14ac:dyDescent="0.25">
      <c r="Q11" s="27"/>
    </row>
    <row r="12" spans="1:23" x14ac:dyDescent="0.25">
      <c r="A12"/>
      <c r="B12"/>
      <c r="M12" s="8"/>
      <c r="Q12" s="27"/>
      <c r="V12"/>
    </row>
    <row r="13" spans="1:23" x14ac:dyDescent="0.25">
      <c r="A13"/>
      <c r="B13"/>
      <c r="Q13" s="27"/>
      <c r="V13"/>
    </row>
    <row r="14" spans="1:23" x14ac:dyDescent="0.25">
      <c r="A14"/>
      <c r="B14"/>
      <c r="U14" s="6"/>
      <c r="V14"/>
    </row>
  </sheetData>
  <conditionalFormatting sqref="U2">
    <cfRule type="cellIs" dxfId="141" priority="22" operator="lessThan">
      <formula>YEAR(TODAY())</formula>
    </cfRule>
    <cfRule type="cellIs" dxfId="140" priority="23" operator="equal">
      <formula>YEAR(TODAY())</formula>
    </cfRule>
  </conditionalFormatting>
  <conditionalFormatting sqref="F2">
    <cfRule type="cellIs" dxfId="139" priority="1" operator="equal">
      <formula>"Rosé"</formula>
    </cfRule>
    <cfRule type="cellIs" dxfId="138" priority="12" operator="equal">
      <formula>"Champagne"</formula>
    </cfRule>
    <cfRule type="cellIs" dxfId="137" priority="13" operator="equal">
      <formula>"Blanc"</formula>
    </cfRule>
    <cfRule type="cellIs" dxfId="136" priority="14" operator="equal">
      <formula>"Liquoreux"</formula>
    </cfRule>
    <cfRule type="cellIs" dxfId="135" priority="15" operator="equal">
      <formula>"Jaune"</formula>
    </cfRule>
    <cfRule type="cellIs" dxfId="134" priority="16" operator="equal">
      <formula>"Rouge"</formula>
    </cfRule>
  </conditionalFormatting>
  <dataValidations count="3">
    <dataValidation type="list" allowBlank="1" showInputMessage="1" showErrorMessage="1" sqref="F2" xr:uid="{00000000-0002-0000-0000-000000000000}">
      <formula1>TypeVin</formula1>
    </dataValidation>
    <dataValidation type="list" allowBlank="1" showInputMessage="1" showErrorMessage="1" sqref="H2" xr:uid="{00000000-0002-0000-0000-000001000000}">
      <formula1>Vignobles</formula1>
    </dataValidation>
    <dataValidation type="list" allowBlank="1" showInputMessage="1" showErrorMessage="1" sqref="I2" xr:uid="{00000000-0002-0000-0000-000002000000}">
      <formula1>INDIRECT(H2)</formula1>
    </dataValidation>
  </dataValidations>
  <pageMargins left="0.25" right="0.25" top="0.75" bottom="0.75" header="0.3" footer="0.3"/>
  <pageSetup paperSize="9" scale="22" orientation="landscape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3080" r:id="rId4" name="Button 8">
              <controlPr defaultSize="0" print="0" autoFill="0" autoPict="0" macro="[0]!Feuil1.ReinitTableauMaCave">
                <anchor moveWithCells="1" sizeWithCells="1">
                  <from>
                    <xdr:col>4</xdr:col>
                    <xdr:colOff>9525</xdr:colOff>
                    <xdr:row>0</xdr:row>
                    <xdr:rowOff>0</xdr:rowOff>
                  </from>
                  <to>
                    <xdr:col>4</xdr:col>
                    <xdr:colOff>666750</xdr:colOff>
                    <xdr:row>0</xdr:row>
                    <xdr:rowOff>276225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081" r:id="rId5" name="Button 9">
              <controlPr defaultSize="0" print="0" autoFill="0" autoPict="0" macro="[0]!Feuil1.ReinitTableauMaCave">
                <anchor moveWithCells="1" sizeWithCells="1">
                  <from>
                    <xdr:col>5</xdr:col>
                    <xdr:colOff>9525</xdr:colOff>
                    <xdr:row>3</xdr:row>
                    <xdr:rowOff>9525</xdr:rowOff>
                  </from>
                  <to>
                    <xdr:col>6</xdr:col>
                    <xdr:colOff>457200</xdr:colOff>
                    <xdr:row>4</xdr:row>
                    <xdr:rowOff>180975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085" r:id="rId6" name="Button 13">
              <controlPr defaultSize="0" print="0" autoFill="0" autoPict="0" macro="[0]!Feuil1.AjouterUnVin">
                <anchor moveWithCells="1" sizeWithCells="1">
                  <from>
                    <xdr:col>2</xdr:col>
                    <xdr:colOff>9525</xdr:colOff>
                    <xdr:row>3</xdr:row>
                    <xdr:rowOff>0</xdr:rowOff>
                  </from>
                  <to>
                    <xdr:col>2</xdr:col>
                    <xdr:colOff>1381125</xdr:colOff>
                    <xdr:row>4</xdr:row>
                    <xdr:rowOff>171450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088" r:id="rId7" name="Button 16">
              <controlPr defaultSize="0" print="0" autoFill="0" autoPict="0" macro="[0]!Feuil1.goEnBas">
                <anchor moveWithCells="1" sizeWithCells="1">
                  <from>
                    <xdr:col>3</xdr:col>
                    <xdr:colOff>9525</xdr:colOff>
                    <xdr:row>0</xdr:row>
                    <xdr:rowOff>19050</xdr:rowOff>
                  </from>
                  <to>
                    <xdr:col>3</xdr:col>
                    <xdr:colOff>600075</xdr:colOff>
                    <xdr:row>0</xdr:row>
                    <xdr:rowOff>276225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101" r:id="rId8" name="Button 29">
              <controlPr defaultSize="0" print="0" autoFill="0" autoPict="0" macro="[0]!Feuil1.blancABoire">
                <anchor moveWithCells="1" sizeWithCells="1">
                  <from>
                    <xdr:col>4</xdr:col>
                    <xdr:colOff>1685925</xdr:colOff>
                    <xdr:row>0</xdr:row>
                    <xdr:rowOff>9525</xdr:rowOff>
                  </from>
                  <to>
                    <xdr:col>4</xdr:col>
                    <xdr:colOff>2667000</xdr:colOff>
                    <xdr:row>0</xdr:row>
                    <xdr:rowOff>266700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102" r:id="rId9" name="Button 30">
              <controlPr defaultSize="0" print="0" autoFill="0" autoPict="0" macro="[0]!Feuil1.rougeABoire">
                <anchor moveWithCells="1" sizeWithCells="1">
                  <from>
                    <xdr:col>8</xdr:col>
                    <xdr:colOff>9525</xdr:colOff>
                    <xdr:row>0</xdr:row>
                    <xdr:rowOff>28575</xdr:rowOff>
                  </from>
                  <to>
                    <xdr:col>8</xdr:col>
                    <xdr:colOff>981075</xdr:colOff>
                    <xdr:row>0</xdr:row>
                    <xdr:rowOff>285750</xdr:rowOff>
                  </to>
                </anchor>
              </controlPr>
            </control>
          </mc:Choice>
        </mc:AlternateContent>
      </controls>
    </mc:Choice>
  </mc:AlternateContent>
  <tableParts count="1">
    <tablePart r:id="rId10"/>
  </tableParts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 codeName="Feuil6"/>
  <dimension ref="A1:M5"/>
  <sheetViews>
    <sheetView zoomScale="90" zoomScaleNormal="90" workbookViewId="0">
      <pane ySplit="1" topLeftCell="A2" activePane="bottomLeft" state="frozen"/>
      <selection pane="bottomLeft" activeCell="E36" sqref="E36"/>
    </sheetView>
  </sheetViews>
  <sheetFormatPr baseColWidth="10" defaultColWidth="10.7109375" defaultRowHeight="15" x14ac:dyDescent="0.25"/>
  <cols>
    <col min="1" max="1" width="6.28515625" style="11" customWidth="1"/>
    <col min="2" max="2" width="11.7109375" customWidth="1"/>
    <col min="3" max="3" width="27.85546875" bestFit="1" customWidth="1"/>
    <col min="4" max="4" width="30.140625" bestFit="1" customWidth="1"/>
    <col min="5" max="5" width="41.28515625" bestFit="1" customWidth="1"/>
    <col min="6" max="6" width="13" style="41" bestFit="1" customWidth="1"/>
    <col min="7" max="7" width="9.28515625" customWidth="1"/>
    <col min="8" max="8" width="20.7109375" style="31" bestFit="1" customWidth="1"/>
    <col min="9" max="9" width="36" bestFit="1" customWidth="1"/>
    <col min="10" max="10" width="12.28515625" style="1" customWidth="1"/>
    <col min="11" max="11" width="36.42578125" bestFit="1" customWidth="1"/>
    <col min="12" max="12" width="64" customWidth="1"/>
    <col min="13" max="13" width="53.7109375" customWidth="1"/>
    <col min="14" max="14" width="59.28515625" customWidth="1"/>
    <col min="15" max="15" width="10.7109375" bestFit="1" customWidth="1"/>
    <col min="20" max="20" width="8.7109375" customWidth="1"/>
    <col min="21" max="21" width="36" bestFit="1" customWidth="1"/>
    <col min="22" max="22" width="22.85546875" customWidth="1"/>
  </cols>
  <sheetData>
    <row r="1" spans="1:13" s="2" customFormat="1" ht="49.5" customHeight="1" x14ac:dyDescent="0.25">
      <c r="A1" s="13" t="s">
        <v>98</v>
      </c>
      <c r="B1" s="2" t="s">
        <v>86</v>
      </c>
      <c r="C1" s="2" t="s">
        <v>87</v>
      </c>
      <c r="D1" s="2" t="s">
        <v>0</v>
      </c>
      <c r="E1" s="2" t="s">
        <v>1</v>
      </c>
      <c r="F1" s="5" t="s">
        <v>3</v>
      </c>
      <c r="G1" s="2" t="s">
        <v>6</v>
      </c>
      <c r="H1" s="2" t="s">
        <v>4</v>
      </c>
      <c r="I1" s="2" t="s">
        <v>2</v>
      </c>
      <c r="J1" s="14" t="s">
        <v>95</v>
      </c>
      <c r="K1" s="5" t="s">
        <v>99</v>
      </c>
      <c r="L1" s="5" t="s">
        <v>96</v>
      </c>
      <c r="M1" s="5" t="s">
        <v>97</v>
      </c>
    </row>
    <row r="2" spans="1:13" s="2" customFormat="1" ht="15" customHeight="1" x14ac:dyDescent="0.25">
      <c r="A2" s="11"/>
      <c r="B2" s="15"/>
      <c r="C2" s="97"/>
      <c r="D2" s="97"/>
      <c r="E2" s="97"/>
      <c r="F2" s="19"/>
      <c r="G2" s="97"/>
      <c r="H2" s="97"/>
      <c r="I2" s="97"/>
      <c r="J2" s="14"/>
      <c r="K2" s="19"/>
      <c r="L2" s="19"/>
      <c r="M2" s="19"/>
    </row>
    <row r="3" spans="1:13" x14ac:dyDescent="0.25">
      <c r="D3">
        <f>SUBTOTAL(103,Degustations[Producteur])</f>
        <v>0</v>
      </c>
      <c r="G3">
        <f>SUBTOTAL(103,Degustations[Année])</f>
        <v>0</v>
      </c>
    </row>
    <row r="5" spans="1:13" x14ac:dyDescent="0.25">
      <c r="M5" s="12"/>
    </row>
  </sheetData>
  <conditionalFormatting sqref="F1:F2">
    <cfRule type="cellIs" dxfId="121" priority="1" operator="equal">
      <formula>"Rosé"</formula>
    </cfRule>
    <cfRule type="cellIs" dxfId="120" priority="2" operator="equal">
      <formula>"Champagne"</formula>
    </cfRule>
    <cfRule type="cellIs" dxfId="119" priority="3" operator="equal">
      <formula>"Blanc"</formula>
    </cfRule>
    <cfRule type="cellIs" dxfId="118" priority="4" operator="equal">
      <formula>"Liquoreux"</formula>
    </cfRule>
    <cfRule type="cellIs" dxfId="117" priority="5" operator="equal">
      <formula>"Jaune"</formula>
    </cfRule>
    <cfRule type="cellIs" dxfId="116" priority="6" operator="equal">
      <formula>"Rouge"</formula>
    </cfRule>
  </conditionalFormatting>
  <dataValidations disablePrompts="1" count="2">
    <dataValidation type="list" allowBlank="1" showInputMessage="1" showErrorMessage="1" sqref="H2" xr:uid="{00000000-0002-0000-0100-000000000000}">
      <formula1>Vignobles</formula1>
    </dataValidation>
    <dataValidation type="list" allowBlank="1" showInputMessage="1" showErrorMessage="1" sqref="I2" xr:uid="{00000000-0002-0000-0100-000001000000}">
      <formula1>INDIRECT(H2)</formula1>
    </dataValidation>
  </dataValidations>
  <pageMargins left="0.7" right="0.7" top="0.75" bottom="0.75" header="0.3" footer="0.3"/>
  <pageSetup paperSize="9" orientation="portrait" r:id="rId1"/>
  <legacyDrawing r:id="rId2"/>
  <tableParts count="1">
    <tablePart r:id="rId3"/>
  </tableParts>
</worksheet>
</file>

<file path=xl/worksheets/sheet3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sheetPr codeName="Feuil3"/>
  <dimension ref="B1:AH310"/>
  <sheetViews>
    <sheetView workbookViewId="0">
      <selection activeCell="E4" sqref="E4:J8"/>
    </sheetView>
  </sheetViews>
  <sheetFormatPr baseColWidth="10" defaultColWidth="11.42578125" defaultRowHeight="15" x14ac:dyDescent="0.25"/>
  <cols>
    <col min="1" max="1" width="2.5703125" style="45" customWidth="1"/>
    <col min="2" max="16" width="4" style="45" bestFit="1" customWidth="1"/>
    <col min="17" max="17" width="4.28515625" style="45" customWidth="1"/>
    <col min="18" max="35" width="4" style="45" customWidth="1"/>
    <col min="36" max="16384" width="11.42578125" style="45"/>
  </cols>
  <sheetData>
    <row r="1" spans="2:34" ht="16.5" customHeight="1" thickBot="1" x14ac:dyDescent="0.3">
      <c r="B1" s="43"/>
      <c r="C1" s="44"/>
      <c r="D1" s="44"/>
      <c r="E1" s="44"/>
      <c r="F1" s="44"/>
      <c r="G1" s="44"/>
      <c r="H1" s="44"/>
      <c r="I1" s="44"/>
      <c r="J1" s="44"/>
      <c r="K1" s="44"/>
      <c r="L1" s="44"/>
      <c r="M1" s="44"/>
      <c r="N1" s="44"/>
      <c r="O1" s="44"/>
      <c r="P1" s="44"/>
    </row>
    <row r="2" spans="2:34" ht="16.5" customHeight="1" thickBot="1" x14ac:dyDescent="0.3">
      <c r="B2" s="122" t="s">
        <v>103</v>
      </c>
      <c r="C2" s="123"/>
      <c r="D2" s="123"/>
      <c r="E2" s="123"/>
      <c r="F2" s="123"/>
      <c r="G2" s="123"/>
      <c r="H2" s="123"/>
      <c r="I2" s="123"/>
      <c r="J2" s="123"/>
      <c r="K2" s="123"/>
      <c r="L2" s="123"/>
      <c r="M2" s="123"/>
      <c r="N2" s="123"/>
      <c r="O2" s="123"/>
      <c r="P2" s="123"/>
      <c r="Q2" s="123"/>
      <c r="R2" s="124"/>
      <c r="S2" s="122" t="s">
        <v>449</v>
      </c>
      <c r="T2" s="123"/>
      <c r="U2" s="123"/>
      <c r="V2" s="123"/>
      <c r="W2" s="123"/>
      <c r="X2" s="123"/>
      <c r="Y2" s="123"/>
      <c r="Z2" s="123"/>
      <c r="AA2" s="123"/>
      <c r="AB2" s="123"/>
      <c r="AC2" s="123"/>
      <c r="AD2" s="123"/>
      <c r="AE2" s="123"/>
      <c r="AF2" s="123"/>
      <c r="AG2" s="123"/>
      <c r="AH2" s="124"/>
    </row>
    <row r="3" spans="2:34" ht="16.5" thickTop="1" thickBot="1" x14ac:dyDescent="0.3">
      <c r="B3" s="93"/>
      <c r="C3" s="46"/>
      <c r="D3" s="46"/>
      <c r="E3" s="46"/>
      <c r="F3" s="46"/>
      <c r="G3" s="46"/>
      <c r="H3" s="46"/>
      <c r="I3" s="46"/>
      <c r="J3" s="46"/>
      <c r="K3" s="46"/>
      <c r="L3" s="46"/>
      <c r="M3" s="46"/>
      <c r="N3" s="46"/>
      <c r="O3" s="46"/>
      <c r="P3" s="46"/>
      <c r="Q3" s="46"/>
      <c r="R3" s="47"/>
      <c r="S3" s="46"/>
      <c r="T3" s="46"/>
      <c r="U3" s="46"/>
      <c r="V3" s="46"/>
      <c r="W3" s="46"/>
      <c r="X3" s="46"/>
      <c r="Y3" s="46"/>
      <c r="Z3" s="46"/>
      <c r="AA3" s="46"/>
      <c r="AB3" s="46"/>
      <c r="AC3" s="46"/>
      <c r="AD3" s="46"/>
      <c r="AE3" s="46"/>
      <c r="AF3" s="46"/>
      <c r="AG3" s="46"/>
      <c r="AH3" s="48"/>
    </row>
    <row r="4" spans="2:34" x14ac:dyDescent="0.25">
      <c r="B4" s="49"/>
      <c r="C4" s="50"/>
      <c r="D4" s="50"/>
      <c r="E4" s="50"/>
      <c r="F4" s="51"/>
      <c r="G4" s="52"/>
      <c r="H4" s="53"/>
      <c r="I4" s="50"/>
      <c r="J4" s="50"/>
      <c r="K4" s="50"/>
      <c r="L4" s="51"/>
      <c r="M4" s="52"/>
      <c r="N4" s="53"/>
      <c r="O4" s="50"/>
      <c r="P4" s="50"/>
      <c r="Q4" s="50"/>
      <c r="R4" s="54"/>
      <c r="S4" s="53"/>
      <c r="T4" s="50"/>
      <c r="U4" s="50"/>
      <c r="V4" s="50"/>
      <c r="W4" s="51"/>
      <c r="X4" s="52"/>
      <c r="Y4" s="55"/>
      <c r="Z4" s="50"/>
      <c r="AA4" s="50"/>
      <c r="AB4" s="50"/>
      <c r="AC4" s="51"/>
      <c r="AD4" s="53"/>
      <c r="AE4" s="50"/>
      <c r="AF4" s="50"/>
      <c r="AG4" s="50"/>
      <c r="AH4" s="56"/>
    </row>
    <row r="5" spans="2:34" x14ac:dyDescent="0.25">
      <c r="B5" s="57"/>
      <c r="C5" s="58"/>
      <c r="D5" s="58"/>
      <c r="E5" s="58"/>
      <c r="F5" s="59"/>
      <c r="G5" s="60"/>
      <c r="H5" s="61"/>
      <c r="I5" s="58"/>
      <c r="J5" s="58"/>
      <c r="K5" s="58"/>
      <c r="L5" s="59"/>
      <c r="M5" s="60"/>
      <c r="N5" s="61"/>
      <c r="O5" s="58"/>
      <c r="P5" s="58"/>
      <c r="Q5" s="58"/>
      <c r="R5" s="62"/>
      <c r="S5" s="61"/>
      <c r="T5" s="58"/>
      <c r="U5" s="58"/>
      <c r="V5" s="58"/>
      <c r="W5" s="59"/>
      <c r="X5" s="60"/>
      <c r="Y5" s="63"/>
      <c r="Z5" s="58"/>
      <c r="AA5" s="58"/>
      <c r="AB5" s="58"/>
      <c r="AC5" s="59"/>
      <c r="AD5" s="61"/>
      <c r="AE5" s="58"/>
      <c r="AF5" s="58"/>
      <c r="AG5" s="58"/>
      <c r="AH5" s="64"/>
    </row>
    <row r="6" spans="2:34" ht="15.75" thickBot="1" x14ac:dyDescent="0.3">
      <c r="B6" s="65"/>
      <c r="C6" s="66"/>
      <c r="D6" s="66"/>
      <c r="E6" s="66"/>
      <c r="F6" s="67"/>
      <c r="G6" s="68"/>
      <c r="H6" s="69"/>
      <c r="I6" s="66"/>
      <c r="J6" s="66"/>
      <c r="K6" s="66"/>
      <c r="L6" s="67"/>
      <c r="M6" s="68"/>
      <c r="N6" s="69"/>
      <c r="O6" s="66"/>
      <c r="P6" s="66"/>
      <c r="Q6" s="66"/>
      <c r="R6" s="70"/>
      <c r="S6" s="69"/>
      <c r="T6" s="66"/>
      <c r="U6" s="66"/>
      <c r="V6" s="66"/>
      <c r="W6" s="67"/>
      <c r="X6" s="68"/>
      <c r="Y6" s="71"/>
      <c r="Z6" s="66"/>
      <c r="AA6" s="66"/>
      <c r="AB6" s="66"/>
      <c r="AC6" s="67"/>
      <c r="AD6" s="69"/>
      <c r="AE6" s="66"/>
      <c r="AF6" s="66"/>
      <c r="AG6" s="98"/>
      <c r="AH6" s="95"/>
    </row>
    <row r="7" spans="2:34" x14ac:dyDescent="0.25">
      <c r="B7" s="49"/>
      <c r="C7" s="50"/>
      <c r="D7" s="50"/>
      <c r="E7" s="50"/>
      <c r="F7" s="51"/>
      <c r="G7" s="53"/>
      <c r="H7" s="50"/>
      <c r="I7" s="50"/>
      <c r="J7" s="50"/>
      <c r="K7" s="51"/>
      <c r="L7" s="53"/>
      <c r="M7" s="50"/>
      <c r="N7" s="50"/>
      <c r="O7" s="50"/>
      <c r="P7" s="51"/>
      <c r="Q7" s="43"/>
      <c r="R7" s="43"/>
      <c r="S7" s="53"/>
      <c r="T7" s="50"/>
      <c r="U7" s="50"/>
      <c r="V7" s="51"/>
      <c r="W7" s="53"/>
      <c r="X7" s="72"/>
      <c r="Y7" s="50"/>
      <c r="Z7" s="50"/>
      <c r="AA7" s="51"/>
      <c r="AB7" s="53"/>
      <c r="AC7" s="50"/>
      <c r="AD7" s="50"/>
      <c r="AE7" s="50"/>
      <c r="AF7" s="54"/>
      <c r="AG7" s="53"/>
      <c r="AH7" s="56"/>
    </row>
    <row r="8" spans="2:34" x14ac:dyDescent="0.25">
      <c r="B8" s="57"/>
      <c r="C8" s="58"/>
      <c r="D8" s="58"/>
      <c r="E8" s="58"/>
      <c r="F8" s="59"/>
      <c r="G8" s="61"/>
      <c r="H8" s="58"/>
      <c r="I8" s="58"/>
      <c r="J8" s="58"/>
      <c r="K8" s="59"/>
      <c r="L8" s="61"/>
      <c r="M8" s="58"/>
      <c r="N8" s="58"/>
      <c r="O8" s="58"/>
      <c r="P8" s="59"/>
      <c r="Q8" s="43"/>
      <c r="R8" s="43"/>
      <c r="S8" s="61"/>
      <c r="T8" s="58"/>
      <c r="U8" s="58"/>
      <c r="V8" s="59"/>
      <c r="W8" s="61"/>
      <c r="X8" s="58"/>
      <c r="Y8" s="58"/>
      <c r="Z8" s="58"/>
      <c r="AA8" s="59"/>
      <c r="AB8" s="61"/>
      <c r="AC8" s="58"/>
      <c r="AD8" s="58"/>
      <c r="AE8" s="58"/>
      <c r="AF8" s="62"/>
      <c r="AG8" s="61"/>
      <c r="AH8" s="64"/>
    </row>
    <row r="9" spans="2:34" ht="15.75" thickBot="1" x14ac:dyDescent="0.3">
      <c r="B9" s="65"/>
      <c r="C9" s="66"/>
      <c r="D9" s="66"/>
      <c r="E9" s="66"/>
      <c r="F9" s="67"/>
      <c r="G9" s="69"/>
      <c r="H9" s="66"/>
      <c r="I9" s="66"/>
      <c r="J9" s="66"/>
      <c r="K9" s="67"/>
      <c r="L9" s="69"/>
      <c r="M9" s="66"/>
      <c r="N9" s="66"/>
      <c r="O9" s="66"/>
      <c r="P9" s="67"/>
      <c r="Q9" s="43"/>
      <c r="R9" s="43"/>
      <c r="S9" s="69"/>
      <c r="T9" s="66"/>
      <c r="U9" s="66"/>
      <c r="V9" s="67"/>
      <c r="W9" s="69"/>
      <c r="X9" s="66"/>
      <c r="Y9" s="66"/>
      <c r="Z9" s="66"/>
      <c r="AA9" s="67"/>
      <c r="AB9" s="69"/>
      <c r="AC9" s="66"/>
      <c r="AD9" s="66"/>
      <c r="AE9" s="66"/>
      <c r="AF9" s="70"/>
      <c r="AG9" s="69"/>
      <c r="AH9" s="73"/>
    </row>
    <row r="10" spans="2:34" x14ac:dyDescent="0.25">
      <c r="B10" s="49"/>
      <c r="C10" s="50"/>
      <c r="D10" s="50"/>
      <c r="E10" s="50"/>
      <c r="F10" s="51"/>
      <c r="G10" s="53"/>
      <c r="H10" s="50"/>
      <c r="I10" s="50"/>
      <c r="J10" s="50"/>
      <c r="K10" s="51"/>
      <c r="L10" s="53"/>
      <c r="M10" s="50"/>
      <c r="N10" s="50"/>
      <c r="O10" s="50"/>
      <c r="P10" s="51"/>
      <c r="Q10" s="43"/>
      <c r="R10" s="74"/>
      <c r="S10" s="43"/>
      <c r="T10" s="53"/>
      <c r="U10" s="50"/>
      <c r="V10" s="51"/>
      <c r="W10" s="53"/>
      <c r="X10" s="50"/>
      <c r="Y10" s="50"/>
      <c r="Z10" s="50"/>
      <c r="AA10" s="51"/>
      <c r="AB10" s="53"/>
      <c r="AC10" s="50"/>
      <c r="AD10" s="50"/>
      <c r="AE10" s="50"/>
      <c r="AF10" s="51"/>
      <c r="AG10" s="53"/>
      <c r="AH10" s="56"/>
    </row>
    <row r="11" spans="2:34" x14ac:dyDescent="0.25">
      <c r="B11" s="57"/>
      <c r="C11" s="58"/>
      <c r="D11" s="58"/>
      <c r="E11" s="58"/>
      <c r="F11" s="59"/>
      <c r="G11" s="61"/>
      <c r="H11" s="58"/>
      <c r="I11" s="58"/>
      <c r="J11" s="58"/>
      <c r="K11" s="59"/>
      <c r="L11" s="61"/>
      <c r="M11" s="58"/>
      <c r="N11" s="58"/>
      <c r="O11" s="58"/>
      <c r="P11" s="59"/>
      <c r="Q11" s="43"/>
      <c r="R11" s="74"/>
      <c r="S11" s="43"/>
      <c r="T11" s="61"/>
      <c r="U11" s="58"/>
      <c r="V11" s="59"/>
      <c r="W11" s="61"/>
      <c r="X11" s="58"/>
      <c r="Y11" s="58"/>
      <c r="Z11" s="58"/>
      <c r="AA11" s="59"/>
      <c r="AB11" s="61"/>
      <c r="AC11" s="58"/>
      <c r="AD11" s="58"/>
      <c r="AE11" s="58"/>
      <c r="AF11" s="59"/>
      <c r="AG11" s="61"/>
      <c r="AH11" s="64"/>
    </row>
    <row r="12" spans="2:34" ht="15.75" thickBot="1" x14ac:dyDescent="0.3">
      <c r="B12" s="65"/>
      <c r="C12" s="66"/>
      <c r="D12" s="66"/>
      <c r="E12" s="66"/>
      <c r="F12" s="67"/>
      <c r="G12" s="69"/>
      <c r="H12" s="66"/>
      <c r="I12" s="66"/>
      <c r="J12" s="66"/>
      <c r="K12" s="67"/>
      <c r="L12" s="69"/>
      <c r="M12" s="66"/>
      <c r="N12" s="66"/>
      <c r="O12" s="66"/>
      <c r="P12" s="67"/>
      <c r="Q12" s="43"/>
      <c r="R12" s="74"/>
      <c r="S12" s="43"/>
      <c r="T12" s="69"/>
      <c r="U12" s="66"/>
      <c r="V12" s="67"/>
      <c r="W12" s="69"/>
      <c r="X12" s="66"/>
      <c r="Y12" s="66"/>
      <c r="Z12" s="66"/>
      <c r="AA12" s="67"/>
      <c r="AB12" s="69"/>
      <c r="AC12" s="66"/>
      <c r="AD12" s="66"/>
      <c r="AE12" s="66"/>
      <c r="AF12" s="67"/>
      <c r="AG12" s="69"/>
      <c r="AH12" s="73"/>
    </row>
    <row r="13" spans="2:34" x14ac:dyDescent="0.25">
      <c r="B13" s="49"/>
      <c r="C13" s="50"/>
      <c r="D13" s="50"/>
      <c r="E13" s="50"/>
      <c r="F13" s="51"/>
      <c r="G13" s="53"/>
      <c r="H13" s="50"/>
      <c r="I13" s="50"/>
      <c r="J13" s="50"/>
      <c r="K13" s="51"/>
      <c r="L13" s="53"/>
      <c r="M13" s="50"/>
      <c r="N13" s="50"/>
      <c r="O13" s="50"/>
      <c r="P13" s="51"/>
      <c r="Q13" s="43"/>
      <c r="R13" s="43"/>
      <c r="S13" s="53"/>
      <c r="T13" s="50"/>
      <c r="U13" s="50"/>
      <c r="V13" s="51"/>
      <c r="W13" s="55"/>
      <c r="X13" s="50"/>
      <c r="Y13" s="50"/>
      <c r="Z13" s="50"/>
      <c r="AA13" s="51"/>
      <c r="AB13" s="53"/>
      <c r="AC13" s="50"/>
      <c r="AD13" s="50"/>
      <c r="AE13" s="50"/>
      <c r="AF13" s="51"/>
      <c r="AG13" s="53"/>
      <c r="AH13" s="56"/>
    </row>
    <row r="14" spans="2:34" x14ac:dyDescent="0.25">
      <c r="B14" s="57"/>
      <c r="C14" s="58"/>
      <c r="D14" s="58"/>
      <c r="E14" s="58"/>
      <c r="F14" s="59"/>
      <c r="G14" s="61"/>
      <c r="H14" s="58"/>
      <c r="I14" s="58"/>
      <c r="J14" s="58"/>
      <c r="K14" s="59"/>
      <c r="L14" s="61"/>
      <c r="M14" s="58"/>
      <c r="N14" s="58"/>
      <c r="O14" s="58"/>
      <c r="P14" s="59"/>
      <c r="Q14" s="43"/>
      <c r="R14" s="43"/>
      <c r="S14" s="61"/>
      <c r="T14" s="58"/>
      <c r="U14" s="58"/>
      <c r="V14" s="59"/>
      <c r="W14" s="63"/>
      <c r="X14" s="58"/>
      <c r="Y14" s="58"/>
      <c r="Z14" s="58"/>
      <c r="AA14" s="59"/>
      <c r="AB14" s="61"/>
      <c r="AC14" s="58"/>
      <c r="AD14" s="58"/>
      <c r="AE14" s="58"/>
      <c r="AF14" s="59"/>
      <c r="AG14" s="61"/>
      <c r="AH14" s="64"/>
    </row>
    <row r="15" spans="2:34" ht="15.75" thickBot="1" x14ac:dyDescent="0.3">
      <c r="B15" s="65"/>
      <c r="C15" s="66"/>
      <c r="D15" s="66"/>
      <c r="E15" s="66"/>
      <c r="F15" s="67"/>
      <c r="G15" s="69"/>
      <c r="H15" s="66"/>
      <c r="I15" s="66"/>
      <c r="J15" s="66"/>
      <c r="K15" s="67"/>
      <c r="L15" s="69"/>
      <c r="M15" s="66"/>
      <c r="N15" s="66"/>
      <c r="O15" s="66"/>
      <c r="P15" s="67"/>
      <c r="Q15" s="43"/>
      <c r="R15" s="43"/>
      <c r="S15" s="69"/>
      <c r="T15" s="66"/>
      <c r="U15" s="66"/>
      <c r="V15" s="67"/>
      <c r="W15" s="71"/>
      <c r="X15" s="66"/>
      <c r="Y15" s="66"/>
      <c r="Z15" s="66"/>
      <c r="AA15" s="67"/>
      <c r="AB15" s="69"/>
      <c r="AC15" s="66"/>
      <c r="AD15" s="66"/>
      <c r="AE15" s="66"/>
      <c r="AF15" s="67"/>
      <c r="AG15" s="69"/>
      <c r="AH15" s="73"/>
    </row>
    <row r="16" spans="2:34" x14ac:dyDescent="0.25">
      <c r="B16" s="49"/>
      <c r="C16" s="50"/>
      <c r="D16" s="50"/>
      <c r="E16" s="50"/>
      <c r="F16" s="51"/>
      <c r="G16" s="53"/>
      <c r="H16" s="50"/>
      <c r="I16" s="50"/>
      <c r="J16" s="50"/>
      <c r="K16" s="51"/>
      <c r="L16" s="53"/>
      <c r="M16" s="50"/>
      <c r="N16" s="50"/>
      <c r="O16" s="50"/>
      <c r="P16" s="51"/>
      <c r="Q16" s="43"/>
      <c r="R16" s="74"/>
      <c r="S16" s="43"/>
      <c r="T16" s="43"/>
      <c r="U16" s="43"/>
      <c r="V16" s="43"/>
      <c r="W16" s="53"/>
      <c r="X16" s="50"/>
      <c r="Y16" s="50"/>
      <c r="Z16" s="50"/>
      <c r="AA16" s="51"/>
      <c r="AB16" s="53"/>
      <c r="AC16" s="50"/>
      <c r="AD16" s="50"/>
      <c r="AE16" s="50"/>
      <c r="AF16" s="51"/>
      <c r="AG16" s="43"/>
      <c r="AH16" s="75"/>
    </row>
    <row r="17" spans="2:34" x14ac:dyDescent="0.25">
      <c r="B17" s="57"/>
      <c r="C17" s="58"/>
      <c r="D17" s="58"/>
      <c r="E17" s="58"/>
      <c r="F17" s="59"/>
      <c r="G17" s="61"/>
      <c r="H17" s="58"/>
      <c r="I17" s="58"/>
      <c r="J17" s="58"/>
      <c r="K17" s="59"/>
      <c r="L17" s="61"/>
      <c r="M17" s="58"/>
      <c r="N17" s="58"/>
      <c r="O17" s="58"/>
      <c r="P17" s="59"/>
      <c r="Q17" s="43"/>
      <c r="R17" s="74"/>
      <c r="S17" s="43"/>
      <c r="T17" s="43"/>
      <c r="U17" s="43"/>
      <c r="V17" s="43"/>
      <c r="W17" s="61"/>
      <c r="X17" s="58"/>
      <c r="Y17" s="58"/>
      <c r="Z17" s="58"/>
      <c r="AA17" s="59"/>
      <c r="AB17" s="61"/>
      <c r="AC17" s="58"/>
      <c r="AD17" s="58"/>
      <c r="AE17" s="58"/>
      <c r="AF17" s="59"/>
      <c r="AG17" s="43"/>
      <c r="AH17" s="75"/>
    </row>
    <row r="18" spans="2:34" ht="15.75" thickBot="1" x14ac:dyDescent="0.3">
      <c r="B18" s="65"/>
      <c r="C18" s="66"/>
      <c r="D18" s="66"/>
      <c r="E18" s="66"/>
      <c r="F18" s="67"/>
      <c r="G18" s="69"/>
      <c r="H18" s="66"/>
      <c r="I18" s="66"/>
      <c r="J18" s="66"/>
      <c r="K18" s="67"/>
      <c r="L18" s="69"/>
      <c r="M18" s="66"/>
      <c r="N18" s="66"/>
      <c r="O18" s="66"/>
      <c r="P18" s="67"/>
      <c r="Q18" s="43"/>
      <c r="R18" s="74"/>
      <c r="S18" s="43"/>
      <c r="T18" s="43"/>
      <c r="U18" s="43"/>
      <c r="V18" s="43"/>
      <c r="W18" s="69"/>
      <c r="X18" s="66"/>
      <c r="Y18" s="66"/>
      <c r="Z18" s="66"/>
      <c r="AA18" s="67"/>
      <c r="AB18" s="69"/>
      <c r="AC18" s="66"/>
      <c r="AD18" s="66"/>
      <c r="AE18" s="66"/>
      <c r="AF18" s="67"/>
      <c r="AG18" s="43"/>
      <c r="AH18" s="75"/>
    </row>
    <row r="19" spans="2:34" s="43" customFormat="1" x14ac:dyDescent="0.25">
      <c r="B19" s="76"/>
      <c r="R19" s="74"/>
      <c r="AG19" s="77"/>
      <c r="AH19" s="78"/>
    </row>
    <row r="20" spans="2:34" s="43" customFormat="1" ht="15.75" thickBot="1" x14ac:dyDescent="0.3">
      <c r="B20" s="79"/>
      <c r="C20" s="80"/>
      <c r="D20" s="80"/>
      <c r="E20" s="80"/>
      <c r="F20" s="80"/>
      <c r="G20" s="80"/>
      <c r="H20" s="80"/>
      <c r="I20" s="80"/>
      <c r="J20" s="80"/>
      <c r="K20" s="80"/>
      <c r="L20" s="80"/>
      <c r="M20" s="80"/>
      <c r="N20" s="80"/>
      <c r="O20" s="80"/>
      <c r="P20" s="80"/>
      <c r="Q20" s="80"/>
      <c r="R20" s="81"/>
      <c r="S20" s="80"/>
      <c r="T20" s="80"/>
      <c r="U20" s="80"/>
      <c r="V20" s="80"/>
      <c r="W20" s="80"/>
      <c r="X20" s="80"/>
      <c r="Y20" s="80"/>
      <c r="Z20" s="80"/>
      <c r="AA20" s="80"/>
      <c r="AB20" s="80"/>
      <c r="AC20" s="80"/>
      <c r="AD20" s="80"/>
      <c r="AE20" s="80"/>
      <c r="AF20" s="80"/>
      <c r="AG20" s="82"/>
      <c r="AH20" s="83"/>
    </row>
    <row r="21" spans="2:34" s="43" customFormat="1" ht="15.75" thickTop="1" x14ac:dyDescent="0.25">
      <c r="B21" s="84">
        <v>1</v>
      </c>
      <c r="C21" s="85" t="s">
        <v>448</v>
      </c>
      <c r="D21" s="86"/>
      <c r="E21" s="86"/>
      <c r="F21" s="87"/>
      <c r="G21" s="88"/>
      <c r="H21" s="88"/>
      <c r="M21" s="89"/>
      <c r="N21" s="84"/>
      <c r="O21" s="89" t="s">
        <v>450</v>
      </c>
      <c r="P21" s="84">
        <f>COUNTBLANK(B4:P18)+COUNTBLANK(Q4:R6)</f>
        <v>231</v>
      </c>
      <c r="S21" s="90"/>
      <c r="T21" s="90"/>
      <c r="U21" s="90"/>
      <c r="V21" s="87"/>
      <c r="W21" s="88"/>
      <c r="X21" s="88"/>
      <c r="AF21" s="89" t="s">
        <v>450</v>
      </c>
      <c r="AG21" s="91">
        <f>COUNTBLANK(S4:AH9)+COUNTBLANK(T10:AH12)+COUNTBLANK(S13:AH15)+COUNTBLANK(W16:AF18)</f>
        <v>219</v>
      </c>
      <c r="AH21" s="91"/>
    </row>
    <row r="22" spans="2:34" ht="15.75" thickBot="1" x14ac:dyDescent="0.3">
      <c r="B22" s="86"/>
      <c r="C22" s="86"/>
      <c r="D22" s="86"/>
      <c r="E22" s="86"/>
      <c r="F22" s="87"/>
      <c r="G22" s="88"/>
      <c r="H22" s="88"/>
      <c r="S22" s="90"/>
      <c r="T22" s="90"/>
      <c r="U22" s="90"/>
      <c r="V22" s="87"/>
      <c r="W22" s="88"/>
      <c r="X22" s="88"/>
      <c r="AB22" s="86"/>
      <c r="AC22" s="86"/>
      <c r="AD22" s="86"/>
      <c r="AE22" s="86"/>
      <c r="AF22" s="87" t="s">
        <v>117</v>
      </c>
      <c r="AG22" s="147">
        <f>COUNTIF(B3:AH20,"&gt;0")</f>
        <v>0</v>
      </c>
      <c r="AH22" s="147"/>
    </row>
    <row r="23" spans="2:34" ht="15" customHeight="1" thickTop="1" x14ac:dyDescent="0.25">
      <c r="B23" s="112" t="s">
        <v>118</v>
      </c>
      <c r="C23" s="113"/>
      <c r="D23" s="113"/>
      <c r="E23" s="114"/>
      <c r="F23" s="148"/>
      <c r="G23" s="149"/>
      <c r="H23" s="149"/>
      <c r="I23" s="149"/>
      <c r="J23" s="149"/>
      <c r="K23" s="149"/>
      <c r="L23" s="149"/>
      <c r="M23" s="150"/>
      <c r="N23" s="119" t="s">
        <v>152</v>
      </c>
      <c r="O23" s="120"/>
      <c r="P23" s="120"/>
      <c r="Q23" s="121"/>
      <c r="R23" s="135"/>
      <c r="S23" s="136"/>
      <c r="T23" s="137"/>
      <c r="U23" s="125" t="s">
        <v>114</v>
      </c>
      <c r="V23" s="125"/>
      <c r="W23" s="125"/>
      <c r="X23" s="125"/>
      <c r="Y23" s="125"/>
      <c r="Z23" s="125"/>
      <c r="AA23" s="125"/>
      <c r="AB23" s="125"/>
      <c r="AC23" s="125"/>
      <c r="AD23" s="125"/>
      <c r="AE23" s="125"/>
      <c r="AF23" s="125"/>
      <c r="AG23" s="125"/>
      <c r="AH23" s="126"/>
    </row>
    <row r="24" spans="2:34" ht="15" customHeight="1" x14ac:dyDescent="0.25">
      <c r="B24" s="102" t="s">
        <v>119</v>
      </c>
      <c r="C24" s="103"/>
      <c r="D24" s="103"/>
      <c r="E24" s="104"/>
      <c r="F24" s="105"/>
      <c r="G24" s="106"/>
      <c r="H24" s="106"/>
      <c r="I24" s="106"/>
      <c r="J24" s="106"/>
      <c r="K24" s="106"/>
      <c r="L24" s="106"/>
      <c r="M24" s="107"/>
      <c r="N24" s="118" t="s">
        <v>153</v>
      </c>
      <c r="O24" s="103"/>
      <c r="P24" s="103"/>
      <c r="Q24" s="104"/>
      <c r="R24" s="138"/>
      <c r="S24" s="139"/>
      <c r="T24" s="140"/>
      <c r="U24" s="127"/>
      <c r="V24" s="127"/>
      <c r="W24" s="127"/>
      <c r="X24" s="127"/>
      <c r="Y24" s="127"/>
      <c r="Z24" s="127"/>
      <c r="AA24" s="127"/>
      <c r="AB24" s="127"/>
      <c r="AC24" s="127"/>
      <c r="AD24" s="127"/>
      <c r="AE24" s="127"/>
      <c r="AF24" s="127"/>
      <c r="AG24" s="127"/>
      <c r="AH24" s="128"/>
    </row>
    <row r="25" spans="2:34" ht="15" customHeight="1" x14ac:dyDescent="0.25">
      <c r="B25" s="115" t="s">
        <v>120</v>
      </c>
      <c r="C25" s="116"/>
      <c r="D25" s="116"/>
      <c r="E25" s="117"/>
      <c r="F25" s="105"/>
      <c r="G25" s="106"/>
      <c r="H25" s="106"/>
      <c r="I25" s="106"/>
      <c r="J25" s="106"/>
      <c r="K25" s="106"/>
      <c r="L25" s="106"/>
      <c r="M25" s="107"/>
      <c r="N25" s="118" t="s">
        <v>135</v>
      </c>
      <c r="O25" s="103"/>
      <c r="P25" s="103"/>
      <c r="Q25" s="104"/>
      <c r="R25" s="141"/>
      <c r="S25" s="142"/>
      <c r="T25" s="143"/>
      <c r="U25" s="127"/>
      <c r="V25" s="127"/>
      <c r="W25" s="127"/>
      <c r="X25" s="127"/>
      <c r="Y25" s="127"/>
      <c r="Z25" s="127"/>
      <c r="AA25" s="127"/>
      <c r="AB25" s="127"/>
      <c r="AC25" s="127"/>
      <c r="AD25" s="127"/>
      <c r="AE25" s="127"/>
      <c r="AF25" s="127"/>
      <c r="AG25" s="127"/>
      <c r="AH25" s="128"/>
    </row>
    <row r="26" spans="2:34" ht="15" customHeight="1" x14ac:dyDescent="0.25">
      <c r="B26" s="102" t="s">
        <v>121</v>
      </c>
      <c r="C26" s="103"/>
      <c r="D26" s="103"/>
      <c r="E26" s="104"/>
      <c r="F26" s="105"/>
      <c r="G26" s="106"/>
      <c r="H26" s="106"/>
      <c r="I26" s="106"/>
      <c r="J26" s="106"/>
      <c r="K26" s="106"/>
      <c r="L26" s="106"/>
      <c r="M26" s="107"/>
      <c r="N26" s="118" t="s">
        <v>128</v>
      </c>
      <c r="O26" s="103"/>
      <c r="P26" s="103"/>
      <c r="Q26" s="104"/>
      <c r="R26" s="141"/>
      <c r="S26" s="142"/>
      <c r="T26" s="143"/>
      <c r="U26" s="127"/>
      <c r="V26" s="127"/>
      <c r="W26" s="127"/>
      <c r="X26" s="127"/>
      <c r="Y26" s="127"/>
      <c r="Z26" s="127"/>
      <c r="AA26" s="127"/>
      <c r="AB26" s="127"/>
      <c r="AC26" s="127"/>
      <c r="AD26" s="127"/>
      <c r="AE26" s="127"/>
      <c r="AF26" s="127"/>
      <c r="AG26" s="127"/>
      <c r="AH26" s="128"/>
    </row>
    <row r="27" spans="2:34" ht="15" customHeight="1" thickBot="1" x14ac:dyDescent="0.3">
      <c r="B27" s="102" t="s">
        <v>122</v>
      </c>
      <c r="C27" s="103"/>
      <c r="D27" s="103"/>
      <c r="E27" s="104"/>
      <c r="F27" s="105"/>
      <c r="G27" s="106"/>
      <c r="H27" s="106"/>
      <c r="I27" s="106"/>
      <c r="J27" s="106"/>
      <c r="K27" s="106"/>
      <c r="L27" s="106"/>
      <c r="M27" s="107"/>
      <c r="N27" s="118" t="s">
        <v>129</v>
      </c>
      <c r="O27" s="103"/>
      <c r="P27" s="103"/>
      <c r="Q27" s="104"/>
      <c r="R27" s="141"/>
      <c r="S27" s="142"/>
      <c r="T27" s="143"/>
      <c r="U27" s="129"/>
      <c r="V27" s="129"/>
      <c r="W27" s="129"/>
      <c r="X27" s="129"/>
      <c r="Y27" s="129"/>
      <c r="Z27" s="129"/>
      <c r="AA27" s="129"/>
      <c r="AB27" s="129"/>
      <c r="AC27" s="129"/>
      <c r="AD27" s="129"/>
      <c r="AE27" s="129"/>
      <c r="AF27" s="129"/>
      <c r="AG27" s="129"/>
      <c r="AH27" s="130"/>
    </row>
    <row r="28" spans="2:34" ht="15" customHeight="1" x14ac:dyDescent="0.25">
      <c r="B28" s="102" t="s">
        <v>123</v>
      </c>
      <c r="C28" s="103"/>
      <c r="D28" s="103"/>
      <c r="E28" s="104"/>
      <c r="F28" s="105"/>
      <c r="G28" s="106"/>
      <c r="H28" s="106"/>
      <c r="I28" s="106"/>
      <c r="J28" s="106"/>
      <c r="K28" s="106"/>
      <c r="L28" s="106"/>
      <c r="M28" s="107"/>
      <c r="N28" s="118" t="s">
        <v>130</v>
      </c>
      <c r="O28" s="103"/>
      <c r="P28" s="103"/>
      <c r="Q28" s="104"/>
      <c r="R28" s="138">
        <v>0</v>
      </c>
      <c r="S28" s="139"/>
      <c r="T28" s="140"/>
      <c r="U28" s="131" t="s">
        <v>7</v>
      </c>
      <c r="V28" s="131"/>
      <c r="W28" s="131"/>
      <c r="X28" s="131"/>
      <c r="Y28" s="131"/>
      <c r="Z28" s="131"/>
      <c r="AA28" s="131"/>
      <c r="AB28" s="131"/>
      <c r="AC28" s="131"/>
      <c r="AD28" s="131"/>
      <c r="AE28" s="131"/>
      <c r="AF28" s="131"/>
      <c r="AG28" s="131"/>
      <c r="AH28" s="132"/>
    </row>
    <row r="29" spans="2:34" ht="15" customHeight="1" x14ac:dyDescent="0.25">
      <c r="B29" s="102" t="s">
        <v>125</v>
      </c>
      <c r="C29" s="103"/>
      <c r="D29" s="103"/>
      <c r="E29" s="104"/>
      <c r="F29" s="105"/>
      <c r="G29" s="106"/>
      <c r="H29" s="106"/>
      <c r="I29" s="106"/>
      <c r="J29" s="106"/>
      <c r="K29" s="106"/>
      <c r="L29" s="106"/>
      <c r="M29" s="107"/>
      <c r="N29" s="118" t="s">
        <v>131</v>
      </c>
      <c r="O29" s="103"/>
      <c r="P29" s="103"/>
      <c r="Q29" s="104"/>
      <c r="R29" s="138">
        <v>0</v>
      </c>
      <c r="S29" s="139"/>
      <c r="T29" s="140"/>
      <c r="U29" s="127"/>
      <c r="V29" s="127"/>
      <c r="W29" s="127"/>
      <c r="X29" s="127"/>
      <c r="Y29" s="127"/>
      <c r="Z29" s="127"/>
      <c r="AA29" s="127"/>
      <c r="AB29" s="127"/>
      <c r="AC29" s="127"/>
      <c r="AD29" s="127"/>
      <c r="AE29" s="127"/>
      <c r="AF29" s="127"/>
      <c r="AG29" s="127"/>
      <c r="AH29" s="128"/>
    </row>
    <row r="30" spans="2:34" ht="15" customHeight="1" x14ac:dyDescent="0.25">
      <c r="B30" s="102" t="s">
        <v>124</v>
      </c>
      <c r="C30" s="103"/>
      <c r="D30" s="103"/>
      <c r="E30" s="104"/>
      <c r="F30" s="105"/>
      <c r="G30" s="106"/>
      <c r="H30" s="106"/>
      <c r="I30" s="106"/>
      <c r="J30" s="106"/>
      <c r="K30" s="106"/>
      <c r="L30" s="106"/>
      <c r="M30" s="107"/>
      <c r="N30" s="118" t="s">
        <v>132</v>
      </c>
      <c r="O30" s="103"/>
      <c r="P30" s="103"/>
      <c r="Q30" s="104"/>
      <c r="R30" s="141"/>
      <c r="S30" s="142"/>
      <c r="T30" s="143"/>
      <c r="U30" s="127"/>
      <c r="V30" s="127"/>
      <c r="W30" s="127"/>
      <c r="X30" s="127"/>
      <c r="Y30" s="127"/>
      <c r="Z30" s="127"/>
      <c r="AA30" s="127"/>
      <c r="AB30" s="127"/>
      <c r="AC30" s="127"/>
      <c r="AD30" s="127"/>
      <c r="AE30" s="127"/>
      <c r="AF30" s="127"/>
      <c r="AG30" s="127"/>
      <c r="AH30" s="128"/>
    </row>
    <row r="31" spans="2:34" ht="15" customHeight="1" x14ac:dyDescent="0.25">
      <c r="B31" s="102" t="s">
        <v>126</v>
      </c>
      <c r="C31" s="103"/>
      <c r="D31" s="103"/>
      <c r="E31" s="104"/>
      <c r="F31" s="105"/>
      <c r="G31" s="106"/>
      <c r="H31" s="106"/>
      <c r="I31" s="106"/>
      <c r="J31" s="106"/>
      <c r="K31" s="106"/>
      <c r="L31" s="106"/>
      <c r="M31" s="107"/>
      <c r="N31" s="118" t="s">
        <v>133</v>
      </c>
      <c r="O31" s="103"/>
      <c r="P31" s="103"/>
      <c r="Q31" s="104"/>
      <c r="R31" s="141"/>
      <c r="S31" s="142"/>
      <c r="T31" s="143"/>
      <c r="U31" s="127"/>
      <c r="V31" s="127"/>
      <c r="W31" s="127"/>
      <c r="X31" s="127"/>
      <c r="Y31" s="127"/>
      <c r="Z31" s="127"/>
      <c r="AA31" s="127"/>
      <c r="AB31" s="127"/>
      <c r="AC31" s="127"/>
      <c r="AD31" s="127"/>
      <c r="AE31" s="127"/>
      <c r="AF31" s="127"/>
      <c r="AG31" s="127"/>
      <c r="AH31" s="128"/>
    </row>
    <row r="32" spans="2:34" ht="15.75" customHeight="1" thickBot="1" x14ac:dyDescent="0.3">
      <c r="B32" s="99" t="s">
        <v>127</v>
      </c>
      <c r="C32" s="100"/>
      <c r="D32" s="100"/>
      <c r="E32" s="101"/>
      <c r="F32" s="108"/>
      <c r="G32" s="109"/>
      <c r="H32" s="109"/>
      <c r="I32" s="109"/>
      <c r="J32" s="109"/>
      <c r="K32" s="109"/>
      <c r="L32" s="109"/>
      <c r="M32" s="110"/>
      <c r="N32" s="111" t="s">
        <v>134</v>
      </c>
      <c r="O32" s="100"/>
      <c r="P32" s="100"/>
      <c r="Q32" s="101"/>
      <c r="R32" s="144" t="s">
        <v>8</v>
      </c>
      <c r="S32" s="145"/>
      <c r="T32" s="146"/>
      <c r="U32" s="133"/>
      <c r="V32" s="133"/>
      <c r="W32" s="133"/>
      <c r="X32" s="133"/>
      <c r="Y32" s="133"/>
      <c r="Z32" s="133"/>
      <c r="AA32" s="133"/>
      <c r="AB32" s="133"/>
      <c r="AC32" s="133"/>
      <c r="AD32" s="133"/>
      <c r="AE32" s="133"/>
      <c r="AF32" s="133"/>
      <c r="AG32" s="133"/>
      <c r="AH32" s="134"/>
    </row>
    <row r="33" spans="2:15" ht="6" customHeight="1" thickTop="1" x14ac:dyDescent="0.25"/>
    <row r="34" spans="2:15" ht="15" customHeight="1" x14ac:dyDescent="0.25">
      <c r="B34" s="43"/>
      <c r="C34" s="43"/>
      <c r="D34" s="43"/>
      <c r="E34" s="43"/>
      <c r="J34" s="92"/>
    </row>
    <row r="35" spans="2:15" ht="15.75" customHeight="1" x14ac:dyDescent="0.25">
      <c r="B35" s="43"/>
      <c r="C35" s="43"/>
      <c r="D35" s="43"/>
      <c r="E35" s="43"/>
      <c r="J35" s="92"/>
    </row>
    <row r="37" spans="2:15" s="43" customFormat="1" ht="15" customHeight="1" x14ac:dyDescent="0.25">
      <c r="O37" s="77"/>
    </row>
    <row r="38" spans="2:15" s="43" customFormat="1" x14ac:dyDescent="0.25"/>
    <row r="101" spans="10:10" x14ac:dyDescent="0.25">
      <c r="J101" s="92"/>
    </row>
    <row r="102" spans="10:10" x14ac:dyDescent="0.25">
      <c r="J102" s="92"/>
    </row>
    <row r="103" spans="10:10" x14ac:dyDescent="0.25">
      <c r="J103" s="92"/>
    </row>
    <row r="104" spans="10:10" x14ac:dyDescent="0.25">
      <c r="J104" s="92"/>
    </row>
    <row r="105" spans="10:10" x14ac:dyDescent="0.25">
      <c r="J105" s="92"/>
    </row>
    <row r="106" spans="10:10" x14ac:dyDescent="0.25">
      <c r="J106" s="92"/>
    </row>
    <row r="107" spans="10:10" x14ac:dyDescent="0.25">
      <c r="J107" s="92"/>
    </row>
    <row r="108" spans="10:10" x14ac:dyDescent="0.25">
      <c r="J108" s="92"/>
    </row>
    <row r="109" spans="10:10" x14ac:dyDescent="0.25">
      <c r="J109" s="92"/>
    </row>
    <row r="110" spans="10:10" x14ac:dyDescent="0.25">
      <c r="J110" s="92"/>
    </row>
    <row r="111" spans="10:10" x14ac:dyDescent="0.25">
      <c r="J111" s="92"/>
    </row>
    <row r="112" spans="10:10" x14ac:dyDescent="0.25">
      <c r="J112" s="92"/>
    </row>
    <row r="113" spans="10:10" x14ac:dyDescent="0.25">
      <c r="J113" s="92"/>
    </row>
    <row r="114" spans="10:10" x14ac:dyDescent="0.25">
      <c r="J114" s="92"/>
    </row>
    <row r="115" spans="10:10" x14ac:dyDescent="0.25">
      <c r="J115" s="92"/>
    </row>
    <row r="116" spans="10:10" x14ac:dyDescent="0.25">
      <c r="J116" s="92"/>
    </row>
    <row r="117" spans="10:10" x14ac:dyDescent="0.25">
      <c r="J117" s="92"/>
    </row>
    <row r="118" spans="10:10" x14ac:dyDescent="0.25">
      <c r="J118" s="92"/>
    </row>
    <row r="119" spans="10:10" x14ac:dyDescent="0.25">
      <c r="J119" s="92"/>
    </row>
    <row r="120" spans="10:10" x14ac:dyDescent="0.25">
      <c r="J120" s="92"/>
    </row>
    <row r="121" spans="10:10" x14ac:dyDescent="0.25">
      <c r="J121" s="92"/>
    </row>
    <row r="122" spans="10:10" x14ac:dyDescent="0.25">
      <c r="J122" s="92"/>
    </row>
    <row r="123" spans="10:10" x14ac:dyDescent="0.25">
      <c r="J123" s="92"/>
    </row>
    <row r="124" spans="10:10" x14ac:dyDescent="0.25">
      <c r="J124" s="92"/>
    </row>
    <row r="125" spans="10:10" x14ac:dyDescent="0.25">
      <c r="J125" s="92"/>
    </row>
    <row r="126" spans="10:10" x14ac:dyDescent="0.25">
      <c r="J126" s="92"/>
    </row>
    <row r="127" spans="10:10" x14ac:dyDescent="0.25">
      <c r="J127" s="92"/>
    </row>
    <row r="128" spans="10:10" x14ac:dyDescent="0.25">
      <c r="J128" s="92"/>
    </row>
    <row r="129" spans="10:10" x14ac:dyDescent="0.25">
      <c r="J129" s="92"/>
    </row>
    <row r="130" spans="10:10" x14ac:dyDescent="0.25">
      <c r="J130" s="92"/>
    </row>
    <row r="131" spans="10:10" x14ac:dyDescent="0.25">
      <c r="J131" s="92"/>
    </row>
    <row r="132" spans="10:10" x14ac:dyDescent="0.25">
      <c r="J132" s="92"/>
    </row>
    <row r="133" spans="10:10" x14ac:dyDescent="0.25">
      <c r="J133" s="92"/>
    </row>
    <row r="134" spans="10:10" x14ac:dyDescent="0.25">
      <c r="J134" s="92"/>
    </row>
    <row r="135" spans="10:10" x14ac:dyDescent="0.25">
      <c r="J135" s="92"/>
    </row>
    <row r="136" spans="10:10" x14ac:dyDescent="0.25">
      <c r="J136" s="92"/>
    </row>
    <row r="137" spans="10:10" x14ac:dyDescent="0.25">
      <c r="J137" s="92"/>
    </row>
    <row r="138" spans="10:10" x14ac:dyDescent="0.25">
      <c r="J138" s="92"/>
    </row>
    <row r="139" spans="10:10" x14ac:dyDescent="0.25">
      <c r="J139" s="92"/>
    </row>
    <row r="140" spans="10:10" x14ac:dyDescent="0.25">
      <c r="J140" s="92"/>
    </row>
    <row r="141" spans="10:10" x14ac:dyDescent="0.25">
      <c r="J141" s="92"/>
    </row>
    <row r="142" spans="10:10" x14ac:dyDescent="0.25">
      <c r="J142" s="92"/>
    </row>
    <row r="143" spans="10:10" x14ac:dyDescent="0.25">
      <c r="J143" s="92"/>
    </row>
    <row r="144" spans="10:10" x14ac:dyDescent="0.25">
      <c r="J144" s="92"/>
    </row>
    <row r="145" spans="10:10" x14ac:dyDescent="0.25">
      <c r="J145" s="92"/>
    </row>
    <row r="146" spans="10:10" x14ac:dyDescent="0.25">
      <c r="J146" s="92"/>
    </row>
    <row r="147" spans="10:10" x14ac:dyDescent="0.25">
      <c r="J147" s="92"/>
    </row>
    <row r="148" spans="10:10" x14ac:dyDescent="0.25">
      <c r="J148" s="92"/>
    </row>
    <row r="149" spans="10:10" x14ac:dyDescent="0.25">
      <c r="J149" s="92"/>
    </row>
    <row r="150" spans="10:10" x14ac:dyDescent="0.25">
      <c r="J150" s="92"/>
    </row>
    <row r="151" spans="10:10" x14ac:dyDescent="0.25">
      <c r="J151" s="92"/>
    </row>
    <row r="152" spans="10:10" x14ac:dyDescent="0.25">
      <c r="J152" s="92"/>
    </row>
    <row r="153" spans="10:10" x14ac:dyDescent="0.25">
      <c r="J153" s="92"/>
    </row>
    <row r="154" spans="10:10" x14ac:dyDescent="0.25">
      <c r="J154" s="92"/>
    </row>
    <row r="155" spans="10:10" x14ac:dyDescent="0.25">
      <c r="J155" s="92"/>
    </row>
    <row r="156" spans="10:10" x14ac:dyDescent="0.25">
      <c r="J156" s="92"/>
    </row>
    <row r="157" spans="10:10" x14ac:dyDescent="0.25">
      <c r="J157" s="92"/>
    </row>
    <row r="158" spans="10:10" x14ac:dyDescent="0.25">
      <c r="J158" s="92"/>
    </row>
    <row r="159" spans="10:10" x14ac:dyDescent="0.25">
      <c r="J159" s="92"/>
    </row>
    <row r="160" spans="10:10" x14ac:dyDescent="0.25">
      <c r="J160" s="92"/>
    </row>
    <row r="161" spans="10:10" x14ac:dyDescent="0.25">
      <c r="J161" s="92"/>
    </row>
    <row r="162" spans="10:10" x14ac:dyDescent="0.25">
      <c r="J162" s="92"/>
    </row>
    <row r="163" spans="10:10" x14ac:dyDescent="0.25">
      <c r="J163" s="92"/>
    </row>
    <row r="164" spans="10:10" x14ac:dyDescent="0.25">
      <c r="J164" s="92"/>
    </row>
    <row r="165" spans="10:10" x14ac:dyDescent="0.25">
      <c r="J165" s="92"/>
    </row>
    <row r="166" spans="10:10" x14ac:dyDescent="0.25">
      <c r="J166" s="92"/>
    </row>
    <row r="167" spans="10:10" x14ac:dyDescent="0.25">
      <c r="J167" s="92"/>
    </row>
    <row r="168" spans="10:10" x14ac:dyDescent="0.25">
      <c r="J168" s="92"/>
    </row>
    <row r="169" spans="10:10" x14ac:dyDescent="0.25">
      <c r="J169" s="92"/>
    </row>
    <row r="170" spans="10:10" x14ac:dyDescent="0.25">
      <c r="J170" s="92"/>
    </row>
    <row r="171" spans="10:10" x14ac:dyDescent="0.25">
      <c r="J171" s="92"/>
    </row>
    <row r="172" spans="10:10" x14ac:dyDescent="0.25">
      <c r="J172" s="92"/>
    </row>
    <row r="173" spans="10:10" x14ac:dyDescent="0.25">
      <c r="J173" s="92"/>
    </row>
    <row r="174" spans="10:10" x14ac:dyDescent="0.25">
      <c r="J174" s="92"/>
    </row>
    <row r="175" spans="10:10" x14ac:dyDescent="0.25">
      <c r="J175" s="92"/>
    </row>
    <row r="176" spans="10:10" x14ac:dyDescent="0.25">
      <c r="J176" s="92"/>
    </row>
    <row r="177" spans="10:10" x14ac:dyDescent="0.25">
      <c r="J177" s="92"/>
    </row>
    <row r="178" spans="10:10" x14ac:dyDescent="0.25">
      <c r="J178" s="92"/>
    </row>
    <row r="179" spans="10:10" x14ac:dyDescent="0.25">
      <c r="J179" s="92"/>
    </row>
    <row r="180" spans="10:10" x14ac:dyDescent="0.25">
      <c r="J180" s="92"/>
    </row>
    <row r="181" spans="10:10" x14ac:dyDescent="0.25">
      <c r="J181" s="92"/>
    </row>
    <row r="182" spans="10:10" x14ac:dyDescent="0.25">
      <c r="J182" s="92"/>
    </row>
    <row r="183" spans="10:10" x14ac:dyDescent="0.25">
      <c r="J183" s="92"/>
    </row>
    <row r="184" spans="10:10" x14ac:dyDescent="0.25">
      <c r="J184" s="92"/>
    </row>
    <row r="185" spans="10:10" x14ac:dyDescent="0.25">
      <c r="J185" s="92"/>
    </row>
    <row r="186" spans="10:10" x14ac:dyDescent="0.25">
      <c r="J186" s="92"/>
    </row>
    <row r="187" spans="10:10" x14ac:dyDescent="0.25">
      <c r="J187" s="92"/>
    </row>
    <row r="188" spans="10:10" x14ac:dyDescent="0.25">
      <c r="J188" s="92"/>
    </row>
    <row r="189" spans="10:10" x14ac:dyDescent="0.25">
      <c r="J189" s="92"/>
    </row>
    <row r="190" spans="10:10" x14ac:dyDescent="0.25">
      <c r="J190" s="92"/>
    </row>
    <row r="191" spans="10:10" x14ac:dyDescent="0.25">
      <c r="J191" s="92"/>
    </row>
    <row r="192" spans="10:10" x14ac:dyDescent="0.25">
      <c r="J192" s="92"/>
    </row>
    <row r="193" spans="10:10" x14ac:dyDescent="0.25">
      <c r="J193" s="92"/>
    </row>
    <row r="194" spans="10:10" x14ac:dyDescent="0.25">
      <c r="J194" s="92"/>
    </row>
    <row r="195" spans="10:10" x14ac:dyDescent="0.25">
      <c r="J195" s="92"/>
    </row>
    <row r="196" spans="10:10" x14ac:dyDescent="0.25">
      <c r="J196" s="92"/>
    </row>
    <row r="197" spans="10:10" x14ac:dyDescent="0.25">
      <c r="J197" s="92"/>
    </row>
    <row r="198" spans="10:10" x14ac:dyDescent="0.25">
      <c r="J198" s="92"/>
    </row>
    <row r="199" spans="10:10" x14ac:dyDescent="0.25">
      <c r="J199" s="92"/>
    </row>
    <row r="200" spans="10:10" x14ac:dyDescent="0.25">
      <c r="J200" s="92"/>
    </row>
    <row r="201" spans="10:10" x14ac:dyDescent="0.25">
      <c r="J201" s="92"/>
    </row>
    <row r="202" spans="10:10" x14ac:dyDescent="0.25">
      <c r="J202" s="92"/>
    </row>
    <row r="203" spans="10:10" x14ac:dyDescent="0.25">
      <c r="J203" s="92"/>
    </row>
    <row r="204" spans="10:10" x14ac:dyDescent="0.25">
      <c r="J204" s="92"/>
    </row>
    <row r="205" spans="10:10" x14ac:dyDescent="0.25">
      <c r="J205" s="92"/>
    </row>
    <row r="206" spans="10:10" x14ac:dyDescent="0.25">
      <c r="J206" s="92"/>
    </row>
    <row r="207" spans="10:10" x14ac:dyDescent="0.25">
      <c r="J207" s="92"/>
    </row>
    <row r="208" spans="10:10" x14ac:dyDescent="0.25">
      <c r="J208" s="92"/>
    </row>
    <row r="209" spans="10:10" x14ac:dyDescent="0.25">
      <c r="J209" s="92"/>
    </row>
    <row r="210" spans="10:10" x14ac:dyDescent="0.25">
      <c r="J210" s="92"/>
    </row>
    <row r="211" spans="10:10" x14ac:dyDescent="0.25">
      <c r="J211" s="92"/>
    </row>
    <row r="212" spans="10:10" x14ac:dyDescent="0.25">
      <c r="J212" s="92"/>
    </row>
    <row r="213" spans="10:10" x14ac:dyDescent="0.25">
      <c r="J213" s="92"/>
    </row>
    <row r="214" spans="10:10" x14ac:dyDescent="0.25">
      <c r="J214" s="92"/>
    </row>
    <row r="215" spans="10:10" x14ac:dyDescent="0.25">
      <c r="J215" s="92"/>
    </row>
    <row r="216" spans="10:10" x14ac:dyDescent="0.25">
      <c r="J216" s="92"/>
    </row>
    <row r="217" spans="10:10" x14ac:dyDescent="0.25">
      <c r="J217" s="92"/>
    </row>
    <row r="218" spans="10:10" x14ac:dyDescent="0.25">
      <c r="J218" s="92"/>
    </row>
    <row r="219" spans="10:10" x14ac:dyDescent="0.25">
      <c r="J219" s="92"/>
    </row>
    <row r="220" spans="10:10" x14ac:dyDescent="0.25">
      <c r="J220" s="92"/>
    </row>
    <row r="221" spans="10:10" x14ac:dyDescent="0.25">
      <c r="J221" s="92"/>
    </row>
    <row r="222" spans="10:10" x14ac:dyDescent="0.25">
      <c r="J222" s="92"/>
    </row>
    <row r="223" spans="10:10" x14ac:dyDescent="0.25">
      <c r="J223" s="92"/>
    </row>
    <row r="224" spans="10:10" x14ac:dyDescent="0.25">
      <c r="J224" s="92"/>
    </row>
    <row r="225" spans="10:10" x14ac:dyDescent="0.25">
      <c r="J225" s="92"/>
    </row>
    <row r="226" spans="10:10" x14ac:dyDescent="0.25">
      <c r="J226" s="92"/>
    </row>
    <row r="227" spans="10:10" x14ac:dyDescent="0.25">
      <c r="J227" s="92"/>
    </row>
    <row r="228" spans="10:10" x14ac:dyDescent="0.25">
      <c r="J228" s="92"/>
    </row>
    <row r="229" spans="10:10" x14ac:dyDescent="0.25">
      <c r="J229" s="92"/>
    </row>
    <row r="230" spans="10:10" x14ac:dyDescent="0.25">
      <c r="J230" s="92"/>
    </row>
    <row r="231" spans="10:10" x14ac:dyDescent="0.25">
      <c r="J231" s="92"/>
    </row>
    <row r="232" spans="10:10" x14ac:dyDescent="0.25">
      <c r="J232" s="92"/>
    </row>
    <row r="233" spans="10:10" x14ac:dyDescent="0.25">
      <c r="J233" s="92"/>
    </row>
    <row r="234" spans="10:10" x14ac:dyDescent="0.25">
      <c r="J234" s="92"/>
    </row>
    <row r="235" spans="10:10" x14ac:dyDescent="0.25">
      <c r="J235" s="92"/>
    </row>
    <row r="236" spans="10:10" x14ac:dyDescent="0.25">
      <c r="J236" s="92"/>
    </row>
    <row r="237" spans="10:10" x14ac:dyDescent="0.25">
      <c r="J237" s="92"/>
    </row>
    <row r="238" spans="10:10" x14ac:dyDescent="0.25">
      <c r="J238" s="92"/>
    </row>
    <row r="239" spans="10:10" x14ac:dyDescent="0.25">
      <c r="J239" s="92"/>
    </row>
    <row r="240" spans="10:10" x14ac:dyDescent="0.25">
      <c r="J240" s="92"/>
    </row>
    <row r="241" spans="10:10" x14ac:dyDescent="0.25">
      <c r="J241" s="92"/>
    </row>
    <row r="242" spans="10:10" x14ac:dyDescent="0.25">
      <c r="J242" s="92"/>
    </row>
    <row r="243" spans="10:10" x14ac:dyDescent="0.25">
      <c r="J243" s="92"/>
    </row>
    <row r="244" spans="10:10" x14ac:dyDescent="0.25">
      <c r="J244" s="92"/>
    </row>
    <row r="245" spans="10:10" x14ac:dyDescent="0.25">
      <c r="J245" s="92"/>
    </row>
    <row r="246" spans="10:10" x14ac:dyDescent="0.25">
      <c r="J246" s="92"/>
    </row>
    <row r="247" spans="10:10" x14ac:dyDescent="0.25">
      <c r="J247" s="92"/>
    </row>
    <row r="248" spans="10:10" x14ac:dyDescent="0.25">
      <c r="J248" s="92"/>
    </row>
    <row r="249" spans="10:10" x14ac:dyDescent="0.25">
      <c r="J249" s="92"/>
    </row>
    <row r="250" spans="10:10" x14ac:dyDescent="0.25">
      <c r="J250" s="92"/>
    </row>
    <row r="251" spans="10:10" x14ac:dyDescent="0.25">
      <c r="J251" s="92"/>
    </row>
    <row r="252" spans="10:10" x14ac:dyDescent="0.25">
      <c r="J252" s="92"/>
    </row>
    <row r="253" spans="10:10" x14ac:dyDescent="0.25">
      <c r="J253" s="92"/>
    </row>
    <row r="254" spans="10:10" x14ac:dyDescent="0.25">
      <c r="J254" s="92"/>
    </row>
    <row r="255" spans="10:10" x14ac:dyDescent="0.25">
      <c r="J255" s="92"/>
    </row>
    <row r="256" spans="10:10" x14ac:dyDescent="0.25">
      <c r="J256" s="92"/>
    </row>
    <row r="257" spans="10:10" x14ac:dyDescent="0.25">
      <c r="J257" s="92"/>
    </row>
    <row r="258" spans="10:10" x14ac:dyDescent="0.25">
      <c r="J258" s="92"/>
    </row>
    <row r="259" spans="10:10" x14ac:dyDescent="0.25">
      <c r="J259" s="92"/>
    </row>
    <row r="260" spans="10:10" x14ac:dyDescent="0.25">
      <c r="J260" s="92"/>
    </row>
    <row r="261" spans="10:10" x14ac:dyDescent="0.25">
      <c r="J261" s="92"/>
    </row>
    <row r="262" spans="10:10" x14ac:dyDescent="0.25">
      <c r="J262" s="92"/>
    </row>
    <row r="263" spans="10:10" x14ac:dyDescent="0.25">
      <c r="J263" s="92"/>
    </row>
    <row r="264" spans="10:10" x14ac:dyDescent="0.25">
      <c r="J264" s="92"/>
    </row>
    <row r="265" spans="10:10" x14ac:dyDescent="0.25">
      <c r="J265" s="92"/>
    </row>
    <row r="266" spans="10:10" x14ac:dyDescent="0.25">
      <c r="J266" s="92"/>
    </row>
    <row r="267" spans="10:10" x14ac:dyDescent="0.25">
      <c r="J267" s="92"/>
    </row>
    <row r="268" spans="10:10" x14ac:dyDescent="0.25">
      <c r="J268" s="92"/>
    </row>
    <row r="269" spans="10:10" x14ac:dyDescent="0.25">
      <c r="J269" s="92"/>
    </row>
    <row r="270" spans="10:10" x14ac:dyDescent="0.25">
      <c r="J270" s="92"/>
    </row>
    <row r="271" spans="10:10" x14ac:dyDescent="0.25">
      <c r="J271" s="92"/>
    </row>
    <row r="272" spans="10:10" x14ac:dyDescent="0.25">
      <c r="J272" s="92"/>
    </row>
    <row r="273" spans="10:10" x14ac:dyDescent="0.25">
      <c r="J273" s="92"/>
    </row>
    <row r="274" spans="10:10" x14ac:dyDescent="0.25">
      <c r="J274" s="92"/>
    </row>
    <row r="275" spans="10:10" x14ac:dyDescent="0.25">
      <c r="J275" s="92"/>
    </row>
    <row r="276" spans="10:10" x14ac:dyDescent="0.25">
      <c r="J276" s="92"/>
    </row>
    <row r="277" spans="10:10" x14ac:dyDescent="0.25">
      <c r="J277" s="92"/>
    </row>
    <row r="278" spans="10:10" x14ac:dyDescent="0.25">
      <c r="J278" s="92"/>
    </row>
    <row r="279" spans="10:10" x14ac:dyDescent="0.25">
      <c r="J279" s="92"/>
    </row>
    <row r="280" spans="10:10" x14ac:dyDescent="0.25">
      <c r="J280" s="92"/>
    </row>
    <row r="281" spans="10:10" x14ac:dyDescent="0.25">
      <c r="J281" s="92"/>
    </row>
    <row r="282" spans="10:10" x14ac:dyDescent="0.25">
      <c r="J282" s="92"/>
    </row>
    <row r="283" spans="10:10" x14ac:dyDescent="0.25">
      <c r="J283" s="92"/>
    </row>
    <row r="284" spans="10:10" x14ac:dyDescent="0.25">
      <c r="J284" s="92"/>
    </row>
    <row r="285" spans="10:10" x14ac:dyDescent="0.25">
      <c r="J285" s="92"/>
    </row>
    <row r="286" spans="10:10" x14ac:dyDescent="0.25">
      <c r="J286" s="92"/>
    </row>
    <row r="287" spans="10:10" x14ac:dyDescent="0.25">
      <c r="J287" s="92"/>
    </row>
    <row r="288" spans="10:10" x14ac:dyDescent="0.25">
      <c r="J288" s="92"/>
    </row>
    <row r="289" spans="10:10" x14ac:dyDescent="0.25">
      <c r="J289" s="92"/>
    </row>
    <row r="290" spans="10:10" x14ac:dyDescent="0.25">
      <c r="J290" s="92"/>
    </row>
    <row r="291" spans="10:10" x14ac:dyDescent="0.25">
      <c r="J291" s="92"/>
    </row>
    <row r="292" spans="10:10" x14ac:dyDescent="0.25">
      <c r="J292" s="92"/>
    </row>
    <row r="293" spans="10:10" x14ac:dyDescent="0.25">
      <c r="J293" s="92"/>
    </row>
    <row r="294" spans="10:10" x14ac:dyDescent="0.25">
      <c r="J294" s="92"/>
    </row>
    <row r="295" spans="10:10" x14ac:dyDescent="0.25">
      <c r="J295" s="92"/>
    </row>
    <row r="296" spans="10:10" x14ac:dyDescent="0.25">
      <c r="J296" s="92"/>
    </row>
    <row r="297" spans="10:10" x14ac:dyDescent="0.25">
      <c r="J297" s="92"/>
    </row>
    <row r="298" spans="10:10" x14ac:dyDescent="0.25">
      <c r="J298" s="92"/>
    </row>
    <row r="299" spans="10:10" x14ac:dyDescent="0.25">
      <c r="J299" s="92"/>
    </row>
    <row r="300" spans="10:10" x14ac:dyDescent="0.25">
      <c r="J300" s="92"/>
    </row>
    <row r="301" spans="10:10" x14ac:dyDescent="0.25">
      <c r="J301" s="92"/>
    </row>
    <row r="302" spans="10:10" x14ac:dyDescent="0.25">
      <c r="J302" s="92"/>
    </row>
    <row r="303" spans="10:10" x14ac:dyDescent="0.25">
      <c r="J303" s="92"/>
    </row>
    <row r="304" spans="10:10" x14ac:dyDescent="0.25">
      <c r="J304" s="92"/>
    </row>
    <row r="305" spans="10:10" x14ac:dyDescent="0.25">
      <c r="J305" s="92"/>
    </row>
    <row r="306" spans="10:10" x14ac:dyDescent="0.25">
      <c r="J306" s="92"/>
    </row>
    <row r="307" spans="10:10" x14ac:dyDescent="0.25">
      <c r="J307" s="92"/>
    </row>
    <row r="308" spans="10:10" x14ac:dyDescent="0.25">
      <c r="J308" s="92"/>
    </row>
    <row r="309" spans="10:10" x14ac:dyDescent="0.25">
      <c r="J309" s="92"/>
    </row>
    <row r="310" spans="10:10" x14ac:dyDescent="0.25">
      <c r="J310" s="92"/>
    </row>
  </sheetData>
  <dataConsolidate/>
  <mergeCells count="45">
    <mergeCell ref="F26:M26"/>
    <mergeCell ref="F27:M27"/>
    <mergeCell ref="N24:Q24"/>
    <mergeCell ref="N25:Q25"/>
    <mergeCell ref="N26:Q26"/>
    <mergeCell ref="N27:Q27"/>
    <mergeCell ref="F24:M24"/>
    <mergeCell ref="F25:M25"/>
    <mergeCell ref="S2:AH2"/>
    <mergeCell ref="U23:AH27"/>
    <mergeCell ref="U28:AH32"/>
    <mergeCell ref="R23:T23"/>
    <mergeCell ref="R24:T24"/>
    <mergeCell ref="R25:T25"/>
    <mergeCell ref="R26:T26"/>
    <mergeCell ref="R27:T27"/>
    <mergeCell ref="R28:T28"/>
    <mergeCell ref="R29:T29"/>
    <mergeCell ref="R30:T30"/>
    <mergeCell ref="R31:T31"/>
    <mergeCell ref="R32:T32"/>
    <mergeCell ref="B2:R2"/>
    <mergeCell ref="AG22:AH22"/>
    <mergeCell ref="F23:M23"/>
    <mergeCell ref="N32:Q32"/>
    <mergeCell ref="B23:E23"/>
    <mergeCell ref="B24:E24"/>
    <mergeCell ref="B25:E25"/>
    <mergeCell ref="B26:E26"/>
    <mergeCell ref="B27:E27"/>
    <mergeCell ref="B28:E28"/>
    <mergeCell ref="F28:M28"/>
    <mergeCell ref="F29:M29"/>
    <mergeCell ref="F30:M30"/>
    <mergeCell ref="N29:Q29"/>
    <mergeCell ref="N30:Q30"/>
    <mergeCell ref="N31:Q31"/>
    <mergeCell ref="B31:E31"/>
    <mergeCell ref="N28:Q28"/>
    <mergeCell ref="N23:Q23"/>
    <mergeCell ref="B32:E32"/>
    <mergeCell ref="B29:E29"/>
    <mergeCell ref="B30:E30"/>
    <mergeCell ref="F31:M31"/>
    <mergeCell ref="F32:M32"/>
  </mergeCells>
  <conditionalFormatting sqref="B4:F9 B10:P18 N4:R6 G7:P9 H4:L6 W13:AF18 AG7:AH9">
    <cfRule type="expression" dxfId="100" priority="94" stopIfTrue="1">
      <formula>ISBLANK(B4)</formula>
    </cfRule>
    <cfRule type="cellIs" dxfId="99" priority="96" operator="equal">
      <formula>0</formula>
    </cfRule>
  </conditionalFormatting>
  <conditionalFormatting sqref="X4:X6">
    <cfRule type="expression" dxfId="98" priority="92" stopIfTrue="1">
      <formula>ISBLANK(X4)</formula>
    </cfRule>
    <cfRule type="cellIs" dxfId="97" priority="93" operator="equal">
      <formula>0</formula>
    </cfRule>
  </conditionalFormatting>
  <conditionalFormatting sqref="F27">
    <cfRule type="cellIs" dxfId="96" priority="41" operator="equal">
      <formula>"Rosé"</formula>
    </cfRule>
    <cfRule type="cellIs" dxfId="95" priority="42" operator="equal">
      <formula>"Champagne"</formula>
    </cfRule>
    <cfRule type="cellIs" dxfId="94" priority="43" operator="equal">
      <formula>"Blanc"</formula>
    </cfRule>
    <cfRule type="cellIs" dxfId="93" priority="44" operator="equal">
      <formula>"Liquoreux"</formula>
    </cfRule>
    <cfRule type="cellIs" dxfId="92" priority="45" operator="equal">
      <formula>"Jaune"</formula>
    </cfRule>
    <cfRule type="cellIs" dxfId="91" priority="46" operator="equal">
      <formula>"Rouge"</formula>
    </cfRule>
  </conditionalFormatting>
  <conditionalFormatting sqref="B4:P18 Q4:AH6 S7:AH9 T10:AH12 S13:AH15 W16:AF18">
    <cfRule type="expression" dxfId="90" priority="33" stopIfTrue="1">
      <formula>ISBLANK(B4)</formula>
    </cfRule>
    <cfRule type="cellIs" dxfId="89" priority="34" operator="equal">
      <formula>0</formula>
    </cfRule>
  </conditionalFormatting>
  <dataValidations count="3">
    <dataValidation type="list" allowBlank="1" showInputMessage="1" showErrorMessage="1" sqref="F29" xr:uid="{00000000-0002-0000-0200-000000000000}">
      <formula1>Vignobles</formula1>
    </dataValidation>
    <dataValidation type="list" allowBlank="1" showInputMessage="1" showErrorMessage="1" sqref="F30" xr:uid="{00000000-0002-0000-0200-000001000000}">
      <formula1>INDIRECT(F29)</formula1>
    </dataValidation>
    <dataValidation type="list" allowBlank="1" showInputMessage="1" showErrorMessage="1" sqref="F27" xr:uid="{00000000-0002-0000-0200-000002000000}">
      <formula1>TypeVin</formula1>
    </dataValidation>
  </dataValidations>
  <pageMargins left="0.25" right="0.25" top="0.75" bottom="0.75" header="0.3" footer="0.3"/>
  <pageSetup paperSize="9" orientation="landscape" horizontalDpi="0" verticalDpi="0" r:id="rId1"/>
  <drawing r:id="rId2"/>
  <legacyDrawing r:id="rId3"/>
  <controls>
    <mc:AlternateContent xmlns:mc="http://schemas.openxmlformats.org/markup-compatibility/2006">
      <mc:Choice Requires="x14">
        <control shapeId="1081" r:id="rId4" name="Image1">
          <controlPr defaultSize="0" autoLine="0" r:id="rId5">
            <anchor moveWithCells="1">
              <from>
                <xdr:col>35</xdr:col>
                <xdr:colOff>0</xdr:colOff>
                <xdr:row>0</xdr:row>
                <xdr:rowOff>57150</xdr:rowOff>
              </from>
              <to>
                <xdr:col>38</xdr:col>
                <xdr:colOff>238125</xdr:colOff>
                <xdr:row>34</xdr:row>
                <xdr:rowOff>66675</xdr:rowOff>
              </to>
            </anchor>
          </controlPr>
        </control>
      </mc:Choice>
      <mc:Fallback>
        <control shapeId="1081" r:id="rId4" name="Image1"/>
      </mc:Fallback>
    </mc:AlternateContent>
    <mc:AlternateContent xmlns:mc="http://schemas.openxmlformats.org/markup-compatibility/2006">
      <mc:Choice Requires="x14">
        <control shapeId="1083" r:id="rId6" name="Button 59">
          <controlPr defaultSize="0" print="0" autoFill="0" autoPict="0" macro="[0]!Feuil3.VerifieEmplacement">
            <anchor moveWithCells="1" sizeWithCells="1">
              <from>
                <xdr:col>1</xdr:col>
                <xdr:colOff>0</xdr:colOff>
                <xdr:row>33</xdr:row>
                <xdr:rowOff>9525</xdr:rowOff>
              </from>
              <to>
                <xdr:col>5</xdr:col>
                <xdr:colOff>9525</xdr:colOff>
                <xdr:row>34</xdr:row>
                <xdr:rowOff>190500</xdr:rowOff>
              </to>
            </anchor>
          </controlPr>
        </control>
      </mc:Choice>
    </mc:AlternateContent>
  </controls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sheetPr codeName="Feuil2"/>
  <dimension ref="A2:X210"/>
  <sheetViews>
    <sheetView workbookViewId="0">
      <selection activeCell="F11" sqref="F11:F14"/>
    </sheetView>
  </sheetViews>
  <sheetFormatPr baseColWidth="10" defaultColWidth="10.7109375" defaultRowHeight="15" x14ac:dyDescent="0.25"/>
  <cols>
    <col min="1" max="1" width="2.28515625" style="29" customWidth="1"/>
    <col min="2" max="2" width="12.5703125" bestFit="1" customWidth="1"/>
    <col min="3" max="3" width="20.5703125" customWidth="1"/>
    <col min="4" max="4" width="6" bestFit="1" customWidth="1"/>
    <col min="5" max="5" width="21" customWidth="1"/>
    <col min="6" max="6" width="15.7109375" bestFit="1" customWidth="1"/>
    <col min="7" max="7" width="4.42578125" customWidth="1"/>
    <col min="8" max="8" width="21" customWidth="1"/>
    <col min="9" max="9" width="21.7109375" customWidth="1"/>
    <col min="10" max="10" width="14.28515625" customWidth="1"/>
    <col min="11" max="11" width="6.42578125" customWidth="1"/>
    <col min="12" max="12" width="5.85546875" customWidth="1"/>
    <col min="13" max="13" width="12.5703125" customWidth="1"/>
    <col min="14" max="14" width="14.28515625" customWidth="1"/>
    <col min="15" max="15" width="6.42578125" customWidth="1"/>
    <col min="16" max="16" width="4.140625" customWidth="1"/>
    <col min="17" max="17" width="12.5703125" bestFit="1" customWidth="1"/>
    <col min="18" max="18" width="13" bestFit="1" customWidth="1"/>
    <col min="19" max="19" width="10.7109375" customWidth="1"/>
    <col min="20" max="20" width="13.42578125" bestFit="1" customWidth="1"/>
    <col min="21" max="21" width="21.7109375" bestFit="1" customWidth="1"/>
    <col min="22" max="22" width="6" customWidth="1"/>
    <col min="23" max="23" width="11.28515625" customWidth="1"/>
    <col min="24" max="24" width="13.7109375" bestFit="1" customWidth="1"/>
  </cols>
  <sheetData>
    <row r="2" spans="2:24" x14ac:dyDescent="0.25">
      <c r="B2" s="151" t="s">
        <v>105</v>
      </c>
      <c r="C2" s="151"/>
      <c r="E2" s="151" t="s">
        <v>434</v>
      </c>
      <c r="F2" s="151"/>
      <c r="H2" s="151" t="s">
        <v>112</v>
      </c>
      <c r="I2" s="151"/>
      <c r="J2" s="151"/>
      <c r="K2" s="151"/>
      <c r="M2" s="151" t="s">
        <v>138</v>
      </c>
      <c r="N2" s="151"/>
      <c r="O2" s="151"/>
      <c r="Q2" s="151" t="s">
        <v>147</v>
      </c>
      <c r="R2" s="151"/>
      <c r="T2" s="151" t="s">
        <v>435</v>
      </c>
      <c r="U2" s="151"/>
      <c r="V2" s="151"/>
      <c r="W2" s="151"/>
      <c r="X2" s="151"/>
    </row>
    <row r="3" spans="2:24" x14ac:dyDescent="0.25">
      <c r="B3" s="96" t="s">
        <v>3</v>
      </c>
      <c r="C3" s="97" t="s">
        <v>111</v>
      </c>
      <c r="E3" s="96" t="s">
        <v>3</v>
      </c>
      <c r="F3" s="97" t="s">
        <v>162</v>
      </c>
      <c r="H3" s="96" t="s">
        <v>3</v>
      </c>
      <c r="I3" s="10" t="s">
        <v>162</v>
      </c>
      <c r="M3" s="96" t="s">
        <v>3</v>
      </c>
      <c r="N3" s="97" t="s">
        <v>111</v>
      </c>
      <c r="Q3" s="96" t="s">
        <v>3</v>
      </c>
      <c r="R3" s="97" t="s">
        <v>111</v>
      </c>
    </row>
    <row r="4" spans="2:24" x14ac:dyDescent="0.25">
      <c r="E4" s="96" t="s">
        <v>1</v>
      </c>
      <c r="F4" s="97" t="s">
        <v>111</v>
      </c>
      <c r="H4" s="96" t="s">
        <v>4</v>
      </c>
      <c r="I4" s="97" t="s">
        <v>111</v>
      </c>
    </row>
    <row r="5" spans="2:24" x14ac:dyDescent="0.25">
      <c r="B5" s="96" t="s">
        <v>4</v>
      </c>
      <c r="C5" t="s">
        <v>107</v>
      </c>
      <c r="I5" s="18"/>
      <c r="M5" s="96" t="s">
        <v>139</v>
      </c>
      <c r="N5" s="97" t="s">
        <v>436</v>
      </c>
      <c r="O5" s="97" t="s">
        <v>437</v>
      </c>
      <c r="Q5" s="96" t="s">
        <v>113</v>
      </c>
      <c r="R5" t="s">
        <v>146</v>
      </c>
      <c r="T5" s="96" t="s">
        <v>106</v>
      </c>
      <c r="U5" s="97" t="s">
        <v>110</v>
      </c>
      <c r="V5" s="97" t="s">
        <v>148</v>
      </c>
      <c r="W5" s="97" t="s">
        <v>108</v>
      </c>
      <c r="X5" s="11" t="s">
        <v>136</v>
      </c>
    </row>
    <row r="6" spans="2:24" x14ac:dyDescent="0.25">
      <c r="B6" s="12" t="s">
        <v>162</v>
      </c>
      <c r="C6" s="9"/>
      <c r="E6" s="96" t="s">
        <v>109</v>
      </c>
      <c r="F6" t="s">
        <v>154</v>
      </c>
      <c r="H6" s="96" t="s">
        <v>109</v>
      </c>
      <c r="I6" s="97" t="s">
        <v>110</v>
      </c>
      <c r="J6" s="11" t="s">
        <v>436</v>
      </c>
      <c r="K6" s="97" t="s">
        <v>437</v>
      </c>
      <c r="M6" s="12" t="s">
        <v>162</v>
      </c>
      <c r="N6" s="9"/>
      <c r="O6" s="9"/>
      <c r="Q6" s="12" t="s">
        <v>93</v>
      </c>
      <c r="R6" s="9"/>
      <c r="T6" s="12" t="s">
        <v>162</v>
      </c>
      <c r="U6" s="16">
        <v>0</v>
      </c>
      <c r="V6" s="11"/>
      <c r="W6" s="16">
        <v>0</v>
      </c>
      <c r="X6" s="11"/>
    </row>
    <row r="7" spans="2:24" x14ac:dyDescent="0.25">
      <c r="B7" s="12" t="s">
        <v>93</v>
      </c>
      <c r="C7" s="9"/>
      <c r="E7" s="12" t="s">
        <v>162</v>
      </c>
      <c r="F7" s="9"/>
      <c r="H7" s="26" t="s">
        <v>162</v>
      </c>
      <c r="I7" s="10">
        <v>0</v>
      </c>
      <c r="J7" s="11"/>
      <c r="K7" s="11"/>
      <c r="M7" s="12" t="s">
        <v>93</v>
      </c>
      <c r="N7" s="9"/>
      <c r="O7" s="9"/>
      <c r="T7" s="12" t="s">
        <v>93</v>
      </c>
      <c r="U7" s="16">
        <v>0</v>
      </c>
      <c r="V7" s="11"/>
      <c r="W7" s="16">
        <v>0</v>
      </c>
      <c r="X7" s="11"/>
    </row>
    <row r="8" spans="2:24" x14ac:dyDescent="0.25">
      <c r="E8" s="12" t="s">
        <v>93</v>
      </c>
      <c r="F8" s="9"/>
      <c r="H8" s="26" t="s">
        <v>93</v>
      </c>
      <c r="I8" s="10">
        <v>0</v>
      </c>
      <c r="J8" s="11"/>
      <c r="K8" s="11"/>
    </row>
    <row r="73" spans="5:6" x14ac:dyDescent="0.25">
      <c r="E73" s="28"/>
      <c r="F73" s="9"/>
    </row>
    <row r="74" spans="5:6" x14ac:dyDescent="0.25">
      <c r="E74" s="28"/>
      <c r="F74" s="9"/>
    </row>
    <row r="75" spans="5:6" x14ac:dyDescent="0.25">
      <c r="E75" s="28"/>
      <c r="F75" s="9"/>
    </row>
    <row r="76" spans="5:6" x14ac:dyDescent="0.25">
      <c r="E76" s="28"/>
      <c r="F76" s="9"/>
    </row>
    <row r="77" spans="5:6" x14ac:dyDescent="0.25">
      <c r="E77" s="28"/>
      <c r="F77" s="9"/>
    </row>
    <row r="78" spans="5:6" x14ac:dyDescent="0.25">
      <c r="E78" s="28"/>
      <c r="F78" s="9"/>
    </row>
    <row r="79" spans="5:6" x14ac:dyDescent="0.25">
      <c r="E79" s="28"/>
      <c r="F79" s="9"/>
    </row>
    <row r="80" spans="5:6" x14ac:dyDescent="0.25">
      <c r="E80" s="28"/>
      <c r="F80" s="9"/>
    </row>
    <row r="81" spans="5:6" x14ac:dyDescent="0.25">
      <c r="E81" s="28"/>
      <c r="F81" s="9"/>
    </row>
    <row r="82" spans="5:6" x14ac:dyDescent="0.25">
      <c r="E82" s="28"/>
      <c r="F82" s="9"/>
    </row>
    <row r="83" spans="5:6" x14ac:dyDescent="0.25">
      <c r="E83" s="28"/>
      <c r="F83" s="9"/>
    </row>
    <row r="84" spans="5:6" x14ac:dyDescent="0.25">
      <c r="E84" s="28"/>
      <c r="F84" s="9"/>
    </row>
    <row r="85" spans="5:6" x14ac:dyDescent="0.25">
      <c r="E85" s="28"/>
      <c r="F85" s="9"/>
    </row>
    <row r="86" spans="5:6" x14ac:dyDescent="0.25">
      <c r="E86" s="28"/>
      <c r="F86" s="9"/>
    </row>
    <row r="87" spans="5:6" x14ac:dyDescent="0.25">
      <c r="E87" s="28"/>
      <c r="F87" s="9"/>
    </row>
    <row r="88" spans="5:6" x14ac:dyDescent="0.25">
      <c r="E88" s="28"/>
      <c r="F88" s="9"/>
    </row>
    <row r="89" spans="5:6" x14ac:dyDescent="0.25">
      <c r="E89" s="28"/>
      <c r="F89" s="9"/>
    </row>
    <row r="90" spans="5:6" x14ac:dyDescent="0.25">
      <c r="E90" s="28"/>
      <c r="F90" s="9"/>
    </row>
    <row r="91" spans="5:6" x14ac:dyDescent="0.25">
      <c r="E91" s="28"/>
      <c r="F91" s="9"/>
    </row>
    <row r="92" spans="5:6" x14ac:dyDescent="0.25">
      <c r="E92" s="28"/>
      <c r="F92" s="9"/>
    </row>
    <row r="93" spans="5:6" x14ac:dyDescent="0.25">
      <c r="E93" s="28"/>
      <c r="F93" s="9"/>
    </row>
    <row r="94" spans="5:6" x14ac:dyDescent="0.25">
      <c r="E94" s="28"/>
      <c r="F94" s="9"/>
    </row>
    <row r="95" spans="5:6" x14ac:dyDescent="0.25">
      <c r="E95" s="28"/>
      <c r="F95" s="9"/>
    </row>
    <row r="96" spans="5:6" x14ac:dyDescent="0.25">
      <c r="E96" s="28"/>
      <c r="F96" s="9"/>
    </row>
    <row r="97" spans="5:6" x14ac:dyDescent="0.25">
      <c r="E97" s="28"/>
      <c r="F97" s="9"/>
    </row>
    <row r="98" spans="5:6" x14ac:dyDescent="0.25">
      <c r="E98" s="28"/>
      <c r="F98" s="9"/>
    </row>
    <row r="99" spans="5:6" x14ac:dyDescent="0.25">
      <c r="E99" s="28"/>
      <c r="F99" s="9"/>
    </row>
    <row r="100" spans="5:6" x14ac:dyDescent="0.25">
      <c r="E100" s="28"/>
      <c r="F100" s="9"/>
    </row>
    <row r="101" spans="5:6" x14ac:dyDescent="0.25">
      <c r="E101" s="28"/>
      <c r="F101" s="9"/>
    </row>
    <row r="102" spans="5:6" x14ac:dyDescent="0.25">
      <c r="E102" s="28"/>
      <c r="F102" s="9"/>
    </row>
    <row r="103" spans="5:6" x14ac:dyDescent="0.25">
      <c r="E103" s="28"/>
      <c r="F103" s="9"/>
    </row>
    <row r="104" spans="5:6" x14ac:dyDescent="0.25">
      <c r="E104" s="28"/>
      <c r="F104" s="9"/>
    </row>
    <row r="105" spans="5:6" x14ac:dyDescent="0.25">
      <c r="E105" s="28"/>
      <c r="F105" s="9"/>
    </row>
    <row r="106" spans="5:6" x14ac:dyDescent="0.25">
      <c r="E106" s="28"/>
      <c r="F106" s="9"/>
    </row>
    <row r="107" spans="5:6" x14ac:dyDescent="0.25">
      <c r="E107" s="28"/>
      <c r="F107" s="9"/>
    </row>
    <row r="108" spans="5:6" x14ac:dyDescent="0.25">
      <c r="E108" s="28"/>
      <c r="F108" s="9"/>
    </row>
    <row r="109" spans="5:6" x14ac:dyDescent="0.25">
      <c r="E109" s="28"/>
      <c r="F109" s="9"/>
    </row>
    <row r="110" spans="5:6" x14ac:dyDescent="0.25">
      <c r="E110" s="28"/>
      <c r="F110" s="9"/>
    </row>
    <row r="111" spans="5:6" x14ac:dyDescent="0.25">
      <c r="E111" s="28"/>
      <c r="F111" s="9"/>
    </row>
    <row r="112" spans="5:6" x14ac:dyDescent="0.25">
      <c r="E112" s="28"/>
      <c r="F112" s="9"/>
    </row>
    <row r="113" spans="5:6" x14ac:dyDescent="0.25">
      <c r="E113" s="28"/>
      <c r="F113" s="9"/>
    </row>
    <row r="114" spans="5:6" x14ac:dyDescent="0.25">
      <c r="E114" s="28"/>
      <c r="F114" s="9"/>
    </row>
    <row r="115" spans="5:6" x14ac:dyDescent="0.25">
      <c r="E115" s="28"/>
      <c r="F115" s="9"/>
    </row>
    <row r="116" spans="5:6" x14ac:dyDescent="0.25">
      <c r="E116" s="28"/>
      <c r="F116" s="9"/>
    </row>
    <row r="117" spans="5:6" x14ac:dyDescent="0.25">
      <c r="E117" s="28"/>
      <c r="F117" s="9"/>
    </row>
    <row r="118" spans="5:6" x14ac:dyDescent="0.25">
      <c r="E118" s="28"/>
      <c r="F118" s="9"/>
    </row>
    <row r="119" spans="5:6" x14ac:dyDescent="0.25">
      <c r="E119" s="28"/>
      <c r="F119" s="9"/>
    </row>
    <row r="120" spans="5:6" x14ac:dyDescent="0.25">
      <c r="E120" s="28"/>
      <c r="F120" s="9"/>
    </row>
    <row r="121" spans="5:6" x14ac:dyDescent="0.25">
      <c r="E121" s="28"/>
      <c r="F121" s="9"/>
    </row>
    <row r="122" spans="5:6" x14ac:dyDescent="0.25">
      <c r="E122" s="28"/>
      <c r="F122" s="9"/>
    </row>
    <row r="123" spans="5:6" x14ac:dyDescent="0.25">
      <c r="E123" s="28"/>
      <c r="F123" s="9"/>
    </row>
    <row r="124" spans="5:6" x14ac:dyDescent="0.25">
      <c r="E124" s="28"/>
      <c r="F124" s="9"/>
    </row>
    <row r="125" spans="5:6" x14ac:dyDescent="0.25">
      <c r="E125" s="28"/>
      <c r="F125" s="9"/>
    </row>
    <row r="126" spans="5:6" x14ac:dyDescent="0.25">
      <c r="E126" s="28"/>
      <c r="F126" s="9"/>
    </row>
    <row r="127" spans="5:6" x14ac:dyDescent="0.25">
      <c r="E127" s="28"/>
      <c r="F127" s="9"/>
    </row>
    <row r="128" spans="5:6" x14ac:dyDescent="0.25">
      <c r="E128" s="28"/>
      <c r="F128" s="9"/>
    </row>
    <row r="129" spans="5:6" x14ac:dyDescent="0.25">
      <c r="E129" s="28"/>
      <c r="F129" s="9"/>
    </row>
    <row r="130" spans="5:6" x14ac:dyDescent="0.25">
      <c r="E130" s="28"/>
      <c r="F130" s="9"/>
    </row>
    <row r="131" spans="5:6" x14ac:dyDescent="0.25">
      <c r="E131" s="28"/>
      <c r="F131" s="9"/>
    </row>
    <row r="132" spans="5:6" x14ac:dyDescent="0.25">
      <c r="E132" s="28"/>
      <c r="F132" s="9"/>
    </row>
    <row r="133" spans="5:6" x14ac:dyDescent="0.25">
      <c r="E133" s="28"/>
      <c r="F133" s="9"/>
    </row>
    <row r="134" spans="5:6" x14ac:dyDescent="0.25">
      <c r="E134" s="28"/>
      <c r="F134" s="9"/>
    </row>
    <row r="135" spans="5:6" x14ac:dyDescent="0.25">
      <c r="E135" s="28"/>
      <c r="F135" s="9"/>
    </row>
    <row r="136" spans="5:6" x14ac:dyDescent="0.25">
      <c r="E136" s="28"/>
      <c r="F136" s="9"/>
    </row>
    <row r="137" spans="5:6" x14ac:dyDescent="0.25">
      <c r="E137" s="28"/>
      <c r="F137" s="9"/>
    </row>
    <row r="138" spans="5:6" x14ac:dyDescent="0.25">
      <c r="E138" s="28"/>
      <c r="F138" s="9"/>
    </row>
    <row r="139" spans="5:6" x14ac:dyDescent="0.25">
      <c r="E139" s="28"/>
      <c r="F139" s="9"/>
    </row>
    <row r="140" spans="5:6" x14ac:dyDescent="0.25">
      <c r="E140" s="28"/>
      <c r="F140" s="9"/>
    </row>
    <row r="141" spans="5:6" x14ac:dyDescent="0.25">
      <c r="E141" s="28"/>
      <c r="F141" s="9"/>
    </row>
    <row r="142" spans="5:6" x14ac:dyDescent="0.25">
      <c r="E142" s="28"/>
      <c r="F142" s="9"/>
    </row>
    <row r="143" spans="5:6" x14ac:dyDescent="0.25">
      <c r="E143" s="28"/>
      <c r="F143" s="9"/>
    </row>
    <row r="144" spans="5:6" x14ac:dyDescent="0.25">
      <c r="E144" s="28"/>
      <c r="F144" s="9"/>
    </row>
    <row r="145" spans="5:6" x14ac:dyDescent="0.25">
      <c r="E145" s="28"/>
      <c r="F145" s="9"/>
    </row>
    <row r="146" spans="5:6" x14ac:dyDescent="0.25">
      <c r="E146" s="28"/>
      <c r="F146" s="9"/>
    </row>
    <row r="147" spans="5:6" x14ac:dyDescent="0.25">
      <c r="E147" s="28"/>
      <c r="F147" s="9"/>
    </row>
    <row r="148" spans="5:6" x14ac:dyDescent="0.25">
      <c r="E148" s="28"/>
      <c r="F148" s="9"/>
    </row>
    <row r="149" spans="5:6" x14ac:dyDescent="0.25">
      <c r="E149" s="28"/>
      <c r="F149" s="9"/>
    </row>
    <row r="150" spans="5:6" x14ac:dyDescent="0.25">
      <c r="E150" s="28"/>
      <c r="F150" s="9"/>
    </row>
    <row r="151" spans="5:6" x14ac:dyDescent="0.25">
      <c r="E151" s="28"/>
      <c r="F151" s="9"/>
    </row>
    <row r="152" spans="5:6" x14ac:dyDescent="0.25">
      <c r="E152" s="28"/>
      <c r="F152" s="9"/>
    </row>
    <row r="153" spans="5:6" x14ac:dyDescent="0.25">
      <c r="E153" s="28"/>
      <c r="F153" s="9"/>
    </row>
    <row r="154" spans="5:6" x14ac:dyDescent="0.25">
      <c r="E154" s="28"/>
      <c r="F154" s="9"/>
    </row>
    <row r="155" spans="5:6" x14ac:dyDescent="0.25">
      <c r="E155" s="28"/>
      <c r="F155" s="9"/>
    </row>
    <row r="156" spans="5:6" x14ac:dyDescent="0.25">
      <c r="E156" s="28"/>
      <c r="F156" s="9"/>
    </row>
    <row r="157" spans="5:6" x14ac:dyDescent="0.25">
      <c r="E157" s="28"/>
      <c r="F157" s="9"/>
    </row>
    <row r="158" spans="5:6" x14ac:dyDescent="0.25">
      <c r="E158" s="28"/>
      <c r="F158" s="9"/>
    </row>
    <row r="159" spans="5:6" x14ac:dyDescent="0.25">
      <c r="E159" s="28"/>
      <c r="F159" s="9"/>
    </row>
    <row r="160" spans="5:6" x14ac:dyDescent="0.25">
      <c r="E160" s="28"/>
      <c r="F160" s="9"/>
    </row>
    <row r="161" spans="5:6" x14ac:dyDescent="0.25">
      <c r="E161" s="28"/>
      <c r="F161" s="9"/>
    </row>
    <row r="162" spans="5:6" x14ac:dyDescent="0.25">
      <c r="E162" s="28"/>
      <c r="F162" s="9"/>
    </row>
    <row r="163" spans="5:6" x14ac:dyDescent="0.25">
      <c r="E163" s="28"/>
      <c r="F163" s="9"/>
    </row>
    <row r="164" spans="5:6" x14ac:dyDescent="0.25">
      <c r="E164" s="28"/>
      <c r="F164" s="9"/>
    </row>
    <row r="165" spans="5:6" x14ac:dyDescent="0.25">
      <c r="E165" s="28"/>
      <c r="F165" s="9"/>
    </row>
    <row r="166" spans="5:6" x14ac:dyDescent="0.25">
      <c r="E166" s="28"/>
      <c r="F166" s="9"/>
    </row>
    <row r="167" spans="5:6" x14ac:dyDescent="0.25">
      <c r="E167" s="28"/>
      <c r="F167" s="9"/>
    </row>
    <row r="168" spans="5:6" x14ac:dyDescent="0.25">
      <c r="E168" s="28"/>
      <c r="F168" s="9"/>
    </row>
    <row r="169" spans="5:6" x14ac:dyDescent="0.25">
      <c r="E169" s="28"/>
      <c r="F169" s="9"/>
    </row>
    <row r="170" spans="5:6" x14ac:dyDescent="0.25">
      <c r="E170" s="28"/>
      <c r="F170" s="9"/>
    </row>
    <row r="171" spans="5:6" x14ac:dyDescent="0.25">
      <c r="E171" s="28"/>
      <c r="F171" s="9"/>
    </row>
    <row r="172" spans="5:6" x14ac:dyDescent="0.25">
      <c r="E172" s="28"/>
      <c r="F172" s="9"/>
    </row>
    <row r="173" spans="5:6" x14ac:dyDescent="0.25">
      <c r="E173" s="28"/>
      <c r="F173" s="9"/>
    </row>
    <row r="174" spans="5:6" x14ac:dyDescent="0.25">
      <c r="E174" s="28"/>
      <c r="F174" s="9"/>
    </row>
    <row r="175" spans="5:6" x14ac:dyDescent="0.25">
      <c r="E175" s="28"/>
      <c r="F175" s="9"/>
    </row>
    <row r="176" spans="5:6" x14ac:dyDescent="0.25">
      <c r="E176" s="28"/>
      <c r="F176" s="9"/>
    </row>
    <row r="177" spans="5:6" x14ac:dyDescent="0.25">
      <c r="E177" s="28"/>
      <c r="F177" s="9"/>
    </row>
    <row r="178" spans="5:6" x14ac:dyDescent="0.25">
      <c r="E178" s="28"/>
      <c r="F178" s="9"/>
    </row>
    <row r="179" spans="5:6" x14ac:dyDescent="0.25">
      <c r="E179" s="28"/>
      <c r="F179" s="9"/>
    </row>
    <row r="180" spans="5:6" x14ac:dyDescent="0.25">
      <c r="E180" s="28"/>
      <c r="F180" s="9"/>
    </row>
    <row r="181" spans="5:6" x14ac:dyDescent="0.25">
      <c r="E181" s="28"/>
      <c r="F181" s="9"/>
    </row>
    <row r="182" spans="5:6" x14ac:dyDescent="0.25">
      <c r="E182" s="28"/>
      <c r="F182" s="9"/>
    </row>
    <row r="183" spans="5:6" x14ac:dyDescent="0.25">
      <c r="E183" s="28"/>
      <c r="F183" s="9"/>
    </row>
    <row r="184" spans="5:6" x14ac:dyDescent="0.25">
      <c r="E184" s="28"/>
      <c r="F184" s="9"/>
    </row>
    <row r="185" spans="5:6" x14ac:dyDescent="0.25">
      <c r="E185" s="28"/>
      <c r="F185" s="9"/>
    </row>
    <row r="186" spans="5:6" x14ac:dyDescent="0.25">
      <c r="E186" s="28"/>
      <c r="F186" s="9"/>
    </row>
    <row r="187" spans="5:6" x14ac:dyDescent="0.25">
      <c r="E187" s="28"/>
      <c r="F187" s="9"/>
    </row>
    <row r="188" spans="5:6" x14ac:dyDescent="0.25">
      <c r="E188" s="28"/>
      <c r="F188" s="9"/>
    </row>
    <row r="189" spans="5:6" x14ac:dyDescent="0.25">
      <c r="E189" s="28"/>
      <c r="F189" s="9"/>
    </row>
    <row r="190" spans="5:6" x14ac:dyDescent="0.25">
      <c r="E190" s="28"/>
      <c r="F190" s="9"/>
    </row>
    <row r="191" spans="5:6" x14ac:dyDescent="0.25">
      <c r="E191" s="28"/>
      <c r="F191" s="9"/>
    </row>
    <row r="192" spans="5:6" x14ac:dyDescent="0.25">
      <c r="E192" s="28"/>
      <c r="F192" s="9"/>
    </row>
    <row r="193" spans="5:6" x14ac:dyDescent="0.25">
      <c r="E193" s="28"/>
      <c r="F193" s="9"/>
    </row>
    <row r="194" spans="5:6" x14ac:dyDescent="0.25">
      <c r="E194" s="28"/>
      <c r="F194" s="9"/>
    </row>
    <row r="195" spans="5:6" x14ac:dyDescent="0.25">
      <c r="E195" s="28"/>
      <c r="F195" s="9"/>
    </row>
    <row r="196" spans="5:6" x14ac:dyDescent="0.25">
      <c r="E196" s="28"/>
      <c r="F196" s="9"/>
    </row>
    <row r="197" spans="5:6" x14ac:dyDescent="0.25">
      <c r="E197" s="28"/>
      <c r="F197" s="9"/>
    </row>
    <row r="198" spans="5:6" x14ac:dyDescent="0.25">
      <c r="E198" s="28"/>
      <c r="F198" s="9"/>
    </row>
    <row r="199" spans="5:6" x14ac:dyDescent="0.25">
      <c r="E199" s="28"/>
      <c r="F199" s="9"/>
    </row>
    <row r="200" spans="5:6" x14ac:dyDescent="0.25">
      <c r="E200" s="28"/>
      <c r="F200" s="9"/>
    </row>
    <row r="201" spans="5:6" x14ac:dyDescent="0.25">
      <c r="E201" s="28"/>
      <c r="F201" s="9"/>
    </row>
    <row r="202" spans="5:6" x14ac:dyDescent="0.25">
      <c r="E202" s="28"/>
      <c r="F202" s="9"/>
    </row>
    <row r="203" spans="5:6" x14ac:dyDescent="0.25">
      <c r="E203" s="28"/>
      <c r="F203" s="9"/>
    </row>
    <row r="204" spans="5:6" x14ac:dyDescent="0.25">
      <c r="E204" s="28"/>
      <c r="F204" s="9"/>
    </row>
    <row r="205" spans="5:6" x14ac:dyDescent="0.25">
      <c r="E205" s="28"/>
      <c r="F205" s="9"/>
    </row>
    <row r="206" spans="5:6" x14ac:dyDescent="0.25">
      <c r="E206" s="28"/>
      <c r="F206" s="9"/>
    </row>
    <row r="207" spans="5:6" x14ac:dyDescent="0.25">
      <c r="E207" s="28"/>
      <c r="F207" s="9"/>
    </row>
    <row r="208" spans="5:6" x14ac:dyDescent="0.25">
      <c r="E208" s="28"/>
      <c r="F208" s="9"/>
    </row>
    <row r="209" spans="5:6" x14ac:dyDescent="0.25">
      <c r="E209" s="28"/>
      <c r="F209" s="9"/>
    </row>
    <row r="210" spans="5:6" x14ac:dyDescent="0.25">
      <c r="E210" s="12"/>
      <c r="F210" s="9"/>
    </row>
  </sheetData>
  <mergeCells count="7">
    <mergeCell ref="T2:X2"/>
    <mergeCell ref="H2:K2"/>
    <mergeCell ref="E3:F3"/>
    <mergeCell ref="B2:C2"/>
    <mergeCell ref="M2:O2"/>
    <mergeCell ref="Q2:R2"/>
    <mergeCell ref="E2:F2"/>
  </mergeCells>
  <pageMargins left="0.7" right="0.7" top="0.75" bottom="0.75" header="0.3" footer="0.3"/>
  <pageSetup paperSize="9" orientation="portrait" horizontalDpi="0" verticalDpi="0" r:id="rId7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sheetPr codeName="Feuil7"/>
  <dimension ref="A3:E23"/>
  <sheetViews>
    <sheetView topLeftCell="B1" workbookViewId="0">
      <selection activeCell="E31" sqref="E31"/>
    </sheetView>
  </sheetViews>
  <sheetFormatPr baseColWidth="10" defaultColWidth="11.42578125" defaultRowHeight="14.45" customHeight="1" x14ac:dyDescent="0.25"/>
  <cols>
    <col min="1" max="2" width="2.7109375" style="2" customWidth="1"/>
    <col min="3" max="3" width="18.140625" style="2" customWidth="1"/>
    <col min="4" max="4" width="2.7109375" style="31" customWidth="1"/>
    <col min="5" max="5" width="22.42578125" style="33" customWidth="1"/>
    <col min="6" max="16384" width="11.42578125" style="31"/>
  </cols>
  <sheetData>
    <row r="3" spans="1:5" ht="14.45" customHeight="1" x14ac:dyDescent="0.25">
      <c r="C3" s="31" t="s">
        <v>106</v>
      </c>
      <c r="E3" s="33" t="s">
        <v>168</v>
      </c>
    </row>
    <row r="4" spans="1:5" ht="14.45" customHeight="1" x14ac:dyDescent="0.25">
      <c r="C4" s="31" t="s">
        <v>10</v>
      </c>
      <c r="E4" s="33" t="s">
        <v>52</v>
      </c>
    </row>
    <row r="5" spans="1:5" ht="14.45" customHeight="1" x14ac:dyDescent="0.25">
      <c r="A5" s="2">
        <v>1</v>
      </c>
      <c r="C5" s="31" t="s">
        <v>19</v>
      </c>
      <c r="E5" s="33" t="s">
        <v>14</v>
      </c>
    </row>
    <row r="6" spans="1:5" ht="14.45" customHeight="1" x14ac:dyDescent="0.25">
      <c r="A6" s="2">
        <v>3</v>
      </c>
      <c r="C6" s="31" t="s">
        <v>41</v>
      </c>
      <c r="E6" s="33" t="s">
        <v>17</v>
      </c>
    </row>
    <row r="7" spans="1:5" ht="14.45" customHeight="1" x14ac:dyDescent="0.25">
      <c r="A7" s="2">
        <v>2</v>
      </c>
      <c r="C7" s="31" t="s">
        <v>15</v>
      </c>
      <c r="E7" s="33" t="s">
        <v>24</v>
      </c>
    </row>
    <row r="8" spans="1:5" ht="14.45" customHeight="1" x14ac:dyDescent="0.25">
      <c r="A8" s="2">
        <v>4</v>
      </c>
      <c r="C8" s="31" t="s">
        <v>9</v>
      </c>
      <c r="E8" s="33" t="s">
        <v>19</v>
      </c>
    </row>
    <row r="9" spans="1:5" ht="14.45" customHeight="1" x14ac:dyDescent="0.25">
      <c r="A9" s="2">
        <v>5</v>
      </c>
      <c r="C9" s="31" t="s">
        <v>149</v>
      </c>
      <c r="E9" s="33" t="s">
        <v>12</v>
      </c>
    </row>
    <row r="10" spans="1:5" ht="14.45" customHeight="1" x14ac:dyDescent="0.25">
      <c r="A10" s="2">
        <v>6</v>
      </c>
      <c r="E10" s="33" t="s">
        <v>405</v>
      </c>
    </row>
    <row r="11" spans="1:5" ht="14.45" customHeight="1" x14ac:dyDescent="0.25">
      <c r="E11" s="33" t="s">
        <v>169</v>
      </c>
    </row>
    <row r="12" spans="1:5" ht="14.45" customHeight="1" x14ac:dyDescent="0.25">
      <c r="A12" s="2">
        <v>7</v>
      </c>
      <c r="C12" s="34" t="s">
        <v>10</v>
      </c>
      <c r="E12" s="33" t="s">
        <v>170</v>
      </c>
    </row>
    <row r="13" spans="1:5" ht="14.45" customHeight="1" x14ac:dyDescent="0.25">
      <c r="C13" s="35" t="s">
        <v>9</v>
      </c>
      <c r="E13" s="33" t="s">
        <v>171</v>
      </c>
    </row>
    <row r="14" spans="1:5" ht="14.45" customHeight="1" x14ac:dyDescent="0.25">
      <c r="A14" s="2">
        <v>8</v>
      </c>
      <c r="C14" s="34" t="s">
        <v>41</v>
      </c>
      <c r="E14" s="33" t="s">
        <v>172</v>
      </c>
    </row>
    <row r="15" spans="1:5" ht="14.45" customHeight="1" x14ac:dyDescent="0.25">
      <c r="A15" s="2">
        <v>9</v>
      </c>
      <c r="C15" s="34" t="s">
        <v>15</v>
      </c>
      <c r="E15" s="33" t="s">
        <v>173</v>
      </c>
    </row>
    <row r="16" spans="1:5" ht="14.45" customHeight="1" x14ac:dyDescent="0.25">
      <c r="A16" s="2">
        <v>11</v>
      </c>
      <c r="C16" s="34" t="s">
        <v>19</v>
      </c>
      <c r="E16" s="33" t="s">
        <v>174</v>
      </c>
    </row>
    <row r="17" spans="1:5" ht="14.45" customHeight="1" x14ac:dyDescent="0.25">
      <c r="A17" s="2">
        <v>10</v>
      </c>
      <c r="C17" s="35" t="s">
        <v>149</v>
      </c>
      <c r="E17" s="36" t="s">
        <v>73</v>
      </c>
    </row>
    <row r="18" spans="1:5" ht="14.45" customHeight="1" x14ac:dyDescent="0.25">
      <c r="E18" s="37" t="s">
        <v>102</v>
      </c>
    </row>
    <row r="19" spans="1:5" ht="14.45" customHeight="1" x14ac:dyDescent="0.25">
      <c r="A19" s="2">
        <v>12</v>
      </c>
      <c r="E19" s="37" t="s">
        <v>101</v>
      </c>
    </row>
    <row r="20" spans="1:5" ht="14.45" customHeight="1" x14ac:dyDescent="0.25">
      <c r="A20" s="2">
        <v>14</v>
      </c>
    </row>
    <row r="21" spans="1:5" ht="14.45" customHeight="1" x14ac:dyDescent="0.25">
      <c r="A21" s="2">
        <v>13</v>
      </c>
    </row>
    <row r="22" spans="1:5" ht="14.45" customHeight="1" x14ac:dyDescent="0.25">
      <c r="A22" s="2">
        <v>15</v>
      </c>
    </row>
    <row r="23" spans="1:5" ht="14.45" customHeight="1" x14ac:dyDescent="0.25">
      <c r="A23" s="2">
        <v>16</v>
      </c>
    </row>
  </sheetData>
  <conditionalFormatting sqref="C12:C17">
    <cfRule type="cellIs" dxfId="68" priority="2" operator="equal">
      <formula>"Champagne"</formula>
    </cfRule>
    <cfRule type="cellIs" dxfId="67" priority="11" operator="equal">
      <formula>"Jaune"</formula>
    </cfRule>
    <cfRule type="cellIs" dxfId="66" priority="55" operator="equal">
      <formula>"Blanc"</formula>
    </cfRule>
    <cfRule type="cellIs" dxfId="65" priority="57" operator="equal">
      <formula>"Rouge"</formula>
    </cfRule>
    <cfRule type="cellIs" dxfId="64" priority="58" operator="equal">
      <formula>"Rosé"</formula>
    </cfRule>
    <cfRule type="cellIs" dxfId="63" priority="59" operator="equal">
      <formula>"Liquoreux"</formula>
    </cfRule>
  </conditionalFormatting>
  <dataValidations count="1">
    <dataValidation type="list" allowBlank="1" showInputMessage="1" showErrorMessage="1" sqref="C16:C17" xr:uid="{00000000-0002-0000-0400-000000000000}">
      <formula1>TypeVin</formula1>
    </dataValidation>
  </dataValidations>
  <pageMargins left="0.7" right="0.7" top="0.75" bottom="0.75" header="0.3" footer="0.3"/>
  <drawing r:id="rId1"/>
  <tableParts count="2">
    <tablePart r:id="rId2"/>
    <tablePart r:id="rId3"/>
  </tableParts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sheetPr codeName="Feuil8"/>
  <dimension ref="A2:P100"/>
  <sheetViews>
    <sheetView topLeftCell="C1" workbookViewId="0">
      <selection activeCell="P7" sqref="P7"/>
    </sheetView>
  </sheetViews>
  <sheetFormatPr baseColWidth="10" defaultColWidth="11.42578125" defaultRowHeight="14.45" customHeight="1" x14ac:dyDescent="0.25"/>
  <cols>
    <col min="1" max="1" width="16.42578125" style="21" bestFit="1" customWidth="1"/>
    <col min="2" max="2" width="32.42578125" style="21" bestFit="1" customWidth="1"/>
    <col min="3" max="3" width="16.5703125" style="21" bestFit="1" customWidth="1"/>
    <col min="4" max="4" width="29.28515625" style="21" bestFit="1" customWidth="1"/>
    <col min="5" max="5" width="19.5703125" style="21" bestFit="1" customWidth="1"/>
    <col min="6" max="6" width="15.28515625" style="21" bestFit="1" customWidth="1"/>
    <col min="7" max="7" width="32.7109375" style="21" bestFit="1" customWidth="1"/>
    <col min="8" max="8" width="13" style="21" bestFit="1" customWidth="1"/>
    <col min="9" max="9" width="27.28515625" style="21" bestFit="1" customWidth="1"/>
    <col min="10" max="10" width="25.7109375" style="21" bestFit="1" customWidth="1"/>
    <col min="11" max="11" width="28.7109375" style="21" bestFit="1" customWidth="1"/>
    <col min="12" max="12" width="19" style="21" bestFit="1" customWidth="1"/>
    <col min="13" max="13" width="21.85546875" style="21" bestFit="1" customWidth="1"/>
    <col min="14" max="14" width="20.28515625" style="21" bestFit="1" customWidth="1"/>
    <col min="15" max="15" width="10.28515625" style="21" bestFit="1" customWidth="1"/>
    <col min="16" max="16" width="13" style="21" bestFit="1" customWidth="1"/>
    <col min="17" max="16384" width="11.42578125" style="21"/>
  </cols>
  <sheetData>
    <row r="2" spans="1:16" s="32" customFormat="1" ht="14.45" customHeight="1" x14ac:dyDescent="0.25">
      <c r="A2" s="32" t="s">
        <v>52</v>
      </c>
      <c r="B2" s="32" t="s">
        <v>17</v>
      </c>
      <c r="C2" s="32" t="s">
        <v>14</v>
      </c>
      <c r="D2" s="32" t="s">
        <v>24</v>
      </c>
      <c r="E2" s="32" t="s">
        <v>19</v>
      </c>
      <c r="F2" s="32" t="s">
        <v>12</v>
      </c>
      <c r="G2" s="32" t="s">
        <v>405</v>
      </c>
      <c r="H2" s="32" t="s">
        <v>170</v>
      </c>
      <c r="I2" s="32" t="s">
        <v>169</v>
      </c>
      <c r="J2" s="32" t="s">
        <v>171</v>
      </c>
      <c r="K2" s="32" t="s">
        <v>172</v>
      </c>
      <c r="L2" s="32" t="s">
        <v>173</v>
      </c>
      <c r="M2" s="32" t="s">
        <v>174</v>
      </c>
      <c r="N2" s="32" t="s">
        <v>73</v>
      </c>
      <c r="O2" s="32" t="s">
        <v>102</v>
      </c>
      <c r="P2" s="32" t="s">
        <v>101</v>
      </c>
    </row>
    <row r="3" spans="1:16" ht="14.45" customHeight="1" x14ac:dyDescent="0.25">
      <c r="A3" s="21" t="s">
        <v>175</v>
      </c>
      <c r="B3" s="21" t="s">
        <v>176</v>
      </c>
      <c r="C3" s="21" t="s">
        <v>14</v>
      </c>
      <c r="D3" s="21" t="s">
        <v>177</v>
      </c>
      <c r="E3" s="21" t="s">
        <v>19</v>
      </c>
      <c r="F3" s="21" t="s">
        <v>11</v>
      </c>
      <c r="G3" s="21" t="s">
        <v>180</v>
      </c>
      <c r="H3" s="21" t="s">
        <v>181</v>
      </c>
      <c r="I3" s="21" t="s">
        <v>34</v>
      </c>
      <c r="J3" s="21" t="s">
        <v>182</v>
      </c>
      <c r="K3" s="21" t="s">
        <v>16</v>
      </c>
      <c r="L3" s="21" t="s">
        <v>27</v>
      </c>
      <c r="M3" s="21" t="s">
        <v>183</v>
      </c>
      <c r="N3" s="21" t="s">
        <v>73</v>
      </c>
      <c r="O3" s="21" t="s">
        <v>102</v>
      </c>
      <c r="P3" s="21" t="s">
        <v>141</v>
      </c>
    </row>
    <row r="4" spans="1:16" ht="14.45" customHeight="1" x14ac:dyDescent="0.25">
      <c r="A4" s="21" t="s">
        <v>52</v>
      </c>
      <c r="B4" s="21" t="s">
        <v>184</v>
      </c>
      <c r="C4" s="21" t="s">
        <v>454</v>
      </c>
      <c r="D4" s="21" t="s">
        <v>440</v>
      </c>
      <c r="E4" s="21" t="s">
        <v>178</v>
      </c>
      <c r="F4" s="21" t="s">
        <v>179</v>
      </c>
      <c r="G4" s="21" t="s">
        <v>188</v>
      </c>
      <c r="H4" s="21" t="s">
        <v>189</v>
      </c>
      <c r="I4" s="21" t="s">
        <v>190</v>
      </c>
      <c r="J4" s="21" t="s">
        <v>13</v>
      </c>
      <c r="K4" s="21" t="s">
        <v>191</v>
      </c>
      <c r="L4" s="21" t="s">
        <v>474</v>
      </c>
      <c r="M4" s="21" t="s">
        <v>192</v>
      </c>
      <c r="N4" s="21" t="s">
        <v>72</v>
      </c>
      <c r="P4" s="21" t="s">
        <v>143</v>
      </c>
    </row>
    <row r="5" spans="1:16" ht="14.45" customHeight="1" x14ac:dyDescent="0.25">
      <c r="A5" s="21" t="s">
        <v>193</v>
      </c>
      <c r="B5" s="21" t="s">
        <v>17</v>
      </c>
      <c r="C5" s="21" t="s">
        <v>455</v>
      </c>
      <c r="D5" s="21" t="s">
        <v>185</v>
      </c>
      <c r="E5" s="21" t="s">
        <v>186</v>
      </c>
      <c r="F5" s="21" t="s">
        <v>187</v>
      </c>
      <c r="G5" s="21" t="s">
        <v>20</v>
      </c>
      <c r="I5" s="21" t="s">
        <v>196</v>
      </c>
      <c r="J5" s="21" t="s">
        <v>197</v>
      </c>
      <c r="K5" s="21" t="s">
        <v>58</v>
      </c>
      <c r="L5" s="21" t="s">
        <v>475</v>
      </c>
      <c r="M5" s="21" t="s">
        <v>199</v>
      </c>
      <c r="P5" s="21" t="s">
        <v>478</v>
      </c>
    </row>
    <row r="6" spans="1:16" ht="14.45" customHeight="1" x14ac:dyDescent="0.25">
      <c r="A6" s="21" t="s">
        <v>51</v>
      </c>
      <c r="B6" s="21" t="s">
        <v>18</v>
      </c>
      <c r="C6" s="21" t="s">
        <v>156</v>
      </c>
      <c r="D6" s="21" t="s">
        <v>194</v>
      </c>
      <c r="F6" s="21" t="s">
        <v>195</v>
      </c>
      <c r="G6" s="21" t="s">
        <v>203</v>
      </c>
      <c r="I6" s="21" t="s">
        <v>204</v>
      </c>
      <c r="J6" s="21" t="s">
        <v>205</v>
      </c>
      <c r="K6" s="21" t="s">
        <v>206</v>
      </c>
      <c r="L6" s="21" t="s">
        <v>476</v>
      </c>
      <c r="M6" s="21" t="s">
        <v>208</v>
      </c>
      <c r="P6" s="21" t="s">
        <v>484</v>
      </c>
    </row>
    <row r="7" spans="1:16" ht="14.45" customHeight="1" x14ac:dyDescent="0.25">
      <c r="A7" s="21" t="s">
        <v>67</v>
      </c>
      <c r="B7" s="21" t="s">
        <v>209</v>
      </c>
      <c r="C7" s="21" t="s">
        <v>200</v>
      </c>
      <c r="D7" s="21" t="s">
        <v>201</v>
      </c>
      <c r="F7" s="21" t="s">
        <v>202</v>
      </c>
      <c r="G7" s="21" t="s">
        <v>212</v>
      </c>
      <c r="I7" s="21" t="s">
        <v>213</v>
      </c>
      <c r="J7" s="21" t="s">
        <v>214</v>
      </c>
      <c r="K7" s="21" t="s">
        <v>215</v>
      </c>
      <c r="L7" s="21" t="s">
        <v>157</v>
      </c>
      <c r="M7" s="21" t="s">
        <v>21</v>
      </c>
      <c r="P7" s="21" t="s">
        <v>140</v>
      </c>
    </row>
    <row r="8" spans="1:16" ht="14.45" customHeight="1" x14ac:dyDescent="0.25">
      <c r="A8" s="21" t="s">
        <v>74</v>
      </c>
      <c r="B8" s="21" t="s">
        <v>217</v>
      </c>
      <c r="C8" s="21" t="s">
        <v>210</v>
      </c>
      <c r="D8" s="21" t="s">
        <v>456</v>
      </c>
      <c r="F8" s="21" t="s">
        <v>62</v>
      </c>
      <c r="G8" s="21" t="s">
        <v>220</v>
      </c>
      <c r="I8" s="21" t="s">
        <v>70</v>
      </c>
      <c r="J8" s="21" t="s">
        <v>221</v>
      </c>
      <c r="K8" s="21" t="s">
        <v>38</v>
      </c>
      <c r="L8" s="21" t="s">
        <v>198</v>
      </c>
      <c r="M8" s="21" t="s">
        <v>222</v>
      </c>
      <c r="P8" s="21" t="s">
        <v>142</v>
      </c>
    </row>
    <row r="9" spans="1:16" ht="14.45" customHeight="1" x14ac:dyDescent="0.25">
      <c r="A9" s="21" t="s">
        <v>37</v>
      </c>
      <c r="B9" s="21" t="s">
        <v>223</v>
      </c>
      <c r="C9" s="21" t="s">
        <v>218</v>
      </c>
      <c r="D9" s="21" t="s">
        <v>211</v>
      </c>
      <c r="F9" s="21" t="s">
        <v>469</v>
      </c>
      <c r="G9" s="21" t="s">
        <v>225</v>
      </c>
      <c r="I9" s="21" t="s">
        <v>226</v>
      </c>
      <c r="J9" s="21" t="s">
        <v>227</v>
      </c>
      <c r="K9" s="21" t="s">
        <v>39</v>
      </c>
      <c r="L9" s="21" t="s">
        <v>207</v>
      </c>
      <c r="M9" s="21" t="s">
        <v>228</v>
      </c>
      <c r="P9" s="21" t="s">
        <v>479</v>
      </c>
    </row>
    <row r="10" spans="1:16" ht="14.45" customHeight="1" x14ac:dyDescent="0.25">
      <c r="A10" s="21" t="s">
        <v>80</v>
      </c>
      <c r="B10" s="21" t="s">
        <v>229</v>
      </c>
      <c r="C10" s="21" t="s">
        <v>47</v>
      </c>
      <c r="D10" s="21" t="s">
        <v>219</v>
      </c>
      <c r="G10" s="21" t="s">
        <v>231</v>
      </c>
      <c r="I10" s="21" t="s">
        <v>232</v>
      </c>
      <c r="J10" s="21" t="s">
        <v>167</v>
      </c>
      <c r="K10" s="21" t="s">
        <v>233</v>
      </c>
      <c r="L10" s="21" t="s">
        <v>216</v>
      </c>
      <c r="M10" s="21" t="s">
        <v>234</v>
      </c>
      <c r="P10" s="21" t="s">
        <v>480</v>
      </c>
    </row>
    <row r="11" spans="1:16" ht="14.45" customHeight="1" x14ac:dyDescent="0.25">
      <c r="A11" s="21" t="s">
        <v>160</v>
      </c>
      <c r="B11" s="21" t="s">
        <v>165</v>
      </c>
      <c r="C11" s="21" t="s">
        <v>230</v>
      </c>
      <c r="D11" s="21" t="s">
        <v>224</v>
      </c>
      <c r="G11" s="21" t="s">
        <v>236</v>
      </c>
      <c r="I11" s="21" t="s">
        <v>237</v>
      </c>
      <c r="J11" s="21" t="s">
        <v>238</v>
      </c>
      <c r="K11" s="21" t="s">
        <v>239</v>
      </c>
      <c r="M11" s="21" t="s">
        <v>477</v>
      </c>
      <c r="P11" s="21" t="s">
        <v>144</v>
      </c>
    </row>
    <row r="12" spans="1:16" ht="14.45" customHeight="1" x14ac:dyDescent="0.25">
      <c r="B12" s="21" t="s">
        <v>241</v>
      </c>
      <c r="C12" s="21" t="s">
        <v>158</v>
      </c>
      <c r="D12" s="21" t="s">
        <v>24</v>
      </c>
      <c r="G12" s="21" t="s">
        <v>470</v>
      </c>
      <c r="I12" s="21" t="s">
        <v>245</v>
      </c>
      <c r="J12" s="21" t="s">
        <v>246</v>
      </c>
      <c r="K12" s="21" t="s">
        <v>472</v>
      </c>
      <c r="M12" s="21" t="s">
        <v>240</v>
      </c>
    </row>
    <row r="13" spans="1:16" ht="14.45" customHeight="1" x14ac:dyDescent="0.25">
      <c r="B13" s="21" t="s">
        <v>249</v>
      </c>
      <c r="C13" s="21" t="s">
        <v>242</v>
      </c>
      <c r="D13" s="21" t="s">
        <v>235</v>
      </c>
      <c r="G13" s="21" t="s">
        <v>438</v>
      </c>
      <c r="I13" s="21" t="s">
        <v>32</v>
      </c>
      <c r="J13" s="21" t="s">
        <v>253</v>
      </c>
      <c r="K13" s="21" t="s">
        <v>247</v>
      </c>
      <c r="M13" s="21" t="s">
        <v>248</v>
      </c>
    </row>
    <row r="14" spans="1:16" ht="14.45" customHeight="1" x14ac:dyDescent="0.25">
      <c r="B14" s="21" t="s">
        <v>255</v>
      </c>
      <c r="C14" s="21" t="s">
        <v>250</v>
      </c>
      <c r="D14" s="21" t="s">
        <v>457</v>
      </c>
      <c r="G14" s="21" t="s">
        <v>244</v>
      </c>
      <c r="I14" s="21" t="s">
        <v>259</v>
      </c>
      <c r="J14" s="21" t="s">
        <v>260</v>
      </c>
      <c r="K14" s="21" t="s">
        <v>161</v>
      </c>
      <c r="M14" s="21" t="s">
        <v>254</v>
      </c>
    </row>
    <row r="15" spans="1:16" ht="14.45" customHeight="1" x14ac:dyDescent="0.25">
      <c r="B15" s="21" t="s">
        <v>263</v>
      </c>
      <c r="C15" s="21" t="s">
        <v>256</v>
      </c>
      <c r="D15" s="21" t="s">
        <v>458</v>
      </c>
      <c r="G15" s="21" t="s">
        <v>252</v>
      </c>
      <c r="I15" s="21" t="s">
        <v>266</v>
      </c>
      <c r="J15" s="21" t="s">
        <v>267</v>
      </c>
      <c r="K15" s="21" t="s">
        <v>261</v>
      </c>
      <c r="M15" s="21" t="s">
        <v>262</v>
      </c>
    </row>
    <row r="16" spans="1:16" ht="14.45" customHeight="1" x14ac:dyDescent="0.25">
      <c r="B16" s="21" t="s">
        <v>50</v>
      </c>
      <c r="C16" s="21" t="s">
        <v>160</v>
      </c>
      <c r="D16" s="21" t="s">
        <v>243</v>
      </c>
      <c r="G16" s="21" t="s">
        <v>258</v>
      </c>
      <c r="I16" s="21" t="s">
        <v>272</v>
      </c>
      <c r="K16" s="21" t="s">
        <v>268</v>
      </c>
      <c r="M16" s="21" t="s">
        <v>269</v>
      </c>
    </row>
    <row r="17" spans="2:13" ht="14.45" customHeight="1" x14ac:dyDescent="0.25">
      <c r="B17" s="21" t="s">
        <v>22</v>
      </c>
      <c r="D17" s="21" t="s">
        <v>251</v>
      </c>
      <c r="G17" s="21" t="s">
        <v>265</v>
      </c>
      <c r="I17" s="21" t="s">
        <v>277</v>
      </c>
      <c r="K17" s="21" t="s">
        <v>273</v>
      </c>
      <c r="M17" s="21" t="s">
        <v>274</v>
      </c>
    </row>
    <row r="18" spans="2:13" ht="14.45" customHeight="1" x14ac:dyDescent="0.25">
      <c r="B18" s="21" t="s">
        <v>279</v>
      </c>
      <c r="D18" s="21" t="s">
        <v>257</v>
      </c>
      <c r="G18" s="21" t="s">
        <v>271</v>
      </c>
      <c r="I18" s="21" t="s">
        <v>281</v>
      </c>
      <c r="K18" s="21" t="s">
        <v>42</v>
      </c>
      <c r="M18" s="21" t="s">
        <v>278</v>
      </c>
    </row>
    <row r="19" spans="2:13" ht="14.45" customHeight="1" x14ac:dyDescent="0.25">
      <c r="B19" s="21" t="s">
        <v>283</v>
      </c>
      <c r="D19" s="21" t="s">
        <v>264</v>
      </c>
      <c r="G19" s="21" t="s">
        <v>276</v>
      </c>
      <c r="I19" s="21" t="s">
        <v>285</v>
      </c>
      <c r="K19" s="21" t="s">
        <v>48</v>
      </c>
      <c r="M19" s="21" t="s">
        <v>282</v>
      </c>
    </row>
    <row r="20" spans="2:13" ht="14.45" customHeight="1" x14ac:dyDescent="0.25">
      <c r="B20" s="21" t="s">
        <v>29</v>
      </c>
      <c r="D20" s="21" t="s">
        <v>459</v>
      </c>
      <c r="G20" s="21" t="s">
        <v>46</v>
      </c>
      <c r="I20" s="21" t="s">
        <v>289</v>
      </c>
      <c r="K20" s="21" t="s">
        <v>166</v>
      </c>
      <c r="M20" s="21" t="s">
        <v>286</v>
      </c>
    </row>
    <row r="21" spans="2:13" ht="14.45" customHeight="1" x14ac:dyDescent="0.25">
      <c r="B21" s="21" t="s">
        <v>291</v>
      </c>
      <c r="D21" s="21" t="s">
        <v>270</v>
      </c>
      <c r="G21" s="21" t="s">
        <v>60</v>
      </c>
      <c r="I21" s="21" t="s">
        <v>293</v>
      </c>
      <c r="K21" s="21" t="s">
        <v>43</v>
      </c>
      <c r="M21" s="21" t="s">
        <v>290</v>
      </c>
    </row>
    <row r="22" spans="2:13" ht="14.45" customHeight="1" x14ac:dyDescent="0.25">
      <c r="B22" s="21" t="s">
        <v>295</v>
      </c>
      <c r="D22" s="21" t="s">
        <v>275</v>
      </c>
      <c r="G22" s="21" t="s">
        <v>288</v>
      </c>
      <c r="I22" s="21" t="s">
        <v>298</v>
      </c>
      <c r="K22" s="21" t="s">
        <v>83</v>
      </c>
      <c r="M22" s="21" t="s">
        <v>294</v>
      </c>
    </row>
    <row r="23" spans="2:13" ht="14.45" customHeight="1" x14ac:dyDescent="0.25">
      <c r="B23" s="21" t="s">
        <v>300</v>
      </c>
      <c r="D23" s="21" t="s">
        <v>280</v>
      </c>
      <c r="G23" s="21" t="s">
        <v>65</v>
      </c>
      <c r="I23" s="21" t="s">
        <v>301</v>
      </c>
      <c r="K23" s="21" t="s">
        <v>473</v>
      </c>
      <c r="M23" s="21" t="s">
        <v>63</v>
      </c>
    </row>
    <row r="24" spans="2:13" ht="14.45" customHeight="1" x14ac:dyDescent="0.25">
      <c r="B24" s="21" t="s">
        <v>304</v>
      </c>
      <c r="D24" s="21" t="s">
        <v>284</v>
      </c>
      <c r="G24" s="21" t="s">
        <v>297</v>
      </c>
      <c r="I24" s="21" t="s">
        <v>307</v>
      </c>
      <c r="K24" s="21" t="s">
        <v>61</v>
      </c>
      <c r="M24" s="21" t="s">
        <v>303</v>
      </c>
    </row>
    <row r="25" spans="2:13" ht="14.45" customHeight="1" x14ac:dyDescent="0.25">
      <c r="B25" s="21" t="s">
        <v>64</v>
      </c>
      <c r="D25" s="21" t="s">
        <v>460</v>
      </c>
      <c r="G25" s="21" t="s">
        <v>66</v>
      </c>
      <c r="I25" s="21" t="s">
        <v>163</v>
      </c>
      <c r="K25" s="21" t="s">
        <v>299</v>
      </c>
      <c r="M25" s="21" t="s">
        <v>49</v>
      </c>
    </row>
    <row r="26" spans="2:13" ht="14.45" customHeight="1" x14ac:dyDescent="0.25">
      <c r="B26" s="21" t="s">
        <v>30</v>
      </c>
      <c r="D26" s="21" t="s">
        <v>287</v>
      </c>
      <c r="G26" s="21" t="s">
        <v>306</v>
      </c>
      <c r="I26" s="21" t="s">
        <v>314</v>
      </c>
      <c r="K26" s="21" t="s">
        <v>302</v>
      </c>
      <c r="M26" s="21" t="s">
        <v>311</v>
      </c>
    </row>
    <row r="27" spans="2:13" ht="14.45" customHeight="1" x14ac:dyDescent="0.25">
      <c r="B27" s="21" t="s">
        <v>316</v>
      </c>
      <c r="D27" s="21" t="s">
        <v>292</v>
      </c>
      <c r="G27" s="21" t="s">
        <v>310</v>
      </c>
      <c r="I27" s="21" t="s">
        <v>319</v>
      </c>
      <c r="K27" s="21" t="s">
        <v>308</v>
      </c>
      <c r="M27" s="21" t="s">
        <v>315</v>
      </c>
    </row>
    <row r="28" spans="2:13" ht="14.45" customHeight="1" x14ac:dyDescent="0.25">
      <c r="B28" s="21" t="s">
        <v>68</v>
      </c>
      <c r="D28" s="21" t="s">
        <v>296</v>
      </c>
      <c r="G28" s="21" t="s">
        <v>313</v>
      </c>
      <c r="I28" s="21" t="s">
        <v>324</v>
      </c>
      <c r="K28" s="21" t="s">
        <v>33</v>
      </c>
      <c r="M28" s="21" t="s">
        <v>321</v>
      </c>
    </row>
    <row r="29" spans="2:13" ht="14.45" customHeight="1" x14ac:dyDescent="0.25">
      <c r="B29" s="21" t="s">
        <v>326</v>
      </c>
      <c r="D29" s="21" t="s">
        <v>28</v>
      </c>
      <c r="G29" s="21" t="s">
        <v>318</v>
      </c>
      <c r="I29" s="21" t="s">
        <v>55</v>
      </c>
      <c r="K29" s="21" t="s">
        <v>45</v>
      </c>
      <c r="M29" s="21" t="s">
        <v>325</v>
      </c>
    </row>
    <row r="30" spans="2:13" ht="14.45" customHeight="1" x14ac:dyDescent="0.25">
      <c r="B30" s="21" t="s">
        <v>329</v>
      </c>
      <c r="D30" s="21" t="s">
        <v>461</v>
      </c>
      <c r="G30" s="21" t="s">
        <v>323</v>
      </c>
      <c r="I30" s="21" t="s">
        <v>331</v>
      </c>
      <c r="K30" s="21" t="s">
        <v>320</v>
      </c>
      <c r="M30" s="21" t="s">
        <v>328</v>
      </c>
    </row>
    <row r="31" spans="2:13" ht="14.45" customHeight="1" x14ac:dyDescent="0.25">
      <c r="B31" s="21" t="s">
        <v>54</v>
      </c>
      <c r="D31" s="21" t="s">
        <v>305</v>
      </c>
      <c r="G31" s="21" t="s">
        <v>76</v>
      </c>
      <c r="I31" s="21" t="s">
        <v>36</v>
      </c>
      <c r="K31" s="21" t="s">
        <v>81</v>
      </c>
      <c r="M31" s="21" t="s">
        <v>332</v>
      </c>
    </row>
    <row r="32" spans="2:13" ht="14.45" customHeight="1" x14ac:dyDescent="0.25">
      <c r="B32" s="21" t="s">
        <v>31</v>
      </c>
      <c r="D32" s="21" t="s">
        <v>309</v>
      </c>
      <c r="G32" s="21" t="s">
        <v>77</v>
      </c>
      <c r="I32" s="21" t="s">
        <v>336</v>
      </c>
      <c r="K32" s="21" t="s">
        <v>82</v>
      </c>
      <c r="M32" s="21" t="s">
        <v>334</v>
      </c>
    </row>
    <row r="33" spans="2:13" ht="14.45" customHeight="1" x14ac:dyDescent="0.25">
      <c r="B33" s="21" t="s">
        <v>338</v>
      </c>
      <c r="D33" s="21" t="s">
        <v>312</v>
      </c>
      <c r="G33" s="21" t="s">
        <v>160</v>
      </c>
      <c r="I33" s="21" t="s">
        <v>339</v>
      </c>
      <c r="K33" s="21" t="s">
        <v>160</v>
      </c>
      <c r="M33" s="21" t="s">
        <v>337</v>
      </c>
    </row>
    <row r="34" spans="2:13" ht="14.45" customHeight="1" x14ac:dyDescent="0.25">
      <c r="B34" s="21" t="s">
        <v>340</v>
      </c>
      <c r="D34" s="21" t="s">
        <v>317</v>
      </c>
      <c r="I34" s="21" t="s">
        <v>342</v>
      </c>
      <c r="K34" s="21" t="s">
        <v>53</v>
      </c>
      <c r="M34" s="21" t="s">
        <v>160</v>
      </c>
    </row>
    <row r="35" spans="2:13" ht="14.45" customHeight="1" x14ac:dyDescent="0.25">
      <c r="B35" s="21" t="s">
        <v>343</v>
      </c>
      <c r="D35" s="21" t="s">
        <v>322</v>
      </c>
      <c r="I35" s="21" t="s">
        <v>345</v>
      </c>
      <c r="K35" s="21" t="s">
        <v>26</v>
      </c>
    </row>
    <row r="36" spans="2:13" ht="14.45" customHeight="1" x14ac:dyDescent="0.25">
      <c r="B36" s="21" t="s">
        <v>346</v>
      </c>
      <c r="D36" s="21" t="s">
        <v>327</v>
      </c>
      <c r="I36" s="21" t="s">
        <v>347</v>
      </c>
      <c r="K36" s="21" t="s">
        <v>71</v>
      </c>
    </row>
    <row r="37" spans="2:13" ht="14.45" customHeight="1" x14ac:dyDescent="0.25">
      <c r="B37" s="21" t="s">
        <v>348</v>
      </c>
      <c r="D37" s="21" t="s">
        <v>330</v>
      </c>
      <c r="I37" s="21" t="s">
        <v>350</v>
      </c>
    </row>
    <row r="38" spans="2:13" ht="14.45" customHeight="1" x14ac:dyDescent="0.25">
      <c r="B38" s="21" t="s">
        <v>351</v>
      </c>
      <c r="D38" s="21" t="s">
        <v>333</v>
      </c>
      <c r="I38" s="21" t="s">
        <v>353</v>
      </c>
    </row>
    <row r="39" spans="2:13" ht="14.45" customHeight="1" x14ac:dyDescent="0.25">
      <c r="B39" s="21" t="s">
        <v>78</v>
      </c>
      <c r="D39" s="21" t="s">
        <v>462</v>
      </c>
      <c r="I39" s="21" t="s">
        <v>355</v>
      </c>
    </row>
    <row r="40" spans="2:13" ht="14.45" customHeight="1" x14ac:dyDescent="0.25">
      <c r="B40" s="21" t="s">
        <v>356</v>
      </c>
      <c r="D40" s="21" t="s">
        <v>335</v>
      </c>
      <c r="I40" s="21" t="s">
        <v>358</v>
      </c>
    </row>
    <row r="41" spans="2:13" ht="14.45" customHeight="1" x14ac:dyDescent="0.25">
      <c r="B41" s="21" t="s">
        <v>359</v>
      </c>
      <c r="D41" s="21" t="s">
        <v>25</v>
      </c>
      <c r="I41" s="21" t="s">
        <v>361</v>
      </c>
    </row>
    <row r="42" spans="2:13" ht="14.45" customHeight="1" x14ac:dyDescent="0.25">
      <c r="B42" s="21" t="s">
        <v>145</v>
      </c>
      <c r="D42" s="21" t="s">
        <v>341</v>
      </c>
      <c r="I42" s="21" t="s">
        <v>363</v>
      </c>
    </row>
    <row r="43" spans="2:13" ht="14.45" customHeight="1" x14ac:dyDescent="0.25">
      <c r="D43" s="21" t="s">
        <v>344</v>
      </c>
      <c r="I43" s="21" t="s">
        <v>365</v>
      </c>
    </row>
    <row r="44" spans="2:13" ht="14.45" customHeight="1" x14ac:dyDescent="0.25">
      <c r="D44" s="21" t="s">
        <v>40</v>
      </c>
      <c r="I44" s="21" t="s">
        <v>164</v>
      </c>
    </row>
    <row r="45" spans="2:13" ht="14.45" customHeight="1" x14ac:dyDescent="0.25">
      <c r="D45" s="21" t="s">
        <v>349</v>
      </c>
      <c r="I45" s="21" t="s">
        <v>368</v>
      </c>
    </row>
    <row r="46" spans="2:13" ht="14.45" customHeight="1" x14ac:dyDescent="0.25">
      <c r="D46" s="21" t="s">
        <v>352</v>
      </c>
      <c r="I46" s="21" t="s">
        <v>370</v>
      </c>
    </row>
    <row r="47" spans="2:13" ht="14.45" customHeight="1" x14ac:dyDescent="0.25">
      <c r="D47" s="21" t="s">
        <v>354</v>
      </c>
      <c r="I47" s="21" t="s">
        <v>44</v>
      </c>
    </row>
    <row r="48" spans="2:13" ht="14.45" customHeight="1" x14ac:dyDescent="0.25">
      <c r="D48" s="21" t="s">
        <v>357</v>
      </c>
      <c r="I48" s="21" t="s">
        <v>373</v>
      </c>
    </row>
    <row r="49" spans="4:9" ht="14.45" customHeight="1" x14ac:dyDescent="0.25">
      <c r="D49" s="21" t="s">
        <v>360</v>
      </c>
      <c r="I49" s="21" t="s">
        <v>374</v>
      </c>
    </row>
    <row r="50" spans="4:9" ht="14.45" customHeight="1" x14ac:dyDescent="0.25">
      <c r="D50" s="21" t="s">
        <v>362</v>
      </c>
      <c r="I50" s="21" t="s">
        <v>376</v>
      </c>
    </row>
    <row r="51" spans="4:9" ht="14.45" customHeight="1" x14ac:dyDescent="0.25">
      <c r="D51" s="21" t="s">
        <v>364</v>
      </c>
      <c r="I51" s="21" t="s">
        <v>35</v>
      </c>
    </row>
    <row r="52" spans="4:9" ht="14.45" customHeight="1" x14ac:dyDescent="0.25">
      <c r="D52" s="21" t="s">
        <v>366</v>
      </c>
      <c r="I52" s="21" t="s">
        <v>471</v>
      </c>
    </row>
    <row r="53" spans="4:9" ht="14.45" customHeight="1" x14ac:dyDescent="0.25">
      <c r="D53" s="21" t="s">
        <v>367</v>
      </c>
      <c r="I53" s="21" t="s">
        <v>378</v>
      </c>
    </row>
    <row r="54" spans="4:9" ht="14.45" customHeight="1" x14ac:dyDescent="0.25">
      <c r="D54" s="21" t="s">
        <v>369</v>
      </c>
      <c r="I54" s="21" t="s">
        <v>380</v>
      </c>
    </row>
    <row r="55" spans="4:9" ht="14.45" customHeight="1" x14ac:dyDescent="0.25">
      <c r="D55" s="21" t="s">
        <v>371</v>
      </c>
      <c r="I55" s="21" t="s">
        <v>160</v>
      </c>
    </row>
    <row r="56" spans="4:9" ht="14.45" customHeight="1" x14ac:dyDescent="0.25">
      <c r="D56" s="21" t="s">
        <v>372</v>
      </c>
      <c r="I56" s="21" t="s">
        <v>382</v>
      </c>
    </row>
    <row r="57" spans="4:9" ht="14.45" customHeight="1" x14ac:dyDescent="0.25">
      <c r="D57" s="21" t="s">
        <v>159</v>
      </c>
    </row>
    <row r="58" spans="4:9" ht="14.45" customHeight="1" x14ac:dyDescent="0.25">
      <c r="D58" s="21" t="s">
        <v>439</v>
      </c>
    </row>
    <row r="59" spans="4:9" ht="14.45" customHeight="1" x14ac:dyDescent="0.25">
      <c r="D59" s="21" t="s">
        <v>375</v>
      </c>
    </row>
    <row r="60" spans="4:9" ht="14.45" customHeight="1" x14ac:dyDescent="0.25">
      <c r="D60" s="21" t="s">
        <v>377</v>
      </c>
    </row>
    <row r="61" spans="4:9" ht="14.45" customHeight="1" x14ac:dyDescent="0.25">
      <c r="D61" s="21" t="s">
        <v>56</v>
      </c>
    </row>
    <row r="62" spans="4:9" ht="14.45" customHeight="1" x14ac:dyDescent="0.25">
      <c r="D62" s="21" t="s">
        <v>463</v>
      </c>
    </row>
    <row r="63" spans="4:9" ht="14.45" customHeight="1" x14ac:dyDescent="0.25">
      <c r="D63" s="21" t="s">
        <v>379</v>
      </c>
    </row>
    <row r="64" spans="4:9" ht="14.45" customHeight="1" x14ac:dyDescent="0.25">
      <c r="D64" s="21" t="s">
        <v>381</v>
      </c>
    </row>
    <row r="65" spans="4:4" ht="14.45" customHeight="1" x14ac:dyDescent="0.25">
      <c r="D65" s="21" t="s">
        <v>383</v>
      </c>
    </row>
    <row r="66" spans="4:4" ht="14.45" customHeight="1" x14ac:dyDescent="0.25">
      <c r="D66" s="21" t="s">
        <v>384</v>
      </c>
    </row>
    <row r="67" spans="4:4" ht="14.45" customHeight="1" x14ac:dyDescent="0.25">
      <c r="D67" s="21" t="s">
        <v>385</v>
      </c>
    </row>
    <row r="68" spans="4:4" ht="14.45" customHeight="1" x14ac:dyDescent="0.25">
      <c r="D68" s="21" t="s">
        <v>386</v>
      </c>
    </row>
    <row r="69" spans="4:4" ht="14.45" customHeight="1" x14ac:dyDescent="0.25">
      <c r="D69" s="21" t="s">
        <v>23</v>
      </c>
    </row>
    <row r="70" spans="4:4" ht="14.45" customHeight="1" x14ac:dyDescent="0.25">
      <c r="D70" s="21" t="s">
        <v>387</v>
      </c>
    </row>
    <row r="71" spans="4:4" ht="14.45" customHeight="1" x14ac:dyDescent="0.25">
      <c r="D71" s="21" t="s">
        <v>75</v>
      </c>
    </row>
    <row r="72" spans="4:4" ht="14.45" customHeight="1" x14ac:dyDescent="0.25">
      <c r="D72" s="21" t="s">
        <v>464</v>
      </c>
    </row>
    <row r="73" spans="4:4" ht="14.45" customHeight="1" x14ac:dyDescent="0.25">
      <c r="D73" s="21" t="s">
        <v>388</v>
      </c>
    </row>
    <row r="74" spans="4:4" ht="14.45" customHeight="1" x14ac:dyDescent="0.25">
      <c r="D74" s="21" t="s">
        <v>57</v>
      </c>
    </row>
    <row r="75" spans="4:4" ht="14.45" customHeight="1" x14ac:dyDescent="0.25">
      <c r="D75" s="21" t="s">
        <v>465</v>
      </c>
    </row>
    <row r="76" spans="4:4" ht="14.45" customHeight="1" x14ac:dyDescent="0.25">
      <c r="D76" s="21" t="s">
        <v>69</v>
      </c>
    </row>
    <row r="77" spans="4:4" ht="14.45" customHeight="1" x14ac:dyDescent="0.25">
      <c r="D77" s="21" t="s">
        <v>466</v>
      </c>
    </row>
    <row r="78" spans="4:4" ht="14.45" customHeight="1" x14ac:dyDescent="0.25">
      <c r="D78" s="21" t="s">
        <v>389</v>
      </c>
    </row>
    <row r="79" spans="4:4" ht="14.45" customHeight="1" x14ac:dyDescent="0.25">
      <c r="D79" s="21" t="s">
        <v>390</v>
      </c>
    </row>
    <row r="80" spans="4:4" ht="14.45" customHeight="1" x14ac:dyDescent="0.25">
      <c r="D80" s="21" t="s">
        <v>391</v>
      </c>
    </row>
    <row r="81" spans="4:4" ht="14.45" customHeight="1" x14ac:dyDescent="0.25">
      <c r="D81" s="21" t="s">
        <v>392</v>
      </c>
    </row>
    <row r="82" spans="4:4" ht="14.45" customHeight="1" x14ac:dyDescent="0.25">
      <c r="D82" s="21" t="s">
        <v>393</v>
      </c>
    </row>
    <row r="83" spans="4:4" ht="14.45" customHeight="1" x14ac:dyDescent="0.25">
      <c r="D83" s="21" t="s">
        <v>59</v>
      </c>
    </row>
    <row r="84" spans="4:4" ht="14.45" customHeight="1" x14ac:dyDescent="0.25">
      <c r="D84" s="21" t="s">
        <v>394</v>
      </c>
    </row>
    <row r="85" spans="4:4" ht="14.45" customHeight="1" x14ac:dyDescent="0.25">
      <c r="D85" s="21" t="s">
        <v>395</v>
      </c>
    </row>
    <row r="86" spans="4:4" ht="14.45" customHeight="1" x14ac:dyDescent="0.25">
      <c r="D86" s="21" t="s">
        <v>396</v>
      </c>
    </row>
    <row r="87" spans="4:4" ht="14.45" customHeight="1" x14ac:dyDescent="0.25">
      <c r="D87" s="21" t="s">
        <v>397</v>
      </c>
    </row>
    <row r="88" spans="4:4" ht="14.45" customHeight="1" x14ac:dyDescent="0.25">
      <c r="D88" s="21" t="s">
        <v>398</v>
      </c>
    </row>
    <row r="89" spans="4:4" ht="14.45" customHeight="1" x14ac:dyDescent="0.25">
      <c r="D89" s="21" t="s">
        <v>399</v>
      </c>
    </row>
    <row r="90" spans="4:4" ht="14.45" customHeight="1" x14ac:dyDescent="0.25">
      <c r="D90" s="21" t="s">
        <v>400</v>
      </c>
    </row>
    <row r="91" spans="4:4" ht="14.45" customHeight="1" x14ac:dyDescent="0.25">
      <c r="D91" s="21" t="s">
        <v>401</v>
      </c>
    </row>
    <row r="92" spans="4:4" ht="14.45" customHeight="1" x14ac:dyDescent="0.25">
      <c r="D92" s="21" t="s">
        <v>402</v>
      </c>
    </row>
    <row r="93" spans="4:4" ht="14.45" customHeight="1" x14ac:dyDescent="0.25">
      <c r="D93" s="21" t="s">
        <v>403</v>
      </c>
    </row>
    <row r="94" spans="4:4" ht="14.45" customHeight="1" x14ac:dyDescent="0.25">
      <c r="D94" s="21" t="s">
        <v>467</v>
      </c>
    </row>
    <row r="95" spans="4:4" ht="14.45" customHeight="1" x14ac:dyDescent="0.25">
      <c r="D95" s="21" t="s">
        <v>79</v>
      </c>
    </row>
    <row r="96" spans="4:4" ht="14.45" customHeight="1" x14ac:dyDescent="0.25">
      <c r="D96" s="21" t="s">
        <v>155</v>
      </c>
    </row>
    <row r="97" spans="4:4" ht="14.45" customHeight="1" x14ac:dyDescent="0.25">
      <c r="D97" s="21" t="s">
        <v>84</v>
      </c>
    </row>
    <row r="98" spans="4:4" ht="14.45" customHeight="1" x14ac:dyDescent="0.25">
      <c r="D98" s="21" t="s">
        <v>85</v>
      </c>
    </row>
    <row r="99" spans="4:4" ht="14.45" customHeight="1" x14ac:dyDescent="0.25">
      <c r="D99" s="21" t="s">
        <v>468</v>
      </c>
    </row>
    <row r="100" spans="4:4" ht="14.45" customHeight="1" x14ac:dyDescent="0.25">
      <c r="D100" s="21" t="s">
        <v>404</v>
      </c>
    </row>
  </sheetData>
  <pageMargins left="0.7" right="0.7" top="0.75" bottom="0.75" header="0.3" footer="0.3"/>
  <drawing r:id="rId1"/>
  <tableParts count="16">
    <tablePart r:id="rId2"/>
    <tablePart r:id="rId3"/>
    <tablePart r:id="rId4"/>
    <tablePart r:id="rId5"/>
    <tablePart r:id="rId6"/>
    <tablePart r:id="rId7"/>
    <tablePart r:id="rId8"/>
    <tablePart r:id="rId9"/>
    <tablePart r:id="rId10"/>
    <tablePart r:id="rId11"/>
    <tablePart r:id="rId12"/>
    <tablePart r:id="rId13"/>
    <tablePart r:id="rId14"/>
    <tablePart r:id="rId15"/>
    <tablePart r:id="rId16"/>
    <tablePart r:id="rId17"/>
  </tableParts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sheetPr codeName="Feuil10"/>
  <dimension ref="A1:A48"/>
  <sheetViews>
    <sheetView topLeftCell="A16" workbookViewId="0">
      <selection activeCell="A49" sqref="A49"/>
    </sheetView>
  </sheetViews>
  <sheetFormatPr baseColWidth="10" defaultColWidth="10.7109375" defaultRowHeight="15" x14ac:dyDescent="0.25"/>
  <cols>
    <col min="1" max="1" width="189.85546875" style="41" customWidth="1"/>
    <col min="2" max="16384" width="10.7109375" style="41"/>
  </cols>
  <sheetData>
    <row r="1" spans="1:1" x14ac:dyDescent="0.25">
      <c r="A1" s="38" t="s">
        <v>406</v>
      </c>
    </row>
    <row r="2" spans="1:1" x14ac:dyDescent="0.25">
      <c r="A2" s="38"/>
    </row>
    <row r="3" spans="1:1" x14ac:dyDescent="0.25">
      <c r="A3" s="40" t="s">
        <v>407</v>
      </c>
    </row>
    <row r="4" spans="1:1" x14ac:dyDescent="0.25">
      <c r="A4" s="39" t="s">
        <v>408</v>
      </c>
    </row>
    <row r="5" spans="1:1" x14ac:dyDescent="0.25">
      <c r="A5" s="39" t="s">
        <v>409</v>
      </c>
    </row>
    <row r="6" spans="1:1" x14ac:dyDescent="0.25">
      <c r="A6" s="39" t="s">
        <v>410</v>
      </c>
    </row>
    <row r="7" spans="1:1" x14ac:dyDescent="0.25">
      <c r="A7" s="39" t="s">
        <v>411</v>
      </c>
    </row>
    <row r="8" spans="1:1" x14ac:dyDescent="0.25">
      <c r="A8" s="39" t="s">
        <v>412</v>
      </c>
    </row>
    <row r="9" spans="1:1" x14ac:dyDescent="0.25">
      <c r="A9" s="39" t="s">
        <v>413</v>
      </c>
    </row>
    <row r="10" spans="1:1" x14ac:dyDescent="0.25">
      <c r="A10" s="39" t="s">
        <v>414</v>
      </c>
    </row>
    <row r="11" spans="1:1" x14ac:dyDescent="0.25">
      <c r="A11" s="39" t="s">
        <v>415</v>
      </c>
    </row>
    <row r="12" spans="1:1" x14ac:dyDescent="0.25">
      <c r="A12" s="39" t="s">
        <v>416</v>
      </c>
    </row>
    <row r="13" spans="1:1" x14ac:dyDescent="0.25">
      <c r="A13" s="39"/>
    </row>
    <row r="14" spans="1:1" x14ac:dyDescent="0.25">
      <c r="A14" s="40" t="s">
        <v>417</v>
      </c>
    </row>
    <row r="15" spans="1:1" x14ac:dyDescent="0.25">
      <c r="A15" s="39" t="s">
        <v>418</v>
      </c>
    </row>
    <row r="16" spans="1:1" x14ac:dyDescent="0.25">
      <c r="A16" s="39" t="s">
        <v>419</v>
      </c>
    </row>
    <row r="17" spans="1:1" x14ac:dyDescent="0.25">
      <c r="A17" s="39"/>
    </row>
    <row r="18" spans="1:1" x14ac:dyDescent="0.25">
      <c r="A18" s="40" t="s">
        <v>420</v>
      </c>
    </row>
    <row r="19" spans="1:1" x14ac:dyDescent="0.25">
      <c r="A19" s="39" t="s">
        <v>451</v>
      </c>
    </row>
    <row r="20" spans="1:1" x14ac:dyDescent="0.25">
      <c r="A20" s="39" t="s">
        <v>452</v>
      </c>
    </row>
    <row r="21" spans="1:1" x14ac:dyDescent="0.25">
      <c r="A21" s="39" t="s">
        <v>421</v>
      </c>
    </row>
    <row r="22" spans="1:1" ht="28.5" x14ac:dyDescent="0.25">
      <c r="A22" s="39" t="s">
        <v>422</v>
      </c>
    </row>
    <row r="23" spans="1:1" x14ac:dyDescent="0.25">
      <c r="A23" s="39" t="s">
        <v>453</v>
      </c>
    </row>
    <row r="24" spans="1:1" x14ac:dyDescent="0.25">
      <c r="A24" s="39" t="s">
        <v>481</v>
      </c>
    </row>
    <row r="25" spans="1:1" x14ac:dyDescent="0.25">
      <c r="A25" s="39"/>
    </row>
    <row r="26" spans="1:1" x14ac:dyDescent="0.25">
      <c r="A26" s="40" t="s">
        <v>423</v>
      </c>
    </row>
    <row r="27" spans="1:1" x14ac:dyDescent="0.25">
      <c r="A27" s="39" t="s">
        <v>424</v>
      </c>
    </row>
    <row r="28" spans="1:1" x14ac:dyDescent="0.25">
      <c r="A28" s="39" t="s">
        <v>425</v>
      </c>
    </row>
    <row r="29" spans="1:1" x14ac:dyDescent="0.25">
      <c r="A29" s="39" t="s">
        <v>426</v>
      </c>
    </row>
    <row r="30" spans="1:1" x14ac:dyDescent="0.25">
      <c r="A30" s="39" t="s">
        <v>427</v>
      </c>
    </row>
    <row r="31" spans="1:1" x14ac:dyDescent="0.25">
      <c r="A31" s="39" t="s">
        <v>428</v>
      </c>
    </row>
    <row r="32" spans="1:1" x14ac:dyDescent="0.25">
      <c r="A32" s="39" t="s">
        <v>429</v>
      </c>
    </row>
    <row r="33" spans="1:1" x14ac:dyDescent="0.25">
      <c r="A33" s="39" t="s">
        <v>430</v>
      </c>
    </row>
    <row r="34" spans="1:1" x14ac:dyDescent="0.25">
      <c r="A34" s="39"/>
    </row>
    <row r="35" spans="1:1" x14ac:dyDescent="0.25">
      <c r="A35" s="42" t="s">
        <v>441</v>
      </c>
    </row>
    <row r="36" spans="1:1" x14ac:dyDescent="0.25">
      <c r="A36" s="39" t="s">
        <v>442</v>
      </c>
    </row>
    <row r="37" spans="1:1" x14ac:dyDescent="0.25">
      <c r="A37" s="39" t="s">
        <v>447</v>
      </c>
    </row>
    <row r="38" spans="1:1" x14ac:dyDescent="0.25">
      <c r="A38" s="39" t="s">
        <v>444</v>
      </c>
    </row>
    <row r="39" spans="1:1" x14ac:dyDescent="0.25">
      <c r="A39" s="39" t="s">
        <v>443</v>
      </c>
    </row>
    <row r="40" spans="1:1" x14ac:dyDescent="0.25">
      <c r="A40" s="39"/>
    </row>
    <row r="41" spans="1:1" x14ac:dyDescent="0.25">
      <c r="A41" s="42" t="s">
        <v>445</v>
      </c>
    </row>
    <row r="42" spans="1:1" x14ac:dyDescent="0.25">
      <c r="A42" s="39" t="s">
        <v>446</v>
      </c>
    </row>
    <row r="44" spans="1:1" x14ac:dyDescent="0.25">
      <c r="A44" s="40" t="s">
        <v>431</v>
      </c>
    </row>
    <row r="45" spans="1:1" x14ac:dyDescent="0.25">
      <c r="A45" s="39" t="s">
        <v>432</v>
      </c>
    </row>
    <row r="46" spans="1:1" x14ac:dyDescent="0.25">
      <c r="A46" s="39" t="s">
        <v>433</v>
      </c>
    </row>
    <row r="47" spans="1:1" ht="29.25" x14ac:dyDescent="0.25">
      <c r="A47" s="39" t="s">
        <v>482</v>
      </c>
    </row>
    <row r="48" spans="1:1" ht="28.5" x14ac:dyDescent="0.25">
      <c r="A48" s="39" t="s">
        <v>483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sheetPr codeName="Feuil11"/>
  <dimension ref="B2:C4"/>
  <sheetViews>
    <sheetView workbookViewId="0">
      <selection activeCell="F7" sqref="F7:G15"/>
    </sheetView>
  </sheetViews>
  <sheetFormatPr baseColWidth="10" defaultColWidth="10.7109375" defaultRowHeight="15" x14ac:dyDescent="0.25"/>
  <cols>
    <col min="2" max="2" width="3" customWidth="1"/>
    <col min="3" max="3" width="86.7109375" bestFit="1" customWidth="1"/>
  </cols>
  <sheetData>
    <row r="2" spans="2:3" x14ac:dyDescent="0.25">
      <c r="B2" s="94" t="s">
        <v>485</v>
      </c>
    </row>
    <row r="3" spans="2:3" x14ac:dyDescent="0.25">
      <c r="C3" t="s">
        <v>486</v>
      </c>
    </row>
    <row r="4" spans="2:3" x14ac:dyDescent="0.25">
      <c r="C4" t="s">
        <v>487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8</vt:i4>
      </vt:variant>
      <vt:variant>
        <vt:lpstr>Plages nommées</vt:lpstr>
      </vt:variant>
      <vt:variant>
        <vt:i4>19</vt:i4>
      </vt:variant>
    </vt:vector>
  </HeadingPairs>
  <TitlesOfParts>
    <vt:vector size="27" baseType="lpstr">
      <vt:lpstr>Ma Cave</vt:lpstr>
      <vt:lpstr>Dégustations</vt:lpstr>
      <vt:lpstr>Plan de la Cave</vt:lpstr>
      <vt:lpstr>Stats Cave</vt:lpstr>
      <vt:lpstr>Vignobles</vt:lpstr>
      <vt:lpstr>Appellations</vt:lpstr>
      <vt:lpstr>Mode d'emploi</vt:lpstr>
      <vt:lpstr>ToDo</vt:lpstr>
      <vt:lpstr>Alsace</vt:lpstr>
      <vt:lpstr>Beaujolais</vt:lpstr>
      <vt:lpstr>Bordeaux</vt:lpstr>
      <vt:lpstr>Bourgogne</vt:lpstr>
      <vt:lpstr>Champagne</vt:lpstr>
      <vt:lpstr>Cognac</vt:lpstr>
      <vt:lpstr>ComboRegion</vt:lpstr>
      <vt:lpstr>Etranger</vt:lpstr>
      <vt:lpstr>Jura</vt:lpstr>
      <vt:lpstr>Languedoc_Roussillon</vt:lpstr>
      <vt:lpstr>Loire</vt:lpstr>
      <vt:lpstr>Lorraine</vt:lpstr>
      <vt:lpstr>Porto</vt:lpstr>
      <vt:lpstr>Provence_Corse</vt:lpstr>
      <vt:lpstr>Rhône</vt:lpstr>
      <vt:lpstr>Savoie_Bugey</vt:lpstr>
      <vt:lpstr>Sud_Ouest</vt:lpstr>
      <vt:lpstr>TypeVin</vt:lpstr>
      <vt:lpstr>Vignobles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Arnaud Duperray</dc:creator>
  <cp:lastModifiedBy>Arnaud Duperray</cp:lastModifiedBy>
  <cp:lastPrinted>2019-12-21T13:33:05Z</cp:lastPrinted>
  <dcterms:created xsi:type="dcterms:W3CDTF">2018-03-11T18:00:39Z</dcterms:created>
  <dcterms:modified xsi:type="dcterms:W3CDTF">2020-05-11T07:27:28Z</dcterms:modified>
</cp:coreProperties>
</file>