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92.xml" ContentType="application/vnd.openxmlformats-officedocument.spreadsheetml.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filterPrivacy="1" codeName="ThisWorkbook" defaultThemeVersion="153222"/>
  <bookViews>
    <workbookView xWindow="0" yWindow="0" windowWidth="30720" windowHeight="13008" tabRatio="844"/>
  </bookViews>
  <sheets>
    <sheet name="BdD" sheetId="38" r:id="rId1"/>
    <sheet name="Calcul" sheetId="39" r:id="rId2"/>
    <sheet name="Répartition Heures" sheetId="1" r:id="rId3"/>
    <sheet name="Décompte par missions" sheetId="26" r:id="rId4"/>
    <sheet name="Sept 18" sheetId="2" r:id="rId5"/>
    <sheet name="Feuil3" sheetId="42" r:id="rId6"/>
  </sheets>
  <externalReferences>
    <externalReference r:id="rId7"/>
  </externalReferences>
  <definedNames>
    <definedName name="AB_RAQUETTES_A_NEIGE">BdD!$CK$47:$CK$63</definedName>
    <definedName name="ABR_1">BdD!$CG$47:$CG$63</definedName>
    <definedName name="ABR_2">BdD!$CI$47:$CI$63</definedName>
    <definedName name="ACCOMPAGNEMENT_STAGIAIRE_ALTERNANCE">BdD!$CU$47:$CU$48</definedName>
    <definedName name="ACCOMPAGNEMENT_VAE_BP">BdD!$AO$47:$AO$63</definedName>
    <definedName name="ACCOMPAGNEMENT_VAE_CQP">BdD!$AM$47:$AM$63</definedName>
    <definedName name="APA">BdD!$CA$47:$CA$63</definedName>
    <definedName name="ATELIER_EQUILIBRE">BdD!$BW$47:$BW$63</definedName>
    <definedName name="AUTRE">BdD!$AI$9:$AI$14</definedName>
    <definedName name="AUTRE_FORMATIONS">BdD!$CQ$47:$CQ$63</definedName>
    <definedName name="AUTRES">BdD!$W$92</definedName>
    <definedName name="AUTRES_FORMATIONS">BdD!$CQ$47</definedName>
    <definedName name="AVRIL">#REF!</definedName>
    <definedName name="BIEN_VIEILLIR">BdD!$BS$47:$BS$63</definedName>
    <definedName name="BIEN_VIEILLIR_EQ">BdD!$BU$47:$BU$63</definedName>
    <definedName name="BP_AF_ADPS_CO_T">BdD!$Q$47:$Q$63</definedName>
    <definedName name="BP_AF_ADPS_SOUS_T">BdD!$S$47:$S$63</definedName>
    <definedName name="BP_APT_ADPS_CO_T">BdD!$M$47:$M$63</definedName>
    <definedName name="BP_APT_ADPS_SOUS_T">BdD!$O$47:$O$63</definedName>
    <definedName name="BP_APT_GUC">BdD!$Y$47:$Y$63</definedName>
    <definedName name="BP_JEPS_TSF">BdD!$W$47:$W$63</definedName>
    <definedName name="BP_LTP_INFA">BdD!$U$47:$U$63</definedName>
    <definedName name="CERTIFICATIONS_BP">BdD!$CW$47</definedName>
    <definedName name="CERTIFICATIONS_CQP_ALS">BdD!$CS$47:$CS$51</definedName>
    <definedName name="COMMUNICATION">BdD!$K$87:$K$88</definedName>
    <definedName name="CPRI">BdD!$AC$92</definedName>
    <definedName name="CQP_ALS_AGEE_AFMS_ST_ET">BdD!$AI$47:$AI$63</definedName>
    <definedName name="CQP_ALS_AGEE_GUC">BdD!$AE$47:$AE$63</definedName>
    <definedName name="CQP_ALS_AGEE_LYON">BdD!$AC$47:$AC$63</definedName>
    <definedName name="CQP_ALS_AGEE_TSF">BdD!$AG$47:$AG$63</definedName>
    <definedName name="CQP_ALS_AGEE_VOIRON">BdD!$AA$47:$AA$63</definedName>
    <definedName name="CQP_ALS_JSJO_ADPS_CLERMONT">BdD!$AK$47:$AK$63</definedName>
    <definedName name="CSS">BdD!$BA$47:$BA$63</definedName>
    <definedName name="CTEFM">BdD!$K$26:$K$30</definedName>
    <definedName name="CTF">BdD!$G$41:$G$60</definedName>
    <definedName name="CTFM">BdD!$K$26:$K$30</definedName>
    <definedName name="CTSS">BdD!$AU$47:$AU$63</definedName>
    <definedName name="DETAIL">#REF!</definedName>
    <definedName name="Dev">Tableau101[Dev]</definedName>
    <definedName name="DEVELOPPEMENT">BdD!$K$9:$K$20</definedName>
    <definedName name="DEVELOPPEMENT_COM">BdD!$M$75:$M$80</definedName>
    <definedName name="DOMAINES">BdD!$I$9:$I$14</definedName>
    <definedName name="Données_Aout">#REF!</definedName>
    <definedName name="Données_Avr">#REF!</definedName>
    <definedName name="Données_Dec">#REF!</definedName>
    <definedName name="Données_Feb">#REF!</definedName>
    <definedName name="Données_Jan">#REF!</definedName>
    <definedName name="Données_Juil">#REF!</definedName>
    <definedName name="Données_Juin">#REF!</definedName>
    <definedName name="Données_Mai">#REF!</definedName>
    <definedName name="Données_Mar">#REF!</definedName>
    <definedName name="Données_Nov">#REF!</definedName>
    <definedName name="Données_Oct">#REF!</definedName>
    <definedName name="Données_Sept">'Sept 18'!$C$5:$J$94</definedName>
    <definedName name="E_LEARNING">BdD!$CY$47:$CY$48</definedName>
    <definedName name="ENFANTS_7_A_12ANS">BdD!$CE$47:$CE$63</definedName>
    <definedName name="ENFANTS_9MOIS_6ANS">BdD!$CC$47:$CC$63</definedName>
    <definedName name="ENTRETIENS_INDIVIDUELS">BdD!$M$92</definedName>
    <definedName name="EVALUATEUR">BdD!$AS$47:$AS$63</definedName>
    <definedName name="ff">BdD!$S$9:$S$14</definedName>
    <definedName name="FORMATION">BdD!$K$36:$K$81</definedName>
    <definedName name="FORMATION_COM">BdD!$O$75:$O$77</definedName>
    <definedName name="FORMATIONS_AUTRES">BdD!$O$108:$O$109</definedName>
    <definedName name="formations_faf">[1]Sources!$G$10:$G$35</definedName>
    <definedName name="FORMATIONS_FEDERALES">BdD!$M$108:$M$109</definedName>
    <definedName name="FPC">BdD!$K$108:$K$109</definedName>
    <definedName name="GESTION_DU_MATERIEL_PEDA">BdD!$Y$92</definedName>
    <definedName name="LECTURE_PRISE_CONNAISSANCE_DOCS">BdD!$AA$92</definedName>
    <definedName name="Lieux">BdD!$I$20:$I$23</definedName>
    <definedName name="MASS">BdD!$AW$47:$AW$63</definedName>
    <definedName name="missions">#REF!</definedName>
    <definedName name="MNSS">BdD!$AY$47:$AY$63</definedName>
    <definedName name="orientation_stagiaires">[1]Sources!$D$30:$D$31</definedName>
    <definedName name="PArtenariat">[1]Sources!$D$18</definedName>
    <definedName name="PARTICIPATION_SEMINAIRES_ETR">BdD!$O$92:$O$93</definedName>
    <definedName name="PARTICIPATIONS_CELLULES">BdD!$U$92:$U$95</definedName>
    <definedName name="POSITIONNEMENT_CQP">BdD!$CO$47:$CO$48</definedName>
    <definedName name="PROFESSIONNALISATION">BdD!$Q$26:$Q$31</definedName>
    <definedName name="PROGRAMME_GYMMEMOIRE">BdD!$BY$47:$BY$63</definedName>
    <definedName name="RECRUTEMENT_CLUBS_CODEP">BdD!$S$26:$S$27</definedName>
    <definedName name="RECRUTEMENT_STAGIAIRES_FORMATION">BdD!$U$26</definedName>
    <definedName name="REF_AP">BdD!$S$9:$S$14</definedName>
    <definedName name="REF_AP_EXT">BdD!$S$9:$S$14</definedName>
    <definedName name="REF_AP_TENDANCE">BdD!$O$9:$O$14</definedName>
    <definedName name="REF_ENFANTS">BdD!$M$9:$M$14</definedName>
    <definedName name="REF_GAC">BdD!$AC$9:$AC$14</definedName>
    <definedName name="REF_MILIEU_CARCERAL">BdD!$Y$9:$Y$14</definedName>
    <definedName name="REF_MULTI_PATHOLOGIES">BdD!$AE$9:$AE$14</definedName>
    <definedName name="REF_PERS_SITUA_HANDI">BdD!$W$9:$W$14</definedName>
    <definedName name="REF_PUBLICS_VULNERABLES">BdD!$AG$9:$AG$14</definedName>
    <definedName name="REF_SENIOR_AUTONOME">BdD!$Q$9:$Q$14</definedName>
    <definedName name="REF_SENIOR_EN_ETABLISSEMENTS">BdD!$AA$9:$AA$14</definedName>
    <definedName name="REF_SPORT_EN_ENTREPRISE">BdD!$U$9:$U$14</definedName>
    <definedName name="REUNION_COREG">BdD!$Q$92</definedName>
    <definedName name="REUNIONS_COREG">BdD!$Q$92:$Q$102</definedName>
    <definedName name="ROB">BdD!$CM$47:$CM$63</definedName>
    <definedName name="SENSIBILISATION_FC_ANIMATEURS">BdD!$O$26:$O$30</definedName>
    <definedName name="SUIVI_ADMIN">BdD!$S$92:$S$94</definedName>
    <definedName name="SUIVI_DE_COHORTES">BdD!$M$26</definedName>
    <definedName name="Suivi_Fichier_animateurs">BdD!$M$26</definedName>
    <definedName name="Tableau891">Tableau89[FP]</definedName>
    <definedName name="temps_déplacement">'[1]sept 16'!$E$2:$E$85</definedName>
    <definedName name="TENDANCE_BOXING_ENERGY">BdD!$BM$47:$BM$63</definedName>
    <definedName name="TENDANCE_BT">BdD!$BC$47:$BC$63</definedName>
    <definedName name="TENDANCE_BZ">BdD!$BI$47:$BI$63</definedName>
    <definedName name="TENDANCE_DANCE_MOVE">BdD!$BK$47:$BK$63</definedName>
    <definedName name="TENDANCE_FITBALL">BdD!$BG$47:$BG$63</definedName>
    <definedName name="TENDANCE_FITWORK">BdD!$BQ$47:$BQ$63</definedName>
    <definedName name="TENDANCE_PILATES">BdD!$BE$47:$BE$63</definedName>
    <definedName name="TENDANCE_STRETCHING">BdD!$BO$47:$BO$63</definedName>
    <definedName name="TUTEUR_ACCOMPAGNATEUR">BdD!$AQ$46</definedName>
    <definedName name="Vie_associative">[1]Sources!$D$11:$D$15</definedName>
    <definedName name="VIE_FEDERALE">BdD!$K$94:$K$102</definedName>
  </definedNames>
  <calcPr calcId="162913"/>
  <pivotCaches>
    <pivotCache cacheId="13" r:id="rId8"/>
  </pivotCaches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4"/>
    </ext>
  </extLst>
</workbook>
</file>

<file path=xl/calcChain.xml><?xml version="1.0" encoding="utf-8"?>
<calcChain xmlns="http://schemas.openxmlformats.org/spreadsheetml/2006/main">
  <c r="H160" i="26" l="1"/>
  <c r="H161" i="26"/>
  <c r="H162" i="26"/>
  <c r="H173" i="26"/>
  <c r="H174" i="26" s="1"/>
  <c r="H4" i="26"/>
  <c r="H5" i="26"/>
  <c r="H6" i="26"/>
  <c r="H7" i="26"/>
  <c r="H8" i="26"/>
  <c r="H9" i="26"/>
  <c r="H10" i="26"/>
  <c r="H11" i="26"/>
  <c r="H12" i="26"/>
  <c r="H13" i="26"/>
  <c r="H14" i="26"/>
  <c r="H15" i="26"/>
  <c r="H16" i="26"/>
  <c r="H17" i="26"/>
  <c r="H18" i="26"/>
  <c r="H19" i="26"/>
  <c r="H20" i="26"/>
  <c r="H21" i="26"/>
  <c r="I19" i="26" s="1"/>
  <c r="H22" i="26"/>
  <c r="H23" i="26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H70" i="26"/>
  <c r="H71" i="26"/>
  <c r="H72" i="26"/>
  <c r="H73" i="26"/>
  <c r="H74" i="26"/>
  <c r="H75" i="26"/>
  <c r="H76" i="26"/>
  <c r="H77" i="26"/>
  <c r="H78" i="26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09" i="26"/>
  <c r="H110" i="26"/>
  <c r="H111" i="26"/>
  <c r="H112" i="26"/>
  <c r="H113" i="26"/>
  <c r="H114" i="26"/>
  <c r="H115" i="26"/>
  <c r="H116" i="26"/>
  <c r="H117" i="26"/>
  <c r="H118" i="26"/>
  <c r="H119" i="26"/>
  <c r="H120" i="26"/>
  <c r="I119" i="26" s="1"/>
  <c r="H121" i="26"/>
  <c r="H122" i="26"/>
  <c r="H123" i="26"/>
  <c r="H124" i="26"/>
  <c r="H125" i="26"/>
  <c r="H126" i="26"/>
  <c r="H127" i="26"/>
  <c r="H128" i="26"/>
  <c r="H129" i="26"/>
  <c r="H130" i="26"/>
  <c r="H131" i="26"/>
  <c r="H132" i="26"/>
  <c r="H133" i="26"/>
  <c r="H134" i="26"/>
  <c r="H135" i="26"/>
  <c r="H136" i="26"/>
  <c r="H137" i="26"/>
  <c r="I137" i="26" s="1"/>
  <c r="H138" i="26"/>
  <c r="H139" i="26"/>
  <c r="H140" i="26"/>
  <c r="H141" i="26"/>
  <c r="H142" i="26"/>
  <c r="H143" i="26"/>
  <c r="H144" i="26"/>
  <c r="H145" i="26"/>
  <c r="H146" i="26"/>
  <c r="H147" i="26"/>
  <c r="H148" i="26"/>
  <c r="H149" i="26"/>
  <c r="H150" i="26"/>
  <c r="H151" i="26"/>
  <c r="H152" i="26"/>
  <c r="H153" i="26"/>
  <c r="I153" i="26" s="1"/>
  <c r="H154" i="26"/>
  <c r="H155" i="26"/>
  <c r="H156" i="26"/>
  <c r="H157" i="26"/>
  <c r="H158" i="26"/>
  <c r="H159" i="26"/>
  <c r="H163" i="26"/>
  <c r="H164" i="26"/>
  <c r="H165" i="26"/>
  <c r="H166" i="26"/>
  <c r="H167" i="26"/>
  <c r="I167" i="26" s="1"/>
  <c r="H168" i="26"/>
  <c r="J167" i="26" s="1"/>
  <c r="H169" i="26"/>
  <c r="H170" i="26"/>
  <c r="H171" i="26"/>
  <c r="H172" i="26"/>
  <c r="E4" i="26"/>
  <c r="E19" i="26"/>
  <c r="F19" i="26" s="1"/>
  <c r="E24" i="26"/>
  <c r="E27" i="26"/>
  <c r="E29" i="26"/>
  <c r="E33" i="26"/>
  <c r="E37" i="26"/>
  <c r="E41" i="26"/>
  <c r="E45" i="26"/>
  <c r="E49" i="26"/>
  <c r="E53" i="26"/>
  <c r="E57" i="26"/>
  <c r="E61" i="26"/>
  <c r="E66" i="26"/>
  <c r="E70" i="26"/>
  <c r="E74" i="26"/>
  <c r="E79" i="26"/>
  <c r="E119" i="26"/>
  <c r="F119" i="26" s="1"/>
  <c r="E122" i="26"/>
  <c r="E127" i="26"/>
  <c r="E153" i="26"/>
  <c r="F153" i="26" s="1"/>
  <c r="E155" i="26"/>
  <c r="E158" i="26"/>
  <c r="E160" i="26"/>
  <c r="E167" i="26"/>
  <c r="F167" i="26" s="1"/>
  <c r="C173" i="26"/>
  <c r="E173" i="26" s="1"/>
  <c r="E174" i="26" s="1"/>
  <c r="F145" i="26"/>
  <c r="F137" i="26"/>
  <c r="F4" i="26"/>
  <c r="C137" i="26"/>
  <c r="Q16" i="1"/>
  <c r="C119" i="26" s="1"/>
  <c r="J119" i="26" s="1"/>
  <c r="I145" i="26"/>
  <c r="I4" i="26"/>
  <c r="Q19" i="1"/>
  <c r="Q12" i="1"/>
  <c r="C4" i="26"/>
  <c r="J4" i="26" s="1"/>
  <c r="Q13" i="1"/>
  <c r="C19" i="26"/>
  <c r="J19" i="26"/>
  <c r="Q14" i="1"/>
  <c r="Q15" i="1"/>
  <c r="C145" i="26" s="1"/>
  <c r="J145" i="26" s="1"/>
  <c r="J137" i="26"/>
  <c r="Q17" i="1"/>
  <c r="C153" i="26"/>
  <c r="J153" i="26"/>
  <c r="Q18" i="1"/>
  <c r="C167" i="26"/>
  <c r="D78" i="1"/>
  <c r="K24" i="1"/>
  <c r="L24" i="1"/>
  <c r="K5" i="2"/>
  <c r="L5" i="2"/>
  <c r="K6" i="2"/>
  <c r="L6" i="2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K22" i="2"/>
  <c r="L22" i="2"/>
  <c r="K23" i="2"/>
  <c r="L23" i="2"/>
  <c r="K24" i="2"/>
  <c r="L24" i="2"/>
  <c r="K25" i="2"/>
  <c r="L25" i="2"/>
  <c r="K26" i="2"/>
  <c r="L26" i="2"/>
  <c r="K27" i="2"/>
  <c r="L27" i="2"/>
  <c r="K28" i="2"/>
  <c r="L28" i="2"/>
  <c r="K29" i="2"/>
  <c r="L29" i="2"/>
  <c r="K30" i="2"/>
  <c r="L30" i="2"/>
  <c r="K31" i="2"/>
  <c r="L31" i="2"/>
  <c r="K32" i="2"/>
  <c r="L32" i="2"/>
  <c r="K33" i="2"/>
  <c r="L33" i="2"/>
  <c r="K34" i="2"/>
  <c r="L34" i="2"/>
  <c r="K35" i="2"/>
  <c r="L35" i="2"/>
  <c r="K36" i="2"/>
  <c r="L36" i="2"/>
  <c r="K37" i="2"/>
  <c r="L37" i="2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K51" i="2"/>
  <c r="L51" i="2"/>
  <c r="K52" i="2"/>
  <c r="L52" i="2"/>
  <c r="K53" i="2"/>
  <c r="L53" i="2"/>
  <c r="K54" i="2"/>
  <c r="L54" i="2"/>
  <c r="K55" i="2"/>
  <c r="L55" i="2"/>
  <c r="K56" i="2"/>
  <c r="L56" i="2"/>
  <c r="K57" i="2"/>
  <c r="L57" i="2"/>
  <c r="K58" i="2"/>
  <c r="L58" i="2"/>
  <c r="K59" i="2"/>
  <c r="L59" i="2"/>
  <c r="K60" i="2"/>
  <c r="L60" i="2"/>
  <c r="K61" i="2"/>
  <c r="L61" i="2"/>
  <c r="K62" i="2"/>
  <c r="L62" i="2"/>
  <c r="K63" i="2"/>
  <c r="L63" i="2"/>
  <c r="K64" i="2"/>
  <c r="L64" i="2"/>
  <c r="K65" i="2"/>
  <c r="L65" i="2"/>
  <c r="K66" i="2"/>
  <c r="L66" i="2"/>
  <c r="K67" i="2"/>
  <c r="L67" i="2"/>
  <c r="K68" i="2"/>
  <c r="L68" i="2"/>
  <c r="K69" i="2"/>
  <c r="L69" i="2"/>
  <c r="K70" i="2"/>
  <c r="L70" i="2"/>
  <c r="K71" i="2"/>
  <c r="L71" i="2"/>
  <c r="K72" i="2"/>
  <c r="L72" i="2"/>
  <c r="K73" i="2"/>
  <c r="L73" i="2"/>
  <c r="K74" i="2"/>
  <c r="L74" i="2"/>
  <c r="K75" i="2"/>
  <c r="L75" i="2"/>
  <c r="K76" i="2"/>
  <c r="L76" i="2"/>
  <c r="K77" i="2"/>
  <c r="L77" i="2"/>
  <c r="K78" i="2"/>
  <c r="L78" i="2"/>
  <c r="K79" i="2"/>
  <c r="L79" i="2"/>
  <c r="K80" i="2"/>
  <c r="L80" i="2"/>
  <c r="K81" i="2"/>
  <c r="L81" i="2"/>
  <c r="K82" i="2"/>
  <c r="L82" i="2"/>
  <c r="K83" i="2"/>
  <c r="L83" i="2"/>
  <c r="K84" i="2"/>
  <c r="L84" i="2"/>
  <c r="K85" i="2"/>
  <c r="L85" i="2"/>
  <c r="K86" i="2"/>
  <c r="L86" i="2"/>
  <c r="K87" i="2"/>
  <c r="L87" i="2"/>
  <c r="K88" i="2"/>
  <c r="L88" i="2"/>
  <c r="K89" i="2"/>
  <c r="L89" i="2"/>
  <c r="K90" i="2"/>
  <c r="L90" i="2"/>
  <c r="K91" i="2"/>
  <c r="L91" i="2"/>
  <c r="K92" i="2"/>
  <c r="L92" i="2"/>
  <c r="K93" i="2"/>
  <c r="L93" i="2"/>
  <c r="K94" i="2"/>
  <c r="L94" i="2"/>
  <c r="L95" i="2"/>
  <c r="I95" i="2" s="1"/>
  <c r="J95" i="2"/>
  <c r="F18" i="39"/>
  <c r="M23" i="1"/>
  <c r="M19" i="1"/>
  <c r="G23" i="1"/>
  <c r="G21" i="1"/>
  <c r="G19" i="1"/>
  <c r="H16" i="1"/>
  <c r="H12" i="1"/>
  <c r="G15" i="1"/>
  <c r="M14" i="1"/>
  <c r="M21" i="1"/>
  <c r="G22" i="1"/>
  <c r="G17" i="1"/>
  <c r="H14" i="1"/>
  <c r="M15" i="1"/>
  <c r="H23" i="1"/>
  <c r="H19" i="1"/>
  <c r="G12" i="1"/>
  <c r="M22" i="1"/>
  <c r="M18" i="1"/>
  <c r="H22" i="1"/>
  <c r="H20" i="1"/>
  <c r="H18" i="1"/>
  <c r="G16" i="1"/>
  <c r="G14" i="1"/>
  <c r="H15" i="1"/>
  <c r="M16" i="1"/>
  <c r="M13" i="1"/>
  <c r="M17" i="1"/>
  <c r="G20" i="1"/>
  <c r="G18" i="1"/>
  <c r="G13" i="1"/>
  <c r="M20" i="1"/>
  <c r="H21" i="1"/>
  <c r="H17" i="1"/>
  <c r="H13" i="1"/>
  <c r="M12" i="1"/>
  <c r="K95" i="2" l="1"/>
  <c r="H95" i="2" s="1"/>
  <c r="H96" i="2" s="1"/>
  <c r="M24" i="1"/>
  <c r="I13" i="1"/>
  <c r="I18" i="1"/>
  <c r="I20" i="1"/>
  <c r="I14" i="1"/>
  <c r="I16" i="1"/>
  <c r="G24" i="1"/>
  <c r="I12" i="1"/>
  <c r="I24" i="1" s="1"/>
  <c r="I26" i="1" s="1"/>
  <c r="G98" i="2" s="1"/>
  <c r="I17" i="1"/>
  <c r="I22" i="1"/>
  <c r="I15" i="1"/>
  <c r="H24" i="1"/>
  <c r="I19" i="1"/>
  <c r="I21" i="1"/>
  <c r="I23" i="1"/>
  <c r="G173" i="26"/>
  <c r="G174" i="26" s="1"/>
  <c r="J174" i="26"/>
  <c r="J173" i="26"/>
  <c r="C174" i="26"/>
</calcChain>
</file>

<file path=xl/sharedStrings.xml><?xml version="1.0" encoding="utf-8"?>
<sst xmlns="http://schemas.openxmlformats.org/spreadsheetml/2006/main" count="1068" uniqueCount="269">
  <si>
    <t>Référent Dossier et Autre</t>
    <phoneticPr fontId="6" type="noConversion"/>
  </si>
  <si>
    <t>COREG / ETR</t>
    <phoneticPr fontId="6" type="noConversion"/>
  </si>
  <si>
    <t>FORMATION PROFESSIONNELLE CONTINUE</t>
    <phoneticPr fontId="6" type="noConversion"/>
  </si>
  <si>
    <t>Suivi cohortes, F°C Animateurs, Professionnalisat°, Recrutement</t>
    <phoneticPr fontId="6" type="noConversion"/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</si>
  <si>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</si>
  <si>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</si>
  <si>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</si>
  <si>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</si>
  <si>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</si>
  <si>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</si>
  <si>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</si>
  <si>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</si>
  <si>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</si>
  <si>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</si>
  <si>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Mois</t>
  </si>
  <si>
    <t>Nombre d'heures</t>
  </si>
  <si>
    <t>FPC</t>
  </si>
  <si>
    <t>TOTAL</t>
  </si>
  <si>
    <t>Temps récup pris en heures</t>
  </si>
  <si>
    <t>DOMAINES</t>
  </si>
  <si>
    <t>COLONNE 2</t>
  </si>
  <si>
    <t>COLONNE 1</t>
  </si>
  <si>
    <t>Mois de Septembre 2018</t>
  </si>
  <si>
    <t>COLONNE 3</t>
  </si>
  <si>
    <t xml:space="preserve">COLONNE 4 </t>
  </si>
  <si>
    <t>Km</t>
  </si>
  <si>
    <t>CTFEM</t>
  </si>
  <si>
    <t>DÉVELOPPEMENT                                                             Publics et des Pratiques</t>
  </si>
  <si>
    <t>Missions-Actions</t>
  </si>
  <si>
    <t>VIE   FÉDÉRALE</t>
  </si>
  <si>
    <t>CP en jour Pris</t>
  </si>
  <si>
    <t>km effectués</t>
  </si>
  <si>
    <t>Observations - Complément</t>
  </si>
  <si>
    <r>
      <t>Formations aux Métiers du Sport</t>
    </r>
    <r>
      <rPr>
        <sz val="14"/>
        <color indexed="8"/>
        <rFont val="Calibri"/>
        <family val="2"/>
      </rPr>
      <t xml:space="preserve">                                ( BP JEPS, CQP ALS, VAE )                                                                               </t>
    </r>
    <r>
      <rPr>
        <b/>
        <sz val="14"/>
        <color indexed="8"/>
        <rFont val="Calibri"/>
        <family val="2"/>
      </rPr>
      <t>Formations fédérales</t>
    </r>
    <r>
      <rPr>
        <sz val="14"/>
        <color indexed="8"/>
        <rFont val="Calibri"/>
        <family val="2"/>
      </rPr>
      <t xml:space="preserve">                          (Tendance-BV-ABR...)                                                     </t>
    </r>
    <phoneticPr fontId="6" type="noConversion"/>
  </si>
  <si>
    <t>Référent Dossier, Autre</t>
    <phoneticPr fontId="6" type="noConversion"/>
  </si>
  <si>
    <t>Formations fédérales, autres</t>
    <phoneticPr fontId="6" type="noConversion"/>
  </si>
  <si>
    <t xml:space="preserve">FORMATIONS                                                                               Métiers du Sport et Fédérales </t>
    <phoneticPr fontId="6" type="noConversion"/>
  </si>
  <si>
    <r>
      <t xml:space="preserve"> au service du D</t>
    </r>
    <r>
      <rPr>
        <b/>
        <sz val="14"/>
        <color indexed="8"/>
        <rFont val="Calibri"/>
        <family val="2"/>
      </rPr>
      <t>ÉVELOPPEMENT</t>
    </r>
    <phoneticPr fontId="6" type="noConversion"/>
  </si>
  <si>
    <t>COREG / ETR</t>
    <phoneticPr fontId="6" type="noConversion"/>
  </si>
  <si>
    <t xml:space="preserve"> au service de la FORMATION</t>
    <phoneticPr fontId="6" type="noConversion"/>
  </si>
  <si>
    <t>Suivi de cohortes, F°C Animateurs, Professionnalisation, Recrutement</t>
    <phoneticPr fontId="6" type="noConversion"/>
  </si>
  <si>
    <t xml:space="preserve">COMMUNICATION   </t>
  </si>
  <si>
    <t>Nbre heures</t>
  </si>
  <si>
    <r>
      <rPr>
        <b/>
        <sz val="11"/>
        <rFont val="Tahoma"/>
        <family val="2"/>
      </rPr>
      <t xml:space="preserve">FORMATIONS  </t>
    </r>
    <r>
      <rPr>
        <sz val="11"/>
        <rFont val="Tahoma"/>
      </rPr>
      <t xml:space="preserve">                          </t>
    </r>
    <r>
      <rPr>
        <sz val="11"/>
        <color indexed="15"/>
        <rFont val="Tahoma"/>
        <family val="2"/>
      </rPr>
      <t/>
    </r>
  </si>
  <si>
    <t>au service de la FORM.</t>
  </si>
  <si>
    <t>au service du DÉV.</t>
  </si>
  <si>
    <t>Nombre d'heures annuelles</t>
    <phoneticPr fontId="6" type="noConversion"/>
  </si>
  <si>
    <t>Domaines d'activité</t>
    <phoneticPr fontId="6" type="noConversion"/>
  </si>
  <si>
    <t>Communication</t>
    <phoneticPr fontId="6" type="noConversion"/>
  </si>
  <si>
    <t>Total heures annuelles</t>
  </si>
  <si>
    <t>Nombre d'heures restantes</t>
  </si>
  <si>
    <t>Temps de déplacement</t>
  </si>
  <si>
    <t>Total du mois</t>
  </si>
  <si>
    <t>Septembre</t>
  </si>
  <si>
    <t>Octobre</t>
  </si>
  <si>
    <t xml:space="preserve">COLONNE 2 </t>
  </si>
  <si>
    <t>Liste des Tâches</t>
  </si>
  <si>
    <t>DEVELOPPEMENT</t>
  </si>
  <si>
    <t>REF_ENFANTS</t>
  </si>
  <si>
    <t>REF_AP_TENDANCE</t>
  </si>
  <si>
    <t>Etat_des_Lieux_CTFEM</t>
  </si>
  <si>
    <t>REF_SENIOR_AUTONOME</t>
  </si>
  <si>
    <t>Accompagnement_CODEP</t>
  </si>
  <si>
    <t>Partenariat_Renforcer_Développer_Réunions</t>
  </si>
  <si>
    <t>Coordination_ARSEPT_Auvergne</t>
  </si>
  <si>
    <t>REF_MILIEU_CARCERAL</t>
  </si>
  <si>
    <t>REF_GAC</t>
  </si>
  <si>
    <t>REF_MULTI_PATHOLOGIE</t>
  </si>
  <si>
    <t>REF_PUBLICS_VULNERABLES</t>
  </si>
  <si>
    <t>Autre</t>
  </si>
  <si>
    <t>SUIVI_DE_COHORTES</t>
  </si>
  <si>
    <t>Admin_Formation_Continue_des_Animateurs</t>
  </si>
  <si>
    <t>Faf_Formation_Continue_des_Animateurs</t>
  </si>
  <si>
    <t>Compte_rendu_Formation_Continue_des_Animateurs</t>
  </si>
  <si>
    <t>PROFESSIONNALISATION</t>
  </si>
  <si>
    <t>Veille_Juridique</t>
  </si>
  <si>
    <t>RECRUTEMENT_CLUBS_CODEP</t>
  </si>
  <si>
    <t>Recherche_Démarchage</t>
    <phoneticPr fontId="8" type="noConversion"/>
  </si>
  <si>
    <t>RECRUTEMENT_STAGIAIRES_FORMATION</t>
  </si>
  <si>
    <t>Admin_Informations_Formation</t>
  </si>
  <si>
    <t xml:space="preserve">FORMATION                                                                                                               </t>
  </si>
  <si>
    <t>Formation aux métiers du sport ET                                                                                                                                   Formations Fédérales</t>
  </si>
  <si>
    <t>BP_APT_ADPS_CO_T</t>
  </si>
  <si>
    <t>Préparation_Contenus_Formations</t>
  </si>
  <si>
    <t>BP_APT_ADPS_ SOUS_T</t>
  </si>
  <si>
    <t>FAF_Formations</t>
  </si>
  <si>
    <t>BP_AF_ADPS_CO_T</t>
  </si>
  <si>
    <t>Suivi_Pédagogique_Stagiaire</t>
  </si>
  <si>
    <t>BP AF_ADPS_SOUS_T</t>
  </si>
  <si>
    <t>Admin_Formation</t>
  </si>
  <si>
    <t>BP_LTP_INFA</t>
  </si>
  <si>
    <t>BP_JEPS_TSF</t>
  </si>
  <si>
    <t>BP_APT_GUC</t>
  </si>
  <si>
    <t>CQP_ALS_AGEE_VOIRON</t>
  </si>
  <si>
    <t>CQP_ALS_AGEE_LYON</t>
  </si>
  <si>
    <t>CQP_ALS_AGEE_ GUC</t>
  </si>
  <si>
    <t>CQP_ALS_AGEE_TSF</t>
  </si>
  <si>
    <t>ACCOMPAGNEMENT_VAE_CQP</t>
  </si>
  <si>
    <t>ACCOMPAGNEMENT_VAE_BP</t>
  </si>
  <si>
    <t>TUTEUR_ACCOMPAGNATEUR</t>
  </si>
  <si>
    <t>EVALUATEUR</t>
  </si>
  <si>
    <t>CTSS</t>
  </si>
  <si>
    <t>MASS</t>
  </si>
  <si>
    <t>MNSS</t>
  </si>
  <si>
    <t>CSS</t>
  </si>
  <si>
    <t>TENDANCE_BT</t>
  </si>
  <si>
    <t>TENDANCE_PILATES</t>
  </si>
  <si>
    <t>TENDANCE_FIT'BALL</t>
  </si>
  <si>
    <t>TENDANCE_BZ</t>
  </si>
  <si>
    <t>TENDANCE_DANCE_MOVE</t>
  </si>
  <si>
    <t>TENDANCE_BOXING_ENERGY</t>
  </si>
  <si>
    <t>TENDANCE_STRETCHING</t>
  </si>
  <si>
    <t>TENDANCE_FIT'WORK</t>
  </si>
  <si>
    <t>BIEN_VIEILLIR</t>
  </si>
  <si>
    <t>BIEN_VIEILLIR_EQ</t>
  </si>
  <si>
    <t>ATELIER_EQUILIBRE</t>
  </si>
  <si>
    <t>PROGRAMME_GYMMEMOIRE</t>
  </si>
  <si>
    <t>APA</t>
  </si>
  <si>
    <t>ABR1</t>
  </si>
  <si>
    <t>ABR2</t>
  </si>
  <si>
    <t>ROB</t>
  </si>
  <si>
    <t>Faf_stagiaire</t>
  </si>
  <si>
    <t>POSITIONNEMENT_CQP</t>
  </si>
  <si>
    <t>Admin_Positionnement</t>
  </si>
  <si>
    <t>Organisation_Certifications</t>
  </si>
  <si>
    <t>Organisation_Commission_de_Jury</t>
  </si>
  <si>
    <t>ACCOMPAGNEMENT_STAGIAIRE_ALTERNANCE</t>
  </si>
  <si>
    <t>Tutorat</t>
  </si>
  <si>
    <t>Participation_Expert</t>
  </si>
  <si>
    <t xml:space="preserve">COMMUNICATION                           </t>
  </si>
  <si>
    <t>Au service du développement                           Au service de la communication</t>
  </si>
  <si>
    <r>
      <t>D</t>
    </r>
    <r>
      <rPr>
        <b/>
        <sz val="14"/>
        <color indexed="8"/>
        <rFont val="Calibri"/>
        <family val="2"/>
      </rPr>
      <t>ÉVELOPPEMENT</t>
    </r>
  </si>
  <si>
    <t>Organisation_salon_Forum_Evènement</t>
  </si>
  <si>
    <t>Animation_Facebook</t>
  </si>
  <si>
    <t>FORMATION</t>
  </si>
  <si>
    <r>
      <t>VIE F</t>
    </r>
    <r>
      <rPr>
        <b/>
        <sz val="18"/>
        <color indexed="9"/>
        <rFont val="Calibri"/>
        <family val="2"/>
      </rPr>
      <t>É</t>
    </r>
    <r>
      <rPr>
        <b/>
        <sz val="18"/>
        <color indexed="9"/>
        <rFont val="Calibri"/>
        <family val="2"/>
      </rPr>
      <t>D</t>
    </r>
    <r>
      <rPr>
        <b/>
        <sz val="18"/>
        <color indexed="9"/>
        <rFont val="Calibri"/>
        <family val="2"/>
      </rPr>
      <t>É</t>
    </r>
    <r>
      <rPr>
        <b/>
        <sz val="18"/>
        <color indexed="9"/>
        <rFont val="Calibri"/>
        <family val="2"/>
      </rPr>
      <t>RALE</t>
    </r>
  </si>
  <si>
    <t>Séminaire</t>
  </si>
  <si>
    <t>Participation</t>
  </si>
  <si>
    <t>Frais_mensuels</t>
  </si>
  <si>
    <t>CECOM</t>
  </si>
  <si>
    <t>CEMED</t>
  </si>
  <si>
    <t>CPRI</t>
  </si>
  <si>
    <t>Compte_Rendu</t>
  </si>
  <si>
    <t>AUTRES</t>
  </si>
  <si>
    <t>Liste des actions - Missions</t>
  </si>
  <si>
    <t>Domaines d'Actions</t>
  </si>
  <si>
    <t>CTEFM</t>
  </si>
  <si>
    <t>REF_SPORT_EN_ENTREPRISE</t>
  </si>
  <si>
    <t>SENSIBILISATION_FC_ANIMATEURS</t>
  </si>
  <si>
    <t>AB_RAQUETTES_A_NEIGE</t>
  </si>
  <si>
    <t>ENFANTS_9MOIS_6ANS</t>
  </si>
  <si>
    <t>CQP_ALS_JSJO_ADPS_CLERMONT</t>
  </si>
  <si>
    <t>ENTRETIENS_INDIVIDUELS</t>
  </si>
  <si>
    <t>REUNIONS_COREG</t>
  </si>
  <si>
    <t>SUIVI_ADMIN</t>
  </si>
  <si>
    <t>PARTICIPATIONS_CELLULES</t>
  </si>
  <si>
    <t>FORMATIONS_FEDERALES</t>
  </si>
  <si>
    <t>FORMATIONS_AUTRES</t>
  </si>
  <si>
    <t>COMMUNICATION</t>
  </si>
  <si>
    <t>VIE_FEDERALE</t>
  </si>
  <si>
    <t>REF_AP_ EXT</t>
  </si>
  <si>
    <t>REF_SENIOR_EN_ETABLISSEMENTS</t>
  </si>
  <si>
    <t>REF_MULTI_PATHOLOGIES</t>
  </si>
  <si>
    <t>REF_AP_EXT</t>
  </si>
  <si>
    <t>REF_PERS_SITUA_HANDI</t>
  </si>
  <si>
    <t>TENDANCE_FITBALL</t>
  </si>
  <si>
    <t>TENDANCE_FITWORK</t>
  </si>
  <si>
    <t>ENFANTS_7_A_12ANS</t>
  </si>
  <si>
    <t>CERTIFICATIONS_CQP_ALS</t>
  </si>
  <si>
    <t>CERTIFICATIONS_BP</t>
  </si>
  <si>
    <t>BP_APT_ADPS_SOUS_T</t>
  </si>
  <si>
    <t>BP_AF_ADPS_SOUS_T</t>
  </si>
  <si>
    <t>CQP_ALS_AGEE_GUC</t>
  </si>
  <si>
    <t>CQP_ALS_AGEE_AFMS_ST_ET</t>
  </si>
  <si>
    <t>ABR_1</t>
  </si>
  <si>
    <t>ABR_2</t>
  </si>
  <si>
    <t>E_LEARNING</t>
  </si>
  <si>
    <r>
      <t>DE</t>
    </r>
    <r>
      <rPr>
        <b/>
        <sz val="14"/>
        <color indexed="15"/>
        <rFont val="Calibri"/>
        <family val="2"/>
      </rPr>
      <t>VELOPPEMENT_COM</t>
    </r>
  </si>
  <si>
    <t>FORMATION_COM</t>
  </si>
  <si>
    <t>AUTRE</t>
  </si>
  <si>
    <t>TACHES</t>
  </si>
  <si>
    <t>DOMAINES D'ACTION</t>
  </si>
  <si>
    <t>MISSIONS / ACTIONS</t>
  </si>
  <si>
    <t>AUTRES_FORMATIONS</t>
  </si>
  <si>
    <t>COLONNE 5</t>
  </si>
  <si>
    <t>COLONNE 6</t>
  </si>
  <si>
    <t>COLONNE 7</t>
  </si>
  <si>
    <t>COLONNE 8</t>
  </si>
  <si>
    <t xml:space="preserve">Temps de déplacement </t>
  </si>
  <si>
    <t>Lieux</t>
  </si>
  <si>
    <t>Domicile</t>
  </si>
  <si>
    <t>Antenne</t>
  </si>
  <si>
    <t>Siège du COREG</t>
  </si>
  <si>
    <t>Lieu de l'action</t>
  </si>
  <si>
    <t xml:space="preserve">Heures effectives de travail </t>
  </si>
  <si>
    <t>Étiquettes de lignes</t>
  </si>
  <si>
    <t>(vide)</t>
  </si>
  <si>
    <t>Total général</t>
  </si>
  <si>
    <t>Somme de Km</t>
  </si>
  <si>
    <t>VIE FÉDÉRALE</t>
  </si>
  <si>
    <t>Valeurs</t>
  </si>
  <si>
    <t>Heures effec fant</t>
  </si>
  <si>
    <t>Heures dep fant</t>
  </si>
  <si>
    <t>Somme de Heures effec fant</t>
  </si>
  <si>
    <t>Somme de Heures dep fant</t>
  </si>
  <si>
    <t>Dev</t>
  </si>
  <si>
    <t>CTF</t>
  </si>
  <si>
    <t>For</t>
  </si>
  <si>
    <t>DC</t>
  </si>
  <si>
    <t>FC</t>
  </si>
  <si>
    <t>VF</t>
  </si>
  <si>
    <t>FP</t>
  </si>
  <si>
    <r>
      <t>Heures totales effectuées</t>
    </r>
    <r>
      <rPr>
        <b/>
        <sz val="11"/>
        <rFont val="Tahoma"/>
        <family val="2"/>
      </rPr>
      <t/>
    </r>
  </si>
  <si>
    <t>Heures totales restantes</t>
  </si>
  <si>
    <t>Suivi_Admin_Compte_Rendu</t>
  </si>
  <si>
    <t>LISTE MISSIONS / Taches</t>
  </si>
  <si>
    <r>
      <t xml:space="preserve">Formations aux Métiers du Sport                      </t>
    </r>
    <r>
      <rPr>
        <sz val="11"/>
        <color indexed="15"/>
        <rFont val="Tahoma"/>
        <family val="2"/>
      </rPr>
      <t xml:space="preserve">                                                             </t>
    </r>
    <r>
      <rPr>
        <sz val="11"/>
        <rFont val="Tahoma"/>
      </rPr>
      <t xml:space="preserve">                                                          -                                               Formations fédérales                                     -                                                    </t>
    </r>
  </si>
  <si>
    <t>DEPLACEMENTS</t>
  </si>
  <si>
    <t>Total</t>
  </si>
  <si>
    <t>PARTICIPATION_CELLULES</t>
  </si>
  <si>
    <t>ETR</t>
  </si>
  <si>
    <t>Gestion</t>
  </si>
  <si>
    <t>Suivi_Fichier_Animateurs</t>
  </si>
  <si>
    <t>CEDEV</t>
  </si>
  <si>
    <t>DOCUMENTS_DIVERS</t>
  </si>
  <si>
    <t>Construction_Des_Emplois</t>
  </si>
  <si>
    <t>Aide_Aux_Contrats_De_Travail</t>
  </si>
  <si>
    <t>Accompagnement_Clubs_Codep_Mutualisation_Emploi_GE</t>
  </si>
  <si>
    <t>Positionnement_Stagiaire_Amont_Formation_Fédérale</t>
  </si>
  <si>
    <t>REF_PERSONNES_EN_SITUA_DE_HANDI</t>
  </si>
  <si>
    <t>Soutien_au_Dossier</t>
  </si>
  <si>
    <t>PROGRAMME_GYM_MEMOIRE</t>
  </si>
  <si>
    <t>ENFANTS_7_12ANS</t>
  </si>
  <si>
    <t>Faf_Stagiaire</t>
  </si>
  <si>
    <t>Faf_Positionnement</t>
  </si>
  <si>
    <t>Lecture_Dossier_UC1</t>
  </si>
  <si>
    <t>Organisation_Commission_De_Jury</t>
  </si>
  <si>
    <t>Visite_Pédagogique_Structure_Et_CR</t>
  </si>
  <si>
    <t>Conception_Outils_Développement</t>
  </si>
  <si>
    <t>Organisation_Salons_Forums_Evènements_Portes_Ouvertes</t>
  </si>
  <si>
    <t>Participation_Evènements_Forums_Portes_Ouvertes_Salons</t>
  </si>
  <si>
    <t>Admin_Préparation_Compte_Rendu</t>
  </si>
  <si>
    <t>Animation_Site_Internet</t>
  </si>
  <si>
    <t>Décompte_Mensuel</t>
  </si>
  <si>
    <t>Frais_Mensuels</t>
  </si>
  <si>
    <t>Compte_Rendu_Mensuel_D'Action</t>
  </si>
  <si>
    <t>Lecture_Et_Prise_De_Connaissance</t>
  </si>
  <si>
    <t>MATERIEL_PEDA</t>
  </si>
  <si>
    <t>Conception_Outils_Formation</t>
  </si>
  <si>
    <t>Participation_Evènements_Forum_Portes_Ouvertes_Salons</t>
  </si>
  <si>
    <t>Admin_Préparation_CR</t>
  </si>
  <si>
    <t>Admin_Formation_Continue_Des_Animateurs</t>
  </si>
  <si>
    <t>Faf_Formation_Continue_Des_Animateurs</t>
  </si>
  <si>
    <t>Compte_Rendu_Formation_Continue_Des_Animateurs</t>
  </si>
  <si>
    <t>Autre_Formation_Continue_Des_Animateurs</t>
  </si>
  <si>
    <t>Faf_Jury</t>
  </si>
  <si>
    <t>Congé_Special_Déménagement_Mariage…</t>
  </si>
  <si>
    <t xml:space="preserve">Gestion </t>
  </si>
  <si>
    <t>Faf_Formations</t>
  </si>
  <si>
    <t>Réunion</t>
  </si>
  <si>
    <t>Sept 18</t>
  </si>
  <si>
    <t xml:space="preserve">NOM : </t>
  </si>
  <si>
    <t xml:space="preserve">PRÉNOM : </t>
  </si>
  <si>
    <t xml:space="preserve">FONCTION : </t>
  </si>
  <si>
    <t>Suivi de Missions des membres</t>
  </si>
  <si>
    <t>Jour</t>
  </si>
  <si>
    <t>sept</t>
  </si>
  <si>
    <t>Années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</si>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</sst>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d\ d/mm/yyyy"/>
    <numFmt numFmtId="165" formatCode="[hh]:mm"/>
  </numFmts>
  <fonts count="66">
    <font>
      <sz val="11"/>
      <name val="Tahoma"/>
    </font>
    <font>
      <b/>
      <sz val="11"/>
      <name val="Tahoma"/>
      <family val="2"/>
    </font>
    <font>
      <sz val="11"/>
      <name val="Tahoma"/>
      <family val="2"/>
    </font>
    <font>
      <sz val="11"/>
      <color indexed="8"/>
      <name val="Calibri"/>
      <family val="2"/>
    </font>
    <font>
      <sz val="24"/>
      <color indexed="8"/>
      <name val="Calibri"/>
      <family val="2"/>
    </font>
    <font>
      <sz val="16"/>
      <color indexed="8"/>
      <name val="Calibri"/>
      <family val="2"/>
    </font>
    <font>
      <sz val="8"/>
      <name val="Tahoma"/>
      <family val="2"/>
    </font>
    <font>
      <b/>
      <sz val="16"/>
      <color indexed="8"/>
      <name val="Calibri"/>
      <family val="2"/>
    </font>
    <font>
      <sz val="7"/>
      <color indexed="8"/>
      <name val="Open Sans"/>
      <family val="2"/>
    </font>
    <font>
      <b/>
      <sz val="16"/>
      <name val="Calibri"/>
      <family val="2"/>
    </font>
    <font>
      <b/>
      <sz val="14"/>
      <color indexed="8"/>
      <name val="Calibri"/>
      <family val="2"/>
    </font>
    <font>
      <b/>
      <sz val="12"/>
      <name val="Tahoma"/>
      <family val="2"/>
    </font>
    <font>
      <sz val="14"/>
      <color indexed="8"/>
      <name val="Calibri"/>
      <family val="2"/>
    </font>
    <font>
      <b/>
      <sz val="22"/>
      <name val="Calibri"/>
      <family val="2"/>
    </font>
    <font>
      <b/>
      <sz val="11"/>
      <name val="Tahoma"/>
      <family val="2"/>
    </font>
    <font>
      <sz val="11"/>
      <color indexed="15"/>
      <name val="Tahoma"/>
      <family val="2"/>
    </font>
    <font>
      <sz val="16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sz val="12"/>
      <name val="Calibri"/>
      <family val="2"/>
    </font>
    <font>
      <b/>
      <sz val="16"/>
      <name val="Calibri"/>
      <family val="2"/>
    </font>
    <font>
      <b/>
      <sz val="18"/>
      <color indexed="8"/>
      <name val="Calibri"/>
      <family val="2"/>
    </font>
    <font>
      <b/>
      <sz val="16"/>
      <color indexed="10"/>
      <name val="Calibri"/>
      <family val="2"/>
    </font>
    <font>
      <sz val="10"/>
      <name val="Calibri"/>
      <family val="2"/>
    </font>
    <font>
      <sz val="16"/>
      <color indexed="8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2"/>
      <name val="Tahoma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6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b/>
      <sz val="18"/>
      <color indexed="9"/>
      <name val="Calibri"/>
      <family val="2"/>
    </font>
    <font>
      <b/>
      <sz val="14"/>
      <color indexed="15"/>
      <name val="Calibri"/>
      <family val="2"/>
    </font>
    <font>
      <sz val="14"/>
      <color indexed="8"/>
      <name val="Tahoma"/>
      <family val="2"/>
    </font>
    <font>
      <sz val="20"/>
      <name val="Tahoma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2"/>
      <color rgb="FFC65911"/>
      <name val="Calibri"/>
      <family val="2"/>
    </font>
    <font>
      <sz val="12"/>
      <color rgb="FFC65911"/>
      <name val="Calibri"/>
      <family val="2"/>
    </font>
    <font>
      <b/>
      <sz val="12"/>
      <color rgb="FFFF0000"/>
      <name val="Calibri"/>
      <family val="2"/>
    </font>
    <font>
      <u/>
      <sz val="11"/>
      <color theme="10"/>
      <name val="Tahoma"/>
      <family val="2"/>
    </font>
    <font>
      <u/>
      <sz val="11"/>
      <color theme="1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Calibri"/>
      <family val="2"/>
    </font>
    <font>
      <b/>
      <sz val="11"/>
      <color theme="9" tint="-0.249977111117893"/>
      <name val="Calibri"/>
      <family val="2"/>
      <scheme val="minor"/>
    </font>
    <font>
      <sz val="11"/>
      <color theme="1"/>
      <name val="Tahoma"/>
      <family val="2"/>
    </font>
    <font>
      <b/>
      <sz val="11"/>
      <color rgb="FF002060"/>
      <name val="Tahoma"/>
      <family val="2"/>
    </font>
    <font>
      <b/>
      <sz val="11"/>
      <color rgb="FFC00000"/>
      <name val="Tahoma"/>
      <family val="2"/>
    </font>
    <font>
      <b/>
      <sz val="10"/>
      <color rgb="FFC00000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B1C8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AC9"/>
        <bgColor indexed="64"/>
      </patternFill>
    </fill>
    <fill>
      <patternFill patternType="solid">
        <fgColor rgb="FFE53434"/>
        <bgColor indexed="64"/>
      </patternFill>
    </fill>
    <fill>
      <patternFill patternType="solid">
        <fgColor rgb="FF0098A1"/>
        <bgColor indexed="64"/>
      </patternFill>
    </fill>
    <fill>
      <patternFill patternType="solid">
        <fgColor rgb="FFA5027D"/>
        <bgColor indexed="64"/>
      </patternFill>
    </fill>
    <fill>
      <patternFill patternType="solid">
        <fgColor rgb="FFE2007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F9ED7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/>
      <right/>
      <top style="thin">
        <color rgb="FFFFC000"/>
      </top>
      <bottom/>
      <diagonal/>
    </border>
    <border>
      <left style="medium">
        <color auto="1"/>
      </left>
      <right style="thin">
        <color theme="5"/>
      </right>
      <top style="thin">
        <color theme="5"/>
      </top>
      <bottom/>
      <diagonal/>
    </border>
    <border>
      <left style="medium">
        <color auto="1"/>
      </left>
      <right style="thin">
        <color theme="5"/>
      </right>
      <top style="thin">
        <color auto="1"/>
      </top>
      <bottom/>
      <diagonal/>
    </border>
    <border>
      <left style="medium">
        <color auto="1"/>
      </left>
      <right style="thin">
        <color theme="5"/>
      </right>
      <top style="thin">
        <color auto="1"/>
      </top>
      <bottom style="thin">
        <color auto="1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medium">
        <color auto="1"/>
      </left>
      <right style="thin">
        <color theme="5"/>
      </right>
      <top style="thin">
        <color theme="5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medium">
        <color auto="1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medium">
        <color auto="1"/>
      </left>
      <right style="thin">
        <color theme="5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theme="5"/>
      </bottom>
      <diagonal/>
    </border>
    <border>
      <left style="medium">
        <color auto="1"/>
      </left>
      <right style="medium">
        <color auto="1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theme="5"/>
      </right>
      <top/>
      <bottom/>
      <diagonal/>
    </border>
    <border>
      <left/>
      <right/>
      <top style="thin">
        <color theme="5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dashed">
        <color auto="1"/>
      </top>
      <bottom/>
      <diagonal/>
    </border>
  </borders>
  <cellStyleXfs count="26">
    <xf numFmtId="0" fontId="0" fillId="0" borderId="0"/>
    <xf numFmtId="0" fontId="38" fillId="0" borderId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</cellStyleXfs>
  <cellXfs count="489">
    <xf numFmtId="0" fontId="0" fillId="0" borderId="0" xfId="0"/>
    <xf numFmtId="0" fontId="3" fillId="0" borderId="0" xfId="0" applyFont="1"/>
    <xf numFmtId="0" fontId="5" fillId="0" borderId="0" xfId="0" applyFont="1"/>
    <xf numFmtId="0" fontId="8" fillId="0" borderId="0" xfId="0" applyFont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center"/>
    </xf>
    <xf numFmtId="0" fontId="20" fillId="4" borderId="2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18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/>
    <xf numFmtId="0" fontId="18" fillId="5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0" fontId="0" fillId="0" borderId="0" xfId="0" applyBorder="1" applyAlignment="1">
      <alignment horizontal="center" vertical="center"/>
    </xf>
    <xf numFmtId="0" fontId="28" fillId="0" borderId="0" xfId="0" applyFont="1" applyAlignment="1">
      <alignment wrapText="1"/>
    </xf>
    <xf numFmtId="14" fontId="30" fillId="2" borderId="0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18" fillId="5" borderId="15" xfId="0" applyFont="1" applyFill="1" applyBorder="1" applyAlignment="1">
      <alignment horizontal="center" vertical="center" wrapText="1"/>
    </xf>
    <xf numFmtId="0" fontId="31" fillId="2" borderId="0" xfId="0" applyNumberFormat="1" applyFont="1" applyFill="1" applyBorder="1" applyAlignment="1">
      <alignment horizontal="left" vertical="center"/>
    </xf>
    <xf numFmtId="0" fontId="32" fillId="7" borderId="31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23" fillId="9" borderId="38" xfId="0" applyFont="1" applyFill="1" applyBorder="1"/>
    <xf numFmtId="0" fontId="23" fillId="9" borderId="39" xfId="0" applyFont="1" applyFill="1" applyBorder="1"/>
    <xf numFmtId="0" fontId="23" fillId="11" borderId="38" xfId="0" applyFont="1" applyFill="1" applyBorder="1" applyAlignment="1">
      <alignment vertical="center"/>
    </xf>
    <xf numFmtId="0" fontId="23" fillId="10" borderId="38" xfId="0" applyFont="1" applyFill="1" applyBorder="1" applyAlignment="1">
      <alignment horizontal="left" vertical="center"/>
    </xf>
    <xf numFmtId="0" fontId="23" fillId="8" borderId="37" xfId="0" applyFont="1" applyFill="1" applyBorder="1" applyAlignment="1">
      <alignment wrapText="1"/>
    </xf>
    <xf numFmtId="0" fontId="23" fillId="8" borderId="38" xfId="0" applyFont="1" applyFill="1" applyBorder="1" applyAlignment="1">
      <alignment wrapText="1"/>
    </xf>
    <xf numFmtId="0" fontId="23" fillId="8" borderId="39" xfId="0" applyFont="1" applyFill="1" applyBorder="1" applyAlignment="1">
      <alignment wrapText="1"/>
    </xf>
    <xf numFmtId="0" fontId="23" fillId="4" borderId="40" xfId="0" applyFont="1" applyFill="1" applyBorder="1" applyAlignment="1">
      <alignment wrapText="1"/>
    </xf>
    <xf numFmtId="0" fontId="2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8" fillId="0" borderId="0" xfId="1"/>
    <xf numFmtId="0" fontId="38" fillId="0" borderId="0" xfId="1" applyBorder="1" applyAlignment="1">
      <alignment horizontal="center"/>
    </xf>
    <xf numFmtId="0" fontId="40" fillId="12" borderId="2" xfId="1" applyFont="1" applyFill="1" applyBorder="1" applyAlignment="1">
      <alignment horizontal="center" vertical="center"/>
    </xf>
    <xf numFmtId="0" fontId="38" fillId="13" borderId="19" xfId="1" applyFill="1" applyBorder="1"/>
    <xf numFmtId="0" fontId="38" fillId="13" borderId="47" xfId="1" applyFill="1" applyBorder="1"/>
    <xf numFmtId="0" fontId="38" fillId="13" borderId="44" xfId="1" applyFill="1" applyBorder="1"/>
    <xf numFmtId="0" fontId="38" fillId="13" borderId="49" xfId="1" applyFill="1" applyBorder="1"/>
    <xf numFmtId="0" fontId="38" fillId="13" borderId="31" xfId="1" applyFill="1" applyBorder="1"/>
    <xf numFmtId="0" fontId="38" fillId="13" borderId="53" xfId="1" applyFill="1" applyBorder="1"/>
    <xf numFmtId="0" fontId="38" fillId="0" borderId="12" xfId="1" applyBorder="1"/>
    <xf numFmtId="0" fontId="38" fillId="13" borderId="10" xfId="1" applyFill="1" applyBorder="1"/>
    <xf numFmtId="0" fontId="38" fillId="13" borderId="29" xfId="1" applyFill="1" applyBorder="1"/>
    <xf numFmtId="0" fontId="38" fillId="13" borderId="48" xfId="1" applyFill="1" applyBorder="1"/>
    <xf numFmtId="0" fontId="38" fillId="13" borderId="8" xfId="1" applyFill="1" applyBorder="1"/>
    <xf numFmtId="0" fontId="38" fillId="13" borderId="20" xfId="1" applyFill="1" applyBorder="1"/>
    <xf numFmtId="0" fontId="38" fillId="13" borderId="45" xfId="1" applyFill="1" applyBorder="1"/>
    <xf numFmtId="0" fontId="38" fillId="13" borderId="13" xfId="1" applyFill="1" applyBorder="1"/>
    <xf numFmtId="0" fontId="38" fillId="13" borderId="0" xfId="1" applyFill="1" applyBorder="1"/>
    <xf numFmtId="0" fontId="38" fillId="13" borderId="9" xfId="1" applyFill="1" applyBorder="1"/>
    <xf numFmtId="0" fontId="38" fillId="13" borderId="50" xfId="1" applyFill="1" applyBorder="1"/>
    <xf numFmtId="0" fontId="38" fillId="13" borderId="11" xfId="1" applyFill="1" applyBorder="1"/>
    <xf numFmtId="0" fontId="38" fillId="13" borderId="12" xfId="1" applyFill="1" applyBorder="1"/>
    <xf numFmtId="0" fontId="38" fillId="13" borderId="54" xfId="1" applyFill="1" applyBorder="1"/>
    <xf numFmtId="0" fontId="38" fillId="13" borderId="52" xfId="1" applyFill="1" applyBorder="1"/>
    <xf numFmtId="0" fontId="41" fillId="14" borderId="49" xfId="1" applyFont="1" applyFill="1" applyBorder="1" applyAlignment="1">
      <alignment horizontal="center" vertical="center" textRotation="90"/>
    </xf>
    <xf numFmtId="0" fontId="41" fillId="14" borderId="52" xfId="1" applyFont="1" applyFill="1" applyBorder="1" applyAlignment="1">
      <alignment horizontal="center" vertical="center" textRotation="90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44" fillId="13" borderId="19" xfId="1" applyFont="1" applyFill="1" applyBorder="1" applyAlignment="1">
      <alignment vertical="center"/>
    </xf>
    <xf numFmtId="0" fontId="44" fillId="13" borderId="44" xfId="1" applyFont="1" applyFill="1" applyBorder="1" applyAlignment="1">
      <alignment vertical="center"/>
    </xf>
    <xf numFmtId="0" fontId="44" fillId="13" borderId="31" xfId="1" applyFont="1" applyFill="1" applyBorder="1" applyAlignment="1">
      <alignment vertical="center"/>
    </xf>
    <xf numFmtId="0" fontId="39" fillId="13" borderId="49" xfId="1" applyFont="1" applyFill="1" applyBorder="1"/>
    <xf numFmtId="0" fontId="46" fillId="13" borderId="53" xfId="1" applyFont="1" applyFill="1" applyBorder="1"/>
    <xf numFmtId="0" fontId="46" fillId="13" borderId="10" xfId="1" applyFont="1" applyFill="1" applyBorder="1"/>
    <xf numFmtId="0" fontId="46" fillId="13" borderId="48" xfId="1" applyFont="1" applyFill="1" applyBorder="1"/>
    <xf numFmtId="0" fontId="47" fillId="13" borderId="45" xfId="1" applyFont="1" applyFill="1" applyBorder="1" applyAlignment="1">
      <alignment vertical="center"/>
    </xf>
    <xf numFmtId="0" fontId="47" fillId="13" borderId="19" xfId="1" applyFont="1" applyFill="1" applyBorder="1" applyAlignment="1">
      <alignment vertical="center"/>
    </xf>
    <xf numFmtId="0" fontId="48" fillId="13" borderId="48" xfId="1" applyFont="1" applyFill="1" applyBorder="1" applyAlignment="1">
      <alignment vertical="center"/>
    </xf>
    <xf numFmtId="0" fontId="48" fillId="13" borderId="50" xfId="1" applyFont="1" applyFill="1" applyBorder="1" applyAlignment="1">
      <alignment vertical="center"/>
    </xf>
    <xf numFmtId="0" fontId="49" fillId="0" borderId="0" xfId="1" applyFont="1"/>
    <xf numFmtId="0" fontId="46" fillId="0" borderId="12" xfId="1" applyFont="1" applyBorder="1"/>
    <xf numFmtId="0" fontId="46" fillId="13" borderId="29" xfId="1" applyFont="1" applyFill="1" applyBorder="1"/>
    <xf numFmtId="0" fontId="46" fillId="13" borderId="44" xfId="1" applyFont="1" applyFill="1" applyBorder="1"/>
    <xf numFmtId="0" fontId="46" fillId="13" borderId="20" xfId="1" applyFont="1" applyFill="1" applyBorder="1"/>
    <xf numFmtId="0" fontId="50" fillId="13" borderId="19" xfId="1" applyFont="1" applyFill="1" applyBorder="1"/>
    <xf numFmtId="0" fontId="50" fillId="13" borderId="44" xfId="1" applyFont="1" applyFill="1" applyBorder="1"/>
    <xf numFmtId="0" fontId="50" fillId="13" borderId="13" xfId="1" applyFont="1" applyFill="1" applyBorder="1"/>
    <xf numFmtId="0" fontId="50" fillId="13" borderId="29" xfId="1" applyFont="1" applyFill="1" applyBorder="1"/>
    <xf numFmtId="0" fontId="50" fillId="13" borderId="45" xfId="1" applyFont="1" applyFill="1" applyBorder="1"/>
    <xf numFmtId="0" fontId="50" fillId="13" borderId="48" xfId="1" applyFont="1" applyFill="1" applyBorder="1"/>
    <xf numFmtId="0" fontId="50" fillId="13" borderId="29" xfId="1" applyFont="1" applyFill="1" applyBorder="1" applyAlignment="1"/>
    <xf numFmtId="0" fontId="50" fillId="13" borderId="10" xfId="1" applyFont="1" applyFill="1" applyBorder="1"/>
    <xf numFmtId="0" fontId="50" fillId="13" borderId="9" xfId="1" applyFont="1" applyFill="1" applyBorder="1"/>
    <xf numFmtId="0" fontId="51" fillId="13" borderId="44" xfId="1" applyFont="1" applyFill="1" applyBorder="1"/>
    <xf numFmtId="0" fontId="51" fillId="13" borderId="31" xfId="1" applyFont="1" applyFill="1" applyBorder="1"/>
    <xf numFmtId="0" fontId="52" fillId="13" borderId="13" xfId="1" applyFont="1" applyFill="1" applyBorder="1"/>
    <xf numFmtId="0" fontId="49" fillId="13" borderId="44" xfId="1" applyFont="1" applyFill="1" applyBorder="1"/>
    <xf numFmtId="0" fontId="53" fillId="19" borderId="62" xfId="0" applyFont="1" applyFill="1" applyBorder="1" applyAlignment="1">
      <alignment horizontal="center" vertical="center"/>
    </xf>
    <xf numFmtId="0" fontId="54" fillId="19" borderId="63" xfId="0" applyFont="1" applyFill="1" applyBorder="1" applyAlignment="1">
      <alignment horizontal="center" vertical="center"/>
    </xf>
    <xf numFmtId="0" fontId="55" fillId="19" borderId="0" xfId="0" applyFont="1" applyFill="1" applyBorder="1" applyAlignment="1">
      <alignment horizontal="center" vertical="center"/>
    </xf>
    <xf numFmtId="0" fontId="54" fillId="19" borderId="62" xfId="0" applyFont="1" applyFill="1" applyBorder="1" applyAlignment="1">
      <alignment horizontal="center" vertical="center"/>
    </xf>
    <xf numFmtId="0" fontId="50" fillId="13" borderId="64" xfId="1" applyNumberFormat="1" applyFont="1" applyFill="1" applyBorder="1" applyAlignment="1"/>
    <xf numFmtId="0" fontId="50" fillId="13" borderId="29" xfId="1" applyNumberFormat="1" applyFont="1" applyFill="1" applyBorder="1" applyAlignment="1"/>
    <xf numFmtId="0" fontId="50" fillId="13" borderId="65" xfId="1" applyNumberFormat="1" applyFont="1" applyFill="1" applyBorder="1" applyAlignment="1"/>
    <xf numFmtId="0" fontId="50" fillId="13" borderId="66" xfId="1" applyNumberFormat="1" applyFont="1" applyFill="1" applyBorder="1" applyAlignment="1"/>
    <xf numFmtId="0" fontId="48" fillId="0" borderId="0" xfId="1" applyFont="1"/>
    <xf numFmtId="0" fontId="53" fillId="19" borderId="67" xfId="0" applyFont="1" applyFill="1" applyBorder="1" applyAlignment="1">
      <alignment horizontal="center" vertical="center"/>
    </xf>
    <xf numFmtId="0" fontId="52" fillId="13" borderId="29" xfId="1" applyFont="1" applyFill="1" applyBorder="1"/>
    <xf numFmtId="0" fontId="39" fillId="13" borderId="47" xfId="1" applyFont="1" applyFill="1" applyBorder="1" applyAlignment="1">
      <alignment horizontal="center" vertical="center"/>
    </xf>
    <xf numFmtId="0" fontId="50" fillId="13" borderId="68" xfId="1" applyNumberFormat="1" applyFont="1" applyFill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7" fontId="0" fillId="0" borderId="0" xfId="0" applyNumberFormat="1"/>
    <xf numFmtId="17" fontId="37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1" fontId="32" fillId="7" borderId="3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left" indent="1"/>
    </xf>
    <xf numFmtId="0" fontId="0" fillId="0" borderId="0" xfId="0" applyNumberFormat="1" applyAlignment="1">
      <alignment horizontal="left" indent="2"/>
    </xf>
    <xf numFmtId="0" fontId="0" fillId="0" borderId="8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/>
    <xf numFmtId="165" fontId="0" fillId="0" borderId="0" xfId="0" applyNumberFormat="1"/>
    <xf numFmtId="165" fontId="22" fillId="3" borderId="2" xfId="0" applyNumberFormat="1" applyFont="1" applyFill="1" applyBorder="1" applyAlignment="1">
      <alignment horizontal="center" vertical="center"/>
    </xf>
    <xf numFmtId="165" fontId="32" fillId="7" borderId="5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2" borderId="0" xfId="0" applyNumberFormat="1" applyFont="1" applyFill="1" applyBorder="1" applyAlignment="1">
      <alignment horizontal="left" vertical="center"/>
    </xf>
    <xf numFmtId="0" fontId="5" fillId="13" borderId="30" xfId="0" applyNumberFormat="1" applyFont="1" applyFill="1" applyBorder="1" applyAlignment="1">
      <alignment horizontal="left" vertical="center"/>
    </xf>
    <xf numFmtId="0" fontId="5" fillId="13" borderId="30" xfId="0" applyFont="1" applyFill="1" applyBorder="1" applyAlignment="1">
      <alignment horizontal="left" vertical="center" wrapText="1"/>
    </xf>
    <xf numFmtId="20" fontId="5" fillId="13" borderId="30" xfId="0" applyNumberFormat="1" applyFont="1" applyFill="1" applyBorder="1" applyAlignment="1">
      <alignment horizontal="center" vertical="center" wrapText="1"/>
    </xf>
    <xf numFmtId="0" fontId="36" fillId="13" borderId="69" xfId="0" applyFont="1" applyFill="1" applyBorder="1" applyAlignment="1">
      <alignment horizontal="center" vertical="center"/>
    </xf>
    <xf numFmtId="0" fontId="5" fillId="13" borderId="70" xfId="0" applyNumberFormat="1" applyFont="1" applyFill="1" applyBorder="1" applyAlignment="1">
      <alignment horizontal="left" vertical="center"/>
    </xf>
    <xf numFmtId="0" fontId="5" fillId="13" borderId="70" xfId="0" applyFont="1" applyFill="1" applyBorder="1" applyAlignment="1">
      <alignment horizontal="left" vertical="center" wrapText="1"/>
    </xf>
    <xf numFmtId="20" fontId="5" fillId="13" borderId="70" xfId="0" applyNumberFormat="1" applyFont="1" applyFill="1" applyBorder="1" applyAlignment="1">
      <alignment horizontal="center" vertical="center" wrapText="1"/>
    </xf>
    <xf numFmtId="0" fontId="36" fillId="13" borderId="71" xfId="0" applyFont="1" applyFill="1" applyBorder="1" applyAlignment="1">
      <alignment horizontal="center" vertical="center"/>
    </xf>
    <xf numFmtId="0" fontId="5" fillId="13" borderId="28" xfId="0" applyNumberFormat="1" applyFont="1" applyFill="1" applyBorder="1" applyAlignment="1">
      <alignment horizontal="left" vertical="center"/>
    </xf>
    <xf numFmtId="0" fontId="5" fillId="13" borderId="28" xfId="0" applyFont="1" applyFill="1" applyBorder="1" applyAlignment="1">
      <alignment horizontal="left" vertical="center" wrapText="1"/>
    </xf>
    <xf numFmtId="20" fontId="5" fillId="13" borderId="28" xfId="0" applyNumberFormat="1" applyFont="1" applyFill="1" applyBorder="1" applyAlignment="1">
      <alignment horizontal="center" vertical="center" wrapText="1"/>
    </xf>
    <xf numFmtId="0" fontId="36" fillId="13" borderId="17" xfId="0" applyFont="1" applyFill="1" applyBorder="1" applyAlignment="1">
      <alignment horizontal="center" vertical="center"/>
    </xf>
    <xf numFmtId="20" fontId="5" fillId="13" borderId="70" xfId="0" applyNumberFormat="1" applyFont="1" applyFill="1" applyBorder="1" applyAlignment="1">
      <alignment horizontal="center" vertical="center"/>
    </xf>
    <xf numFmtId="20" fontId="5" fillId="13" borderId="28" xfId="0" applyNumberFormat="1" applyFont="1" applyFill="1" applyBorder="1" applyAlignment="1">
      <alignment horizontal="center" vertical="center"/>
    </xf>
    <xf numFmtId="0" fontId="5" fillId="13" borderId="70" xfId="0" applyFont="1" applyFill="1" applyBorder="1"/>
    <xf numFmtId="20" fontId="7" fillId="13" borderId="28" xfId="0" applyNumberFormat="1" applyFont="1" applyFill="1" applyBorder="1" applyAlignment="1">
      <alignment horizontal="center" vertical="center" wrapText="1"/>
    </xf>
    <xf numFmtId="0" fontId="5" fillId="13" borderId="28" xfId="0" applyNumberFormat="1" applyFont="1" applyFill="1" applyBorder="1" applyAlignment="1">
      <alignment horizontal="center" vertical="center" wrapText="1"/>
    </xf>
    <xf numFmtId="0" fontId="5" fillId="13" borderId="7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5" fontId="13" fillId="3" borderId="2" xfId="0" applyNumberFormat="1" applyFont="1" applyFill="1" applyBorder="1" applyAlignment="1">
      <alignment horizontal="center" vertical="center"/>
    </xf>
    <xf numFmtId="165" fontId="19" fillId="0" borderId="3" xfId="0" applyNumberFormat="1" applyFont="1" applyBorder="1" applyAlignment="1">
      <alignment horizontal="center" vertical="center"/>
    </xf>
    <xf numFmtId="165" fontId="19" fillId="0" borderId="4" xfId="0" applyNumberFormat="1" applyFont="1" applyBorder="1" applyAlignment="1">
      <alignment horizontal="center" vertical="center"/>
    </xf>
    <xf numFmtId="165" fontId="19" fillId="0" borderId="5" xfId="0" applyNumberFormat="1" applyFont="1" applyBorder="1" applyAlignment="1">
      <alignment horizontal="center" vertical="center"/>
    </xf>
    <xf numFmtId="165" fontId="19" fillId="0" borderId="3" xfId="0" applyNumberFormat="1" applyFont="1" applyBorder="1" applyAlignment="1">
      <alignment horizontal="center"/>
    </xf>
    <xf numFmtId="165" fontId="19" fillId="0" borderId="4" xfId="0" applyNumberFormat="1" applyFont="1" applyBorder="1" applyAlignment="1">
      <alignment horizontal="center"/>
    </xf>
    <xf numFmtId="165" fontId="19" fillId="0" borderId="5" xfId="0" applyNumberFormat="1" applyFont="1" applyBorder="1" applyAlignment="1">
      <alignment horizontal="center"/>
    </xf>
    <xf numFmtId="165" fontId="18" fillId="3" borderId="2" xfId="0" applyNumberFormat="1" applyFont="1" applyFill="1" applyBorder="1" applyAlignment="1">
      <alignment horizontal="center" vertical="center"/>
    </xf>
    <xf numFmtId="165" fontId="11" fillId="6" borderId="6" xfId="0" applyNumberFormat="1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46" fillId="13" borderId="65" xfId="1" applyNumberFormat="1" applyFont="1" applyFill="1" applyBorder="1" applyAlignment="1"/>
    <xf numFmtId="0" fontId="46" fillId="13" borderId="73" xfId="1" applyNumberFormat="1" applyFont="1" applyFill="1" applyBorder="1" applyAlignment="1"/>
    <xf numFmtId="0" fontId="47" fillId="13" borderId="74" xfId="1" applyNumberFormat="1" applyFont="1" applyFill="1" applyBorder="1" applyAlignment="1">
      <alignment vertical="center"/>
    </xf>
    <xf numFmtId="0" fontId="47" fillId="13" borderId="75" xfId="1" applyNumberFormat="1" applyFont="1" applyFill="1" applyBorder="1" applyAlignment="1">
      <alignment vertical="center"/>
    </xf>
    <xf numFmtId="0" fontId="51" fillId="13" borderId="76" xfId="1" applyNumberFormat="1" applyFont="1" applyFill="1" applyBorder="1" applyAlignment="1"/>
    <xf numFmtId="0" fontId="48" fillId="13" borderId="64" xfId="1" applyNumberFormat="1" applyFont="1" applyFill="1" applyBorder="1" applyAlignment="1">
      <alignment vertical="center"/>
    </xf>
    <xf numFmtId="0" fontId="48" fillId="13" borderId="68" xfId="1" applyNumberFormat="1" applyFont="1" applyFill="1" applyBorder="1" applyAlignment="1">
      <alignment vertical="center"/>
    </xf>
    <xf numFmtId="0" fontId="48" fillId="0" borderId="72" xfId="1" applyNumberFormat="1" applyFont="1" applyBorder="1" applyAlignment="1"/>
    <xf numFmtId="0" fontId="48" fillId="0" borderId="77" xfId="1" applyNumberFormat="1" applyFont="1" applyBorder="1" applyAlignment="1"/>
    <xf numFmtId="0" fontId="49" fillId="0" borderId="72" xfId="1" applyNumberFormat="1" applyFont="1" applyBorder="1" applyAlignment="1"/>
    <xf numFmtId="0" fontId="38" fillId="21" borderId="46" xfId="1" applyNumberFormat="1" applyFont="1" applyFill="1" applyBorder="1" applyAlignment="1"/>
    <xf numFmtId="0" fontId="46" fillId="13" borderId="74" xfId="1" applyNumberFormat="1" applyFont="1" applyFill="1" applyBorder="1" applyAlignment="1"/>
    <xf numFmtId="0" fontId="58" fillId="13" borderId="78" xfId="1" applyNumberFormat="1" applyFont="1" applyFill="1" applyBorder="1" applyAlignment="1"/>
    <xf numFmtId="0" fontId="23" fillId="8" borderId="40" xfId="0" applyFont="1" applyFill="1" applyBorder="1" applyAlignment="1">
      <alignment wrapText="1"/>
    </xf>
    <xf numFmtId="0" fontId="2" fillId="8" borderId="60" xfId="0" applyFont="1" applyFill="1" applyBorder="1" applyAlignment="1">
      <alignment horizontal="center" vertical="center"/>
    </xf>
    <xf numFmtId="0" fontId="23" fillId="4" borderId="39" xfId="0" applyFont="1" applyFill="1" applyBorder="1" applyAlignment="1">
      <alignment wrapText="1"/>
    </xf>
    <xf numFmtId="0" fontId="1" fillId="0" borderId="55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 wrapText="1"/>
    </xf>
    <xf numFmtId="0" fontId="23" fillId="11" borderId="39" xfId="0" applyFont="1" applyFill="1" applyBorder="1" applyAlignment="1">
      <alignment vertical="center"/>
    </xf>
    <xf numFmtId="0" fontId="23" fillId="10" borderId="57" xfId="0" applyFont="1" applyFill="1" applyBorder="1" applyAlignment="1">
      <alignment horizontal="left" vertical="center"/>
    </xf>
    <xf numFmtId="165" fontId="0" fillId="9" borderId="16" xfId="0" applyNumberFormat="1" applyFill="1" applyBorder="1" applyAlignment="1">
      <alignment vertical="center"/>
    </xf>
    <xf numFmtId="165" fontId="0" fillId="9" borderId="17" xfId="0" applyNumberFormat="1" applyFill="1" applyBorder="1" applyAlignment="1">
      <alignment vertical="center"/>
    </xf>
    <xf numFmtId="165" fontId="0" fillId="9" borderId="33" xfId="0" applyNumberFormat="1" applyFill="1" applyBorder="1" applyAlignment="1">
      <alignment vertical="center"/>
    </xf>
    <xf numFmtId="165" fontId="0" fillId="11" borderId="16" xfId="0" applyNumberFormat="1" applyFill="1" applyBorder="1" applyAlignment="1">
      <alignment vertical="center"/>
    </xf>
    <xf numFmtId="165" fontId="0" fillId="11" borderId="16" xfId="0" applyNumberFormat="1" applyFill="1" applyBorder="1" applyAlignment="1">
      <alignment horizontal="center" vertical="center"/>
    </xf>
    <xf numFmtId="165" fontId="0" fillId="11" borderId="33" xfId="0" applyNumberFormat="1" applyFill="1" applyBorder="1" applyAlignment="1">
      <alignment horizontal="center" vertical="center"/>
    </xf>
    <xf numFmtId="165" fontId="0" fillId="10" borderId="16" xfId="0" applyNumberFormat="1" applyFill="1" applyBorder="1" applyAlignment="1">
      <alignment horizontal="center" vertical="center"/>
    </xf>
    <xf numFmtId="165" fontId="0" fillId="10" borderId="33" xfId="0" applyNumberFormat="1" applyFill="1" applyBorder="1" applyAlignment="1">
      <alignment horizontal="center" vertical="center"/>
    </xf>
    <xf numFmtId="165" fontId="0" fillId="8" borderId="15" xfId="0" applyNumberFormat="1" applyFill="1" applyBorder="1" applyAlignment="1">
      <alignment horizontal="center" vertical="center"/>
    </xf>
    <xf numFmtId="165" fontId="0" fillId="8" borderId="41" xfId="0" applyNumberFormat="1" applyFill="1" applyBorder="1" applyAlignment="1">
      <alignment horizontal="center" vertical="center"/>
    </xf>
    <xf numFmtId="165" fontId="0" fillId="8" borderId="16" xfId="0" applyNumberFormat="1" applyFill="1" applyBorder="1" applyAlignment="1">
      <alignment horizontal="center" vertical="center"/>
    </xf>
    <xf numFmtId="165" fontId="0" fillId="8" borderId="33" xfId="0" applyNumberFormat="1" applyFill="1" applyBorder="1" applyAlignment="1">
      <alignment horizontal="center"/>
    </xf>
    <xf numFmtId="165" fontId="0" fillId="9" borderId="22" xfId="0" applyNumberFormat="1" applyFill="1" applyBorder="1" applyAlignment="1">
      <alignment horizontal="center" vertical="center"/>
    </xf>
    <xf numFmtId="165" fontId="0" fillId="11" borderId="22" xfId="0" applyNumberFormat="1" applyFill="1" applyBorder="1" applyAlignment="1">
      <alignment horizontal="center" vertical="center"/>
    </xf>
    <xf numFmtId="165" fontId="0" fillId="10" borderId="22" xfId="0" applyNumberFormat="1" applyFill="1" applyBorder="1" applyAlignment="1">
      <alignment horizontal="center" vertical="center"/>
    </xf>
    <xf numFmtId="165" fontId="0" fillId="8" borderId="22" xfId="0" applyNumberFormat="1" applyFill="1" applyBorder="1" applyAlignment="1">
      <alignment horizontal="center" vertical="center"/>
    </xf>
    <xf numFmtId="165" fontId="0" fillId="4" borderId="22" xfId="0" applyNumberFormat="1" applyFill="1" applyBorder="1" applyAlignment="1">
      <alignment horizontal="center" vertical="center"/>
    </xf>
    <xf numFmtId="0" fontId="0" fillId="0" borderId="0" xfId="0" applyBorder="1"/>
    <xf numFmtId="0" fontId="0" fillId="24" borderId="2" xfId="0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/>
    </xf>
    <xf numFmtId="0" fontId="23" fillId="24" borderId="32" xfId="0" applyFont="1" applyFill="1" applyBorder="1"/>
    <xf numFmtId="0" fontId="1" fillId="0" borderId="47" xfId="0" applyFont="1" applyBorder="1" applyAlignment="1">
      <alignment horizontal="center" vertical="center" wrapText="1"/>
    </xf>
    <xf numFmtId="165" fontId="0" fillId="11" borderId="22" xfId="0" applyNumberFormat="1" applyFill="1" applyBorder="1" applyAlignment="1">
      <alignment horizontal="center" vertical="center"/>
    </xf>
    <xf numFmtId="0" fontId="23" fillId="25" borderId="55" xfId="0" applyFont="1" applyFill="1" applyBorder="1"/>
    <xf numFmtId="165" fontId="0" fillId="25" borderId="22" xfId="0" applyNumberFormat="1" applyFill="1" applyBorder="1" applyAlignment="1">
      <alignment horizontal="center" vertical="center"/>
    </xf>
    <xf numFmtId="0" fontId="23" fillId="25" borderId="38" xfId="0" applyFont="1" applyFill="1" applyBorder="1"/>
    <xf numFmtId="0" fontId="23" fillId="25" borderId="39" xfId="0" applyFont="1" applyFill="1" applyBorder="1"/>
    <xf numFmtId="165" fontId="0" fillId="25" borderId="35" xfId="0" applyNumberFormat="1" applyFill="1" applyBorder="1" applyAlignment="1">
      <alignment horizontal="center" vertical="center"/>
    </xf>
    <xf numFmtId="0" fontId="60" fillId="11" borderId="37" xfId="0" applyFont="1" applyFill="1" applyBorder="1" applyAlignment="1">
      <alignment vertical="center"/>
    </xf>
    <xf numFmtId="0" fontId="60" fillId="11" borderId="38" xfId="0" applyFont="1" applyFill="1" applyBorder="1" applyAlignment="1">
      <alignment vertical="center"/>
    </xf>
    <xf numFmtId="0" fontId="60" fillId="9" borderId="37" xfId="0" applyFont="1" applyFill="1" applyBorder="1"/>
    <xf numFmtId="0" fontId="38" fillId="13" borderId="44" xfId="1" applyNumberFormat="1" applyFont="1" applyFill="1" applyBorder="1" applyAlignment="1"/>
    <xf numFmtId="0" fontId="50" fillId="13" borderId="76" xfId="1" applyNumberFormat="1" applyFont="1" applyFill="1" applyBorder="1" applyAlignment="1"/>
    <xf numFmtId="0" fontId="49" fillId="21" borderId="72" xfId="1" applyNumberFormat="1" applyFont="1" applyFill="1" applyBorder="1" applyAlignment="1"/>
    <xf numFmtId="0" fontId="38" fillId="0" borderId="29" xfId="1" applyBorder="1" applyAlignment="1">
      <alignment horizontal="left" vertical="center"/>
    </xf>
    <xf numFmtId="0" fontId="38" fillId="13" borderId="20" xfId="1" applyFill="1" applyBorder="1" applyAlignment="1">
      <alignment vertical="center"/>
    </xf>
    <xf numFmtId="0" fontId="50" fillId="13" borderId="11" xfId="1" applyNumberFormat="1" applyFont="1" applyFill="1" applyBorder="1" applyAlignment="1"/>
    <xf numFmtId="0" fontId="61" fillId="13" borderId="83" xfId="1" applyNumberFormat="1" applyFont="1" applyFill="1" applyBorder="1" applyAlignment="1"/>
    <xf numFmtId="0" fontId="50" fillId="13" borderId="44" xfId="1" applyNumberFormat="1" applyFont="1" applyFill="1" applyBorder="1" applyAlignment="1"/>
    <xf numFmtId="0" fontId="38" fillId="0" borderId="0" xfId="1" applyFill="1" applyBorder="1"/>
    <xf numFmtId="0" fontId="38" fillId="0" borderId="44" xfId="1" applyFill="1" applyBorder="1"/>
    <xf numFmtId="0" fontId="38" fillId="21" borderId="84" xfId="1" applyNumberFormat="1" applyFont="1" applyFill="1" applyBorder="1" applyAlignment="1"/>
    <xf numFmtId="0" fontId="40" fillId="0" borderId="0" xfId="1" applyNumberFormat="1" applyFont="1" applyBorder="1" applyAlignment="1"/>
    <xf numFmtId="0" fontId="60" fillId="10" borderId="55" xfId="0" applyFont="1" applyFill="1" applyBorder="1" applyAlignment="1">
      <alignment horizontal="left" vertical="center"/>
    </xf>
    <xf numFmtId="0" fontId="60" fillId="10" borderId="38" xfId="0" applyFont="1" applyFill="1" applyBorder="1" applyAlignment="1">
      <alignment horizontal="left" vertical="center"/>
    </xf>
    <xf numFmtId="165" fontId="0" fillId="4" borderId="41" xfId="0" applyNumberFormat="1" applyFill="1" applyBorder="1" applyAlignment="1">
      <alignment horizontal="center" vertical="center"/>
    </xf>
    <xf numFmtId="165" fontId="0" fillId="4" borderId="16" xfId="0" applyNumberFormat="1" applyFill="1" applyBorder="1" applyAlignment="1">
      <alignment horizontal="center" vertical="center"/>
    </xf>
    <xf numFmtId="165" fontId="0" fillId="4" borderId="17" xfId="0" applyNumberFormat="1" applyFill="1" applyBorder="1" applyAlignment="1">
      <alignment horizontal="center" vertical="center"/>
    </xf>
    <xf numFmtId="165" fontId="0" fillId="4" borderId="33" xfId="0" applyNumberFormat="1" applyFill="1" applyBorder="1" applyAlignment="1">
      <alignment horizontal="center" vertical="center"/>
    </xf>
    <xf numFmtId="165" fontId="0" fillId="25" borderId="23" xfId="0" applyNumberFormat="1" applyFill="1" applyBorder="1" applyAlignment="1">
      <alignment horizontal="center" vertical="center"/>
    </xf>
    <xf numFmtId="165" fontId="0" fillId="25" borderId="27" xfId="0" applyNumberFormat="1" applyFill="1" applyBorder="1" applyAlignment="1">
      <alignment horizontal="center" vertical="center"/>
    </xf>
    <xf numFmtId="165" fontId="0" fillId="25" borderId="25" xfId="0" applyNumberFormat="1" applyFill="1" applyBorder="1" applyAlignment="1">
      <alignment horizontal="center"/>
    </xf>
    <xf numFmtId="0" fontId="60" fillId="4" borderId="40" xfId="0" applyFont="1" applyFill="1" applyBorder="1" applyAlignment="1">
      <alignment wrapText="1"/>
    </xf>
    <xf numFmtId="165" fontId="62" fillId="4" borderId="16" xfId="0" applyNumberFormat="1" applyFont="1" applyFill="1" applyBorder="1" applyAlignment="1">
      <alignment horizontal="center" vertical="center"/>
    </xf>
    <xf numFmtId="165" fontId="63" fillId="10" borderId="16" xfId="0" applyNumberFormat="1" applyFont="1" applyFill="1" applyBorder="1" applyAlignment="1">
      <alignment horizontal="center" vertical="center"/>
    </xf>
    <xf numFmtId="165" fontId="63" fillId="10" borderId="15" xfId="0" applyNumberFormat="1" applyFont="1" applyFill="1" applyBorder="1" applyAlignment="1">
      <alignment horizontal="center" vertical="center"/>
    </xf>
    <xf numFmtId="165" fontId="63" fillId="4" borderId="41" xfId="0" applyNumberFormat="1" applyFont="1" applyFill="1" applyBorder="1" applyAlignment="1">
      <alignment horizontal="center" vertical="center"/>
    </xf>
    <xf numFmtId="165" fontId="63" fillId="4" borderId="16" xfId="0" applyNumberFormat="1" applyFont="1" applyFill="1" applyBorder="1" applyAlignment="1">
      <alignment horizontal="center" vertical="center"/>
    </xf>
    <xf numFmtId="165" fontId="63" fillId="9" borderId="15" xfId="0" applyNumberFormat="1" applyFont="1" applyFill="1" applyBorder="1" applyAlignment="1">
      <alignment vertical="center"/>
    </xf>
    <xf numFmtId="165" fontId="63" fillId="11" borderId="15" xfId="0" applyNumberFormat="1" applyFont="1" applyFill="1" applyBorder="1" applyAlignment="1">
      <alignment vertical="center"/>
    </xf>
    <xf numFmtId="165" fontId="63" fillId="11" borderId="16" xfId="0" applyNumberFormat="1" applyFont="1" applyFill="1" applyBorder="1" applyAlignment="1">
      <alignment vertical="center"/>
    </xf>
    <xf numFmtId="165" fontId="62" fillId="11" borderId="16" xfId="0" applyNumberFormat="1" applyFont="1" applyFill="1" applyBorder="1" applyAlignment="1">
      <alignment vertical="center"/>
    </xf>
    <xf numFmtId="165" fontId="63" fillId="25" borderId="22" xfId="0" applyNumberFormat="1" applyFont="1" applyFill="1" applyBorder="1" applyAlignment="1">
      <alignment horizontal="center" vertical="center"/>
    </xf>
    <xf numFmtId="165" fontId="0" fillId="24" borderId="43" xfId="0" applyNumberFormat="1" applyFill="1" applyBorder="1" applyAlignment="1">
      <alignment horizontal="center" vertical="center"/>
    </xf>
    <xf numFmtId="165" fontId="63" fillId="24" borderId="2" xfId="0" applyNumberFormat="1" applyFont="1" applyFill="1" applyBorder="1" applyAlignment="1">
      <alignment horizontal="center" vertical="center"/>
    </xf>
    <xf numFmtId="165" fontId="63" fillId="24" borderId="6" xfId="0" applyNumberFormat="1" applyFont="1" applyFill="1" applyBorder="1" applyAlignment="1">
      <alignment horizontal="center" vertical="center"/>
    </xf>
    <xf numFmtId="165" fontId="64" fillId="22" borderId="80" xfId="0" applyNumberFormat="1" applyFont="1" applyFill="1" applyBorder="1" applyAlignment="1">
      <alignment horizontal="center" vertical="center"/>
    </xf>
    <xf numFmtId="165" fontId="64" fillId="22" borderId="31" xfId="0" applyNumberFormat="1" applyFont="1" applyFill="1" applyBorder="1" applyAlignment="1">
      <alignment horizontal="center" vertical="center"/>
    </xf>
    <xf numFmtId="0" fontId="64" fillId="22" borderId="31" xfId="0" applyFont="1" applyFill="1" applyBorder="1" applyAlignment="1">
      <alignment horizontal="center" vertical="center"/>
    </xf>
    <xf numFmtId="165" fontId="65" fillId="23" borderId="59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33" fillId="0" borderId="6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5" fontId="0" fillId="26" borderId="37" xfId="0" applyNumberFormat="1" applyFill="1" applyBorder="1" applyAlignment="1">
      <alignment horizontal="center" vertical="center"/>
    </xf>
    <xf numFmtId="165" fontId="0" fillId="26" borderId="38" xfId="0" applyNumberFormat="1" applyFill="1" applyBorder="1" applyAlignment="1">
      <alignment horizontal="center" vertical="center"/>
    </xf>
    <xf numFmtId="165" fontId="0" fillId="26" borderId="42" xfId="0" applyNumberFormat="1" applyFill="1" applyBorder="1" applyAlignment="1">
      <alignment horizontal="center" vertical="center"/>
    </xf>
    <xf numFmtId="165" fontId="0" fillId="26" borderId="39" xfId="0" applyNumberFormat="1" applyFill="1" applyBorder="1" applyAlignment="1">
      <alignment horizontal="center" vertical="center"/>
    </xf>
    <xf numFmtId="165" fontId="0" fillId="26" borderId="40" xfId="0" applyNumberFormat="1" applyFill="1" applyBorder="1" applyAlignment="1">
      <alignment horizontal="center" vertical="center"/>
    </xf>
    <xf numFmtId="165" fontId="0" fillId="26" borderId="56" xfId="0" applyNumberFormat="1" applyFill="1" applyBorder="1" applyAlignment="1">
      <alignment horizontal="center" vertical="center"/>
    </xf>
    <xf numFmtId="0" fontId="38" fillId="0" borderId="29" xfId="1" applyBorder="1" applyAlignment="1">
      <alignment horizontal="left" vertical="center"/>
    </xf>
    <xf numFmtId="0" fontId="38" fillId="0" borderId="20" xfId="1" applyBorder="1" applyAlignment="1">
      <alignment horizontal="left" vertical="center"/>
    </xf>
    <xf numFmtId="0" fontId="38" fillId="0" borderId="19" xfId="1" applyBorder="1" applyAlignment="1">
      <alignment horizontal="center" vertical="center"/>
    </xf>
    <xf numFmtId="0" fontId="38" fillId="0" borderId="44" xfId="1" applyBorder="1" applyAlignment="1">
      <alignment horizontal="center" vertical="center"/>
    </xf>
    <xf numFmtId="0" fontId="38" fillId="0" borderId="31" xfId="1" applyBorder="1" applyAlignment="1">
      <alignment horizontal="center" vertical="center"/>
    </xf>
    <xf numFmtId="0" fontId="40" fillId="12" borderId="32" xfId="1" applyFont="1" applyFill="1" applyBorder="1" applyAlignment="1">
      <alignment horizontal="center" vertical="center"/>
    </xf>
    <xf numFmtId="0" fontId="40" fillId="12" borderId="7" xfId="1" applyFont="1" applyFill="1" applyBorder="1" applyAlignment="1">
      <alignment horizontal="center" vertical="center"/>
    </xf>
    <xf numFmtId="0" fontId="38" fillId="0" borderId="37" xfId="1" applyBorder="1" applyAlignment="1">
      <alignment horizontal="center" vertical="center"/>
    </xf>
    <xf numFmtId="0" fontId="38" fillId="0" borderId="15" xfId="1" applyBorder="1" applyAlignment="1">
      <alignment horizontal="center" vertical="center"/>
    </xf>
    <xf numFmtId="0" fontId="38" fillId="0" borderId="38" xfId="1" applyBorder="1" applyAlignment="1">
      <alignment horizontal="center" vertical="center"/>
    </xf>
    <xf numFmtId="0" fontId="38" fillId="0" borderId="16" xfId="1" applyBorder="1" applyAlignment="1">
      <alignment horizontal="center" vertical="center"/>
    </xf>
    <xf numFmtId="0" fontId="38" fillId="0" borderId="39" xfId="1" applyBorder="1" applyAlignment="1">
      <alignment horizontal="center" vertical="center"/>
    </xf>
    <xf numFmtId="0" fontId="38" fillId="0" borderId="33" xfId="1" applyBorder="1" applyAlignment="1">
      <alignment horizontal="center" vertical="center"/>
    </xf>
    <xf numFmtId="0" fontId="42" fillId="18" borderId="55" xfId="1" applyFont="1" applyFill="1" applyBorder="1" applyAlignment="1">
      <alignment horizontal="center" vertical="center" textRotation="90"/>
    </xf>
    <xf numFmtId="0" fontId="42" fillId="18" borderId="56" xfId="1" applyFont="1" applyFill="1" applyBorder="1" applyAlignment="1">
      <alignment horizontal="center" vertical="center" textRotation="90"/>
    </xf>
    <xf numFmtId="0" fontId="42" fillId="18" borderId="57" xfId="1" applyFont="1" applyFill="1" applyBorder="1" applyAlignment="1">
      <alignment horizontal="center" vertical="center" textRotation="90"/>
    </xf>
    <xf numFmtId="0" fontId="45" fillId="18" borderId="69" xfId="1" applyFont="1" applyFill="1" applyBorder="1" applyAlignment="1">
      <alignment horizontal="center" vertical="center" textRotation="90"/>
    </xf>
    <xf numFmtId="0" fontId="45" fillId="18" borderId="79" xfId="1" applyFont="1" applyFill="1" applyBorder="1" applyAlignment="1">
      <alignment horizontal="center" vertical="center" textRotation="90"/>
    </xf>
    <xf numFmtId="0" fontId="45" fillId="18" borderId="80" xfId="1" applyFont="1" applyFill="1" applyBorder="1" applyAlignment="1">
      <alignment horizontal="center" vertical="center" textRotation="90"/>
    </xf>
    <xf numFmtId="0" fontId="38" fillId="0" borderId="46" xfId="1" applyBorder="1" applyAlignment="1">
      <alignment horizontal="center" vertical="center"/>
    </xf>
    <xf numFmtId="0" fontId="38" fillId="0" borderId="0" xfId="1" applyBorder="1" applyAlignment="1">
      <alignment horizontal="center" vertical="center"/>
    </xf>
    <xf numFmtId="0" fontId="38" fillId="0" borderId="51" xfId="1" applyBorder="1" applyAlignment="1">
      <alignment horizontal="center" vertical="center"/>
    </xf>
    <xf numFmtId="0" fontId="41" fillId="15" borderId="55" xfId="1" applyFont="1" applyFill="1" applyBorder="1" applyAlignment="1">
      <alignment horizontal="center" vertical="center" textRotation="90"/>
    </xf>
    <xf numFmtId="0" fontId="41" fillId="15" borderId="56" xfId="1" applyFont="1" applyFill="1" applyBorder="1" applyAlignment="1">
      <alignment horizontal="center" vertical="center" textRotation="90"/>
    </xf>
    <xf numFmtId="0" fontId="41" fillId="15" borderId="57" xfId="1" applyFont="1" applyFill="1" applyBorder="1" applyAlignment="1">
      <alignment horizontal="center" vertical="center" textRotation="90"/>
    </xf>
    <xf numFmtId="0" fontId="41" fillId="15" borderId="69" xfId="1" applyFont="1" applyFill="1" applyBorder="1" applyAlignment="1">
      <alignment horizontal="center" vertical="center" textRotation="90"/>
    </xf>
    <xf numFmtId="0" fontId="41" fillId="15" borderId="79" xfId="1" applyFont="1" applyFill="1" applyBorder="1" applyAlignment="1">
      <alignment horizontal="center" vertical="center" textRotation="90"/>
    </xf>
    <xf numFmtId="0" fontId="41" fillId="15" borderId="80" xfId="1" applyFont="1" applyFill="1" applyBorder="1" applyAlignment="1">
      <alignment horizontal="center" vertical="center" textRotation="90"/>
    </xf>
    <xf numFmtId="0" fontId="41" fillId="16" borderId="55" xfId="1" applyFont="1" applyFill="1" applyBorder="1" applyAlignment="1">
      <alignment horizontal="center" vertical="center" textRotation="90" wrapText="1"/>
    </xf>
    <xf numFmtId="0" fontId="41" fillId="16" borderId="56" xfId="1" applyFont="1" applyFill="1" applyBorder="1" applyAlignment="1">
      <alignment horizontal="center" vertical="center" textRotation="90" wrapText="1"/>
    </xf>
    <xf numFmtId="0" fontId="41" fillId="16" borderId="57" xfId="1" applyFont="1" applyFill="1" applyBorder="1" applyAlignment="1">
      <alignment horizontal="center" vertical="center" textRotation="90" wrapText="1"/>
    </xf>
    <xf numFmtId="0" fontId="41" fillId="16" borderId="69" xfId="1" applyFont="1" applyFill="1" applyBorder="1" applyAlignment="1">
      <alignment horizontal="center" vertical="center" textRotation="90" wrapText="1"/>
    </xf>
    <xf numFmtId="0" fontId="41" fillId="16" borderId="79" xfId="1" applyFont="1" applyFill="1" applyBorder="1" applyAlignment="1">
      <alignment horizontal="center" vertical="center" textRotation="90" wrapText="1"/>
    </xf>
    <xf numFmtId="0" fontId="41" fillId="16" borderId="35" xfId="1" applyFont="1" applyFill="1" applyBorder="1" applyAlignment="1">
      <alignment horizontal="center" vertical="center" textRotation="90" wrapText="1"/>
    </xf>
    <xf numFmtId="0" fontId="41" fillId="16" borderId="80" xfId="1" applyFont="1" applyFill="1" applyBorder="1" applyAlignment="1">
      <alignment horizontal="center" vertical="center" textRotation="90" wrapText="1"/>
    </xf>
    <xf numFmtId="0" fontId="44" fillId="13" borderId="19" xfId="1" applyFont="1" applyFill="1" applyBorder="1" applyAlignment="1">
      <alignment horizontal="left" vertical="center"/>
    </xf>
    <xf numFmtId="0" fontId="44" fillId="13" borderId="44" xfId="1" applyFont="1" applyFill="1" applyBorder="1" applyAlignment="1">
      <alignment horizontal="left" vertical="center"/>
    </xf>
    <xf numFmtId="0" fontId="44" fillId="13" borderId="31" xfId="1" applyFont="1" applyFill="1" applyBorder="1" applyAlignment="1">
      <alignment horizontal="left" vertical="center"/>
    </xf>
    <xf numFmtId="0" fontId="45" fillId="12" borderId="69" xfId="1" applyFont="1" applyFill="1" applyBorder="1" applyAlignment="1">
      <alignment horizontal="center" vertical="center" textRotation="90"/>
    </xf>
    <xf numFmtId="0" fontId="45" fillId="12" borderId="79" xfId="1" applyFont="1" applyFill="1" applyBorder="1" applyAlignment="1">
      <alignment horizontal="center" vertical="center" textRotation="90"/>
    </xf>
    <xf numFmtId="0" fontId="45" fillId="12" borderId="80" xfId="1" applyFont="1" applyFill="1" applyBorder="1" applyAlignment="1">
      <alignment horizontal="center" vertical="center" textRotation="90"/>
    </xf>
    <xf numFmtId="0" fontId="42" fillId="12" borderId="55" xfId="1" applyFont="1" applyFill="1" applyBorder="1" applyAlignment="1">
      <alignment horizontal="center" vertical="center" textRotation="90"/>
    </xf>
    <xf numFmtId="0" fontId="42" fillId="12" borderId="56" xfId="1" applyFont="1" applyFill="1" applyBorder="1" applyAlignment="1">
      <alignment horizontal="center" vertical="center" textRotation="90"/>
    </xf>
    <xf numFmtId="0" fontId="42" fillId="12" borderId="57" xfId="1" applyFont="1" applyFill="1" applyBorder="1" applyAlignment="1">
      <alignment horizontal="center" vertical="center" textRotation="90"/>
    </xf>
    <xf numFmtId="0" fontId="43" fillId="17" borderId="69" xfId="1" applyFont="1" applyFill="1" applyBorder="1" applyAlignment="1">
      <alignment horizontal="center" vertical="center" textRotation="90" wrapText="1"/>
    </xf>
    <xf numFmtId="0" fontId="43" fillId="17" borderId="79" xfId="1" applyFont="1" applyFill="1" applyBorder="1" applyAlignment="1">
      <alignment horizontal="center" vertical="center" textRotation="90" wrapText="1"/>
    </xf>
    <xf numFmtId="0" fontId="43" fillId="17" borderId="80" xfId="1" applyFont="1" applyFill="1" applyBorder="1" applyAlignment="1">
      <alignment horizontal="center" vertical="center" textRotation="90" wrapText="1"/>
    </xf>
    <xf numFmtId="0" fontId="42" fillId="17" borderId="55" xfId="1" applyFont="1" applyFill="1" applyBorder="1" applyAlignment="1">
      <alignment horizontal="center" vertical="center" textRotation="90" wrapText="1"/>
    </xf>
    <xf numFmtId="0" fontId="42" fillId="17" borderId="56" xfId="1" applyFont="1" applyFill="1" applyBorder="1" applyAlignment="1">
      <alignment horizontal="center" vertical="center" textRotation="90" wrapText="1"/>
    </xf>
    <xf numFmtId="0" fontId="42" fillId="17" borderId="57" xfId="1" applyFont="1" applyFill="1" applyBorder="1" applyAlignment="1">
      <alignment horizontal="center" vertical="center" textRotation="90" wrapText="1"/>
    </xf>
    <xf numFmtId="0" fontId="41" fillId="14" borderId="45" xfId="1" applyFont="1" applyFill="1" applyBorder="1" applyAlignment="1">
      <alignment horizontal="center" vertical="center" textRotation="90"/>
    </xf>
    <xf numFmtId="0" fontId="41" fillId="14" borderId="48" xfId="1" applyFont="1" applyFill="1" applyBorder="1" applyAlignment="1">
      <alignment horizontal="center" vertical="center" textRotation="90"/>
    </xf>
    <xf numFmtId="0" fontId="41" fillId="14" borderId="50" xfId="1" applyFont="1" applyFill="1" applyBorder="1" applyAlignment="1">
      <alignment horizontal="center" vertical="center" textRotation="90"/>
    </xf>
    <xf numFmtId="0" fontId="59" fillId="24" borderId="1" xfId="0" applyFont="1" applyFill="1" applyBorder="1" applyAlignment="1">
      <alignment horizontal="center" vertical="center" wrapText="1"/>
    </xf>
    <xf numFmtId="0" fontId="59" fillId="24" borderId="6" xfId="0" applyFont="1" applyFill="1" applyBorder="1" applyAlignment="1">
      <alignment horizontal="center" vertical="center" wrapText="1"/>
    </xf>
    <xf numFmtId="165" fontId="24" fillId="2" borderId="19" xfId="0" applyNumberFormat="1" applyFont="1" applyFill="1" applyBorder="1" applyAlignment="1">
      <alignment horizontal="center" vertical="center"/>
    </xf>
    <xf numFmtId="165" fontId="24" fillId="2" borderId="44" xfId="0" applyNumberFormat="1" applyFont="1" applyFill="1" applyBorder="1" applyAlignment="1">
      <alignment horizontal="center" vertical="center"/>
    </xf>
    <xf numFmtId="165" fontId="24" fillId="2" borderId="3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6" borderId="34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165" fontId="24" fillId="2" borderId="19" xfId="0" applyNumberFormat="1" applyFont="1" applyFill="1" applyBorder="1" applyAlignment="1">
      <alignment horizontal="center" vertical="center" wrapText="1"/>
    </xf>
    <xf numFmtId="165" fontId="24" fillId="2" borderId="44" xfId="0" applyNumberFormat="1" applyFont="1" applyFill="1" applyBorder="1" applyAlignment="1">
      <alignment horizontal="center" vertical="center" wrapText="1"/>
    </xf>
    <xf numFmtId="165" fontId="24" fillId="2" borderId="31" xfId="0" applyNumberFormat="1" applyFont="1" applyFill="1" applyBorder="1" applyAlignment="1">
      <alignment horizontal="center" vertical="center" wrapText="1"/>
    </xf>
    <xf numFmtId="165" fontId="16" fillId="2" borderId="19" xfId="0" applyNumberFormat="1" applyFont="1" applyFill="1" applyBorder="1" applyAlignment="1">
      <alignment horizontal="center" vertical="center" wrapText="1"/>
    </xf>
    <xf numFmtId="165" fontId="16" fillId="2" borderId="44" xfId="0" applyNumberFormat="1" applyFont="1" applyFill="1" applyBorder="1" applyAlignment="1">
      <alignment horizontal="center" vertical="center" wrapText="1"/>
    </xf>
    <xf numFmtId="165" fontId="16" fillId="2" borderId="31" xfId="0" applyNumberFormat="1" applyFont="1" applyFill="1" applyBorder="1" applyAlignment="1">
      <alignment horizontal="center" vertical="center" wrapText="1"/>
    </xf>
    <xf numFmtId="0" fontId="10" fillId="8" borderId="48" xfId="0" applyFont="1" applyFill="1" applyBorder="1" applyAlignment="1">
      <alignment horizontal="center" vertical="center" wrapText="1"/>
    </xf>
    <xf numFmtId="0" fontId="25" fillId="8" borderId="48" xfId="0" applyFont="1" applyFill="1" applyBorder="1" applyAlignment="1">
      <alignment horizontal="center" vertical="center" wrapText="1"/>
    </xf>
    <xf numFmtId="0" fontId="26" fillId="8" borderId="50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textRotation="90" wrapText="1"/>
    </xf>
    <xf numFmtId="0" fontId="7" fillId="8" borderId="44" xfId="0" applyFont="1" applyFill="1" applyBorder="1" applyAlignment="1">
      <alignment horizontal="center" vertical="center" textRotation="90" wrapText="1"/>
    </xf>
    <xf numFmtId="0" fontId="27" fillId="8" borderId="31" xfId="0" applyFont="1" applyFill="1" applyBorder="1" applyAlignment="1">
      <alignment horizontal="center" vertical="center" textRotation="90" wrapText="1"/>
    </xf>
    <xf numFmtId="165" fontId="16" fillId="2" borderId="19" xfId="0" applyNumberFormat="1" applyFont="1" applyFill="1" applyBorder="1" applyAlignment="1">
      <alignment horizontal="center" vertical="center"/>
    </xf>
    <xf numFmtId="165" fontId="16" fillId="2" borderId="44" xfId="0" applyNumberFormat="1" applyFont="1" applyFill="1" applyBorder="1" applyAlignment="1">
      <alignment horizontal="center" vertical="center"/>
    </xf>
    <xf numFmtId="165" fontId="16" fillId="2" borderId="31" xfId="0" applyNumberFormat="1" applyFont="1" applyFill="1" applyBorder="1" applyAlignment="1">
      <alignment horizontal="center" vertical="center"/>
    </xf>
    <xf numFmtId="0" fontId="7" fillId="11" borderId="19" xfId="0" applyFont="1" applyFill="1" applyBorder="1" applyAlignment="1">
      <alignment horizontal="center" vertical="center" textRotation="90" wrapText="1"/>
    </xf>
    <xf numFmtId="0" fontId="7" fillId="11" borderId="44" xfId="0" applyFont="1" applyFill="1" applyBorder="1" applyAlignment="1">
      <alignment horizontal="center" vertical="center" textRotation="90" wrapText="1"/>
    </xf>
    <xf numFmtId="0" fontId="10" fillId="11" borderId="19" xfId="0" applyFont="1" applyFill="1" applyBorder="1" applyAlignment="1">
      <alignment horizontal="center" vertical="center" wrapText="1"/>
    </xf>
    <xf numFmtId="0" fontId="25" fillId="11" borderId="44" xfId="0" applyFont="1" applyFill="1" applyBorder="1" applyAlignment="1">
      <alignment horizontal="center" vertical="center" wrapText="1"/>
    </xf>
    <xf numFmtId="0" fontId="25" fillId="11" borderId="31" xfId="0" applyFont="1" applyFill="1" applyBorder="1" applyAlignment="1">
      <alignment horizontal="center" vertical="center" wrapText="1"/>
    </xf>
    <xf numFmtId="0" fontId="9" fillId="4" borderId="48" xfId="0" applyFont="1" applyFill="1" applyBorder="1" applyAlignment="1">
      <alignment horizontal="center" vertical="center" textRotation="90" wrapText="1"/>
    </xf>
    <xf numFmtId="0" fontId="27" fillId="4" borderId="48" xfId="0" applyFont="1" applyFill="1" applyBorder="1" applyAlignment="1">
      <alignment horizontal="center" vertical="center" wrapText="1"/>
    </xf>
    <xf numFmtId="0" fontId="27" fillId="4" borderId="50" xfId="0" applyFont="1" applyFill="1" applyBorder="1" applyAlignment="1">
      <alignment horizontal="center" vertical="center" wrapText="1"/>
    </xf>
    <xf numFmtId="0" fontId="14" fillId="10" borderId="19" xfId="0" applyFont="1" applyFill="1" applyBorder="1" applyAlignment="1">
      <alignment horizontal="center" vertical="center" textRotation="90"/>
    </xf>
    <xf numFmtId="0" fontId="14" fillId="10" borderId="44" xfId="0" applyFont="1" applyFill="1" applyBorder="1" applyAlignment="1">
      <alignment horizontal="center" vertical="center" textRotation="90"/>
    </xf>
    <xf numFmtId="0" fontId="14" fillId="10" borderId="31" xfId="0" applyFont="1" applyFill="1" applyBorder="1" applyAlignment="1">
      <alignment horizontal="center" vertical="center" textRotation="90"/>
    </xf>
    <xf numFmtId="0" fontId="18" fillId="10" borderId="19" xfId="0" applyFont="1" applyFill="1" applyBorder="1" applyAlignment="1">
      <alignment horizontal="center" vertical="center" wrapText="1"/>
    </xf>
    <xf numFmtId="0" fontId="26" fillId="10" borderId="44" xfId="0" applyFont="1" applyFill="1" applyBorder="1" applyAlignment="1">
      <alignment horizontal="center" vertical="center" wrapText="1"/>
    </xf>
    <xf numFmtId="0" fontId="26" fillId="10" borderId="31" xfId="0" applyFont="1" applyFill="1" applyBorder="1" applyAlignment="1">
      <alignment horizontal="center" vertical="center" wrapText="1"/>
    </xf>
    <xf numFmtId="0" fontId="18" fillId="4" borderId="53" xfId="0" applyFont="1" applyFill="1" applyBorder="1" applyAlignment="1">
      <alignment horizontal="center" vertical="center" wrapText="1"/>
    </xf>
    <xf numFmtId="0" fontId="26" fillId="4" borderId="9" xfId="0" applyFont="1" applyFill="1" applyBorder="1" applyAlignment="1">
      <alignment horizontal="center" vertical="center" wrapText="1"/>
    </xf>
    <xf numFmtId="0" fontId="26" fillId="4" borderId="54" xfId="0" applyFont="1" applyFill="1" applyBorder="1" applyAlignment="1">
      <alignment horizontal="center" vertical="center" wrapText="1"/>
    </xf>
    <xf numFmtId="0" fontId="7" fillId="8" borderId="31" xfId="0" applyFont="1" applyFill="1" applyBorder="1" applyAlignment="1">
      <alignment horizontal="center" vertical="center" textRotation="90" wrapText="1"/>
    </xf>
    <xf numFmtId="0" fontId="7" fillId="9" borderId="19" xfId="0" applyFont="1" applyFill="1" applyBorder="1" applyAlignment="1">
      <alignment horizontal="center" vertical="center" textRotation="90" wrapText="1"/>
    </xf>
    <xf numFmtId="0" fontId="7" fillId="9" borderId="44" xfId="0" applyFont="1" applyFill="1" applyBorder="1" applyAlignment="1">
      <alignment horizontal="center" vertical="center" textRotation="90" wrapText="1"/>
    </xf>
    <xf numFmtId="0" fontId="7" fillId="9" borderId="31" xfId="0" applyFont="1" applyFill="1" applyBorder="1" applyAlignment="1">
      <alignment horizontal="center" vertical="center" textRotation="90" wrapText="1"/>
    </xf>
    <xf numFmtId="0" fontId="10" fillId="8" borderId="53" xfId="0" applyFont="1" applyFill="1" applyBorder="1" applyAlignment="1">
      <alignment horizontal="center" vertical="center" wrapText="1"/>
    </xf>
    <xf numFmtId="0" fontId="26" fillId="8" borderId="9" xfId="0" applyFont="1" applyFill="1" applyBorder="1" applyAlignment="1">
      <alignment horizontal="center" vertical="center" wrapText="1"/>
    </xf>
    <xf numFmtId="0" fontId="26" fillId="8" borderId="54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4" borderId="46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49" xfId="0" applyFont="1" applyFill="1" applyBorder="1" applyAlignment="1">
      <alignment horizontal="center" vertical="center" wrapText="1"/>
    </xf>
    <xf numFmtId="0" fontId="4" fillId="4" borderId="50" xfId="0" applyFont="1" applyFill="1" applyBorder="1" applyAlignment="1">
      <alignment horizontal="center" vertical="center" wrapText="1"/>
    </xf>
    <xf numFmtId="0" fontId="4" fillId="4" borderId="51" xfId="0" applyFont="1" applyFill="1" applyBorder="1" applyAlignment="1">
      <alignment horizontal="center" vertical="center" wrapText="1"/>
    </xf>
    <xf numFmtId="0" fontId="4" fillId="4" borderId="52" xfId="0" applyFont="1" applyFill="1" applyBorder="1" applyAlignment="1">
      <alignment horizontal="center" vertical="center" wrapText="1"/>
    </xf>
    <xf numFmtId="0" fontId="10" fillId="9" borderId="19" xfId="0" applyFont="1" applyFill="1" applyBorder="1" applyAlignment="1">
      <alignment horizontal="center" vertical="center" wrapText="1"/>
    </xf>
    <xf numFmtId="0" fontId="10" fillId="9" borderId="44" xfId="0" applyFont="1" applyFill="1" applyBorder="1" applyAlignment="1">
      <alignment horizontal="center" vertical="center" wrapText="1"/>
    </xf>
    <xf numFmtId="0" fontId="10" fillId="9" borderId="31" xfId="0" applyFont="1" applyFill="1" applyBorder="1" applyAlignment="1">
      <alignment horizontal="center" vertical="center" wrapText="1"/>
    </xf>
    <xf numFmtId="165" fontId="63" fillId="25" borderId="19" xfId="0" applyNumberFormat="1" applyFont="1" applyFill="1" applyBorder="1" applyAlignment="1">
      <alignment horizontal="center" vertical="center"/>
    </xf>
    <xf numFmtId="165" fontId="63" fillId="25" borderId="44" xfId="0" applyNumberFormat="1" applyFont="1" applyFill="1" applyBorder="1" applyAlignment="1">
      <alignment horizontal="center" vertical="center"/>
    </xf>
    <xf numFmtId="165" fontId="63" fillId="25" borderId="31" xfId="0" applyNumberFormat="1" applyFont="1" applyFill="1" applyBorder="1" applyAlignment="1">
      <alignment horizontal="center" vertical="center"/>
    </xf>
    <xf numFmtId="165" fontId="63" fillId="9" borderId="12" xfId="0" applyNumberFormat="1" applyFont="1" applyFill="1" applyBorder="1" applyAlignment="1">
      <alignment horizontal="center" vertical="center"/>
    </xf>
    <xf numFmtId="165" fontId="63" fillId="9" borderId="13" xfId="0" applyNumberFormat="1" applyFont="1" applyFill="1" applyBorder="1" applyAlignment="1">
      <alignment horizontal="center" vertical="center"/>
    </xf>
    <xf numFmtId="165" fontId="63" fillId="9" borderId="29" xfId="0" applyNumberFormat="1" applyFont="1" applyFill="1" applyBorder="1" applyAlignment="1">
      <alignment horizontal="center" vertical="center"/>
    </xf>
    <xf numFmtId="165" fontId="63" fillId="9" borderId="11" xfId="0" applyNumberFormat="1" applyFont="1" applyFill="1" applyBorder="1" applyAlignment="1">
      <alignment horizontal="center" vertical="center"/>
    </xf>
    <xf numFmtId="165" fontId="63" fillId="11" borderId="19" xfId="0" applyNumberFormat="1" applyFont="1" applyFill="1" applyBorder="1" applyAlignment="1">
      <alignment horizontal="center" vertical="center"/>
    </xf>
    <xf numFmtId="165" fontId="63" fillId="11" borderId="44" xfId="0" applyNumberFormat="1" applyFont="1" applyFill="1" applyBorder="1" applyAlignment="1">
      <alignment horizontal="center" vertical="center"/>
    </xf>
    <xf numFmtId="165" fontId="63" fillId="11" borderId="31" xfId="0" applyNumberFormat="1" applyFont="1" applyFill="1" applyBorder="1" applyAlignment="1">
      <alignment horizontal="center" vertical="center"/>
    </xf>
    <xf numFmtId="165" fontId="63" fillId="10" borderId="19" xfId="0" applyNumberFormat="1" applyFont="1" applyFill="1" applyBorder="1" applyAlignment="1">
      <alignment horizontal="center" vertical="center"/>
    </xf>
    <xf numFmtId="165" fontId="63" fillId="10" borderId="44" xfId="0" applyNumberFormat="1" applyFont="1" applyFill="1" applyBorder="1" applyAlignment="1">
      <alignment horizontal="center" vertical="center"/>
    </xf>
    <xf numFmtId="165" fontId="63" fillId="10" borderId="31" xfId="0" applyNumberFormat="1" applyFont="1" applyFill="1" applyBorder="1" applyAlignment="1">
      <alignment horizontal="center" vertical="center"/>
    </xf>
    <xf numFmtId="165" fontId="63" fillId="8" borderId="19" xfId="0" applyNumberFormat="1" applyFont="1" applyFill="1" applyBorder="1" applyAlignment="1">
      <alignment horizontal="center" vertical="center"/>
    </xf>
    <xf numFmtId="165" fontId="63" fillId="8" borderId="44" xfId="0" applyNumberFormat="1" applyFont="1" applyFill="1" applyBorder="1" applyAlignment="1">
      <alignment horizontal="center" vertical="center"/>
    </xf>
    <xf numFmtId="165" fontId="63" fillId="8" borderId="29" xfId="0" applyNumberFormat="1" applyFont="1" applyFill="1" applyBorder="1" applyAlignment="1">
      <alignment horizontal="center" vertical="center"/>
    </xf>
    <xf numFmtId="165" fontId="63" fillId="8" borderId="31" xfId="0" applyNumberFormat="1" applyFont="1" applyFill="1" applyBorder="1" applyAlignment="1">
      <alignment horizontal="center" vertical="center"/>
    </xf>
    <xf numFmtId="165" fontId="63" fillId="4" borderId="19" xfId="0" applyNumberFormat="1" applyFont="1" applyFill="1" applyBorder="1" applyAlignment="1">
      <alignment horizontal="center" vertical="center"/>
    </xf>
    <xf numFmtId="165" fontId="63" fillId="4" borderId="44" xfId="0" applyNumberFormat="1" applyFont="1" applyFill="1" applyBorder="1" applyAlignment="1">
      <alignment horizontal="center" vertical="center"/>
    </xf>
    <xf numFmtId="165" fontId="63" fillId="4" borderId="31" xfId="0" applyNumberFormat="1" applyFont="1" applyFill="1" applyBorder="1" applyAlignment="1">
      <alignment horizontal="center" vertical="center"/>
    </xf>
    <xf numFmtId="0" fontId="1" fillId="25" borderId="19" xfId="0" applyFont="1" applyFill="1" applyBorder="1" applyAlignment="1">
      <alignment horizontal="center" vertical="center" wrapText="1"/>
    </xf>
    <xf numFmtId="0" fontId="1" fillId="25" borderId="44" xfId="0" applyFont="1" applyFill="1" applyBorder="1" applyAlignment="1">
      <alignment horizontal="center" vertical="center" wrapText="1"/>
    </xf>
    <xf numFmtId="0" fontId="2" fillId="25" borderId="31" xfId="0" applyFont="1" applyFill="1" applyBorder="1" applyAlignment="1">
      <alignment horizontal="center" vertical="center" wrapText="1"/>
    </xf>
    <xf numFmtId="0" fontId="0" fillId="25" borderId="82" xfId="0" applyFill="1" applyBorder="1" applyAlignment="1">
      <alignment horizontal="center" vertical="center"/>
    </xf>
    <xf numFmtId="0" fontId="0" fillId="25" borderId="61" xfId="0" applyFill="1" applyBorder="1" applyAlignment="1">
      <alignment horizontal="center" vertical="center"/>
    </xf>
    <xf numFmtId="0" fontId="0" fillId="25" borderId="81" xfId="0" applyFill="1" applyBorder="1" applyAlignment="1">
      <alignment horizontal="center" vertical="center"/>
    </xf>
    <xf numFmtId="165" fontId="63" fillId="25" borderId="30" xfId="0" applyNumberFormat="1" applyFont="1" applyFill="1" applyBorder="1" applyAlignment="1">
      <alignment horizontal="center" vertical="center"/>
    </xf>
    <xf numFmtId="165" fontId="63" fillId="25" borderId="35" xfId="0" applyNumberFormat="1" applyFont="1" applyFill="1" applyBorder="1" applyAlignment="1">
      <alignment horizontal="center" vertical="center"/>
    </xf>
    <xf numFmtId="165" fontId="63" fillId="25" borderId="36" xfId="0" applyNumberFormat="1" applyFont="1" applyFill="1" applyBorder="1" applyAlignment="1">
      <alignment horizontal="center" vertical="center"/>
    </xf>
    <xf numFmtId="165" fontId="63" fillId="11" borderId="22" xfId="0" applyNumberFormat="1" applyFont="1" applyFill="1" applyBorder="1" applyAlignment="1">
      <alignment horizontal="center" vertical="center"/>
    </xf>
    <xf numFmtId="165" fontId="63" fillId="11" borderId="23" xfId="0" applyNumberFormat="1" applyFont="1" applyFill="1" applyBorder="1" applyAlignment="1">
      <alignment horizontal="center" vertical="center"/>
    </xf>
    <xf numFmtId="165" fontId="63" fillId="11" borderId="25" xfId="0" applyNumberFormat="1" applyFont="1" applyFill="1" applyBorder="1" applyAlignment="1">
      <alignment horizontal="center" vertical="center"/>
    </xf>
    <xf numFmtId="0" fontId="2" fillId="10" borderId="58" xfId="0" applyFont="1" applyFill="1" applyBorder="1" applyAlignment="1">
      <alignment horizontal="center" vertical="center" wrapText="1"/>
    </xf>
    <xf numFmtId="0" fontId="2" fillId="10" borderId="60" xfId="0" applyFont="1" applyFill="1" applyBorder="1" applyAlignment="1">
      <alignment horizontal="center" vertical="center" wrapText="1"/>
    </xf>
    <xf numFmtId="0" fontId="2" fillId="10" borderId="59" xfId="0" applyFont="1" applyFill="1" applyBorder="1" applyAlignment="1">
      <alignment horizontal="center" vertical="center" wrapText="1"/>
    </xf>
    <xf numFmtId="165" fontId="63" fillId="10" borderId="30" xfId="0" applyNumberFormat="1" applyFont="1" applyFill="1" applyBorder="1" applyAlignment="1">
      <alignment horizontal="center" vertical="center"/>
    </xf>
    <xf numFmtId="165" fontId="63" fillId="10" borderId="35" xfId="0" applyNumberFormat="1" applyFont="1" applyFill="1" applyBorder="1" applyAlignment="1">
      <alignment horizontal="center" vertical="center"/>
    </xf>
    <xf numFmtId="165" fontId="63" fillId="10" borderId="36" xfId="0" applyNumberFormat="1" applyFont="1" applyFill="1" applyBorder="1" applyAlignment="1">
      <alignment horizontal="center" vertical="center"/>
    </xf>
    <xf numFmtId="0" fontId="14" fillId="10" borderId="55" xfId="0" applyFont="1" applyFill="1" applyBorder="1" applyAlignment="1">
      <alignment horizontal="center" vertical="center" wrapText="1"/>
    </xf>
    <xf numFmtId="0" fontId="0" fillId="10" borderId="56" xfId="0" applyFill="1" applyBorder="1" applyAlignment="1">
      <alignment horizontal="center" vertical="center" wrapText="1"/>
    </xf>
    <xf numFmtId="0" fontId="0" fillId="10" borderId="57" xfId="0" applyFill="1" applyBorder="1" applyAlignment="1">
      <alignment horizontal="center" vertical="center" wrapText="1"/>
    </xf>
    <xf numFmtId="0" fontId="0" fillId="11" borderId="21" xfId="0" applyFont="1" applyFill="1" applyBorder="1" applyAlignment="1">
      <alignment horizontal="center" vertical="center" wrapText="1"/>
    </xf>
    <xf numFmtId="0" fontId="2" fillId="11" borderId="14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8" borderId="58" xfId="0" applyFont="1" applyFill="1" applyBorder="1" applyAlignment="1">
      <alignment horizontal="center" vertical="center"/>
    </xf>
    <xf numFmtId="0" fontId="2" fillId="8" borderId="60" xfId="0" applyFont="1" applyFill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0" fillId="8" borderId="60" xfId="0" applyFont="1" applyFill="1" applyBorder="1" applyAlignment="1">
      <alignment horizontal="center" vertical="center"/>
    </xf>
    <xf numFmtId="0" fontId="2" fillId="8" borderId="59" xfId="0" applyFont="1" applyFill="1" applyBorder="1" applyAlignment="1">
      <alignment horizontal="center" vertical="center"/>
    </xf>
    <xf numFmtId="0" fontId="1" fillId="4" borderId="82" xfId="0" applyFont="1" applyFill="1" applyBorder="1" applyAlignment="1">
      <alignment horizontal="center" vertical="center" wrapText="1"/>
    </xf>
    <xf numFmtId="0" fontId="1" fillId="4" borderId="61" xfId="0" applyFont="1" applyFill="1" applyBorder="1" applyAlignment="1">
      <alignment horizontal="center" vertical="center" wrapText="1"/>
    </xf>
    <xf numFmtId="0" fontId="1" fillId="4" borderId="81" xfId="0" applyFont="1" applyFill="1" applyBorder="1" applyAlignment="1">
      <alignment horizontal="center" vertical="center" wrapText="1"/>
    </xf>
    <xf numFmtId="0" fontId="2" fillId="4" borderId="58" xfId="0" applyFont="1" applyFill="1" applyBorder="1" applyAlignment="1">
      <alignment horizontal="center" vertical="center"/>
    </xf>
    <xf numFmtId="0" fontId="2" fillId="4" borderId="60" xfId="0" applyFont="1" applyFill="1" applyBorder="1" applyAlignment="1">
      <alignment horizontal="center" vertical="center"/>
    </xf>
    <xf numFmtId="0" fontId="2" fillId="4" borderId="59" xfId="0" applyFont="1" applyFill="1" applyBorder="1" applyAlignment="1">
      <alignment horizontal="center" vertical="center"/>
    </xf>
    <xf numFmtId="165" fontId="63" fillId="4" borderId="69" xfId="0" applyNumberFormat="1" applyFont="1" applyFill="1" applyBorder="1" applyAlignment="1">
      <alignment horizontal="center" vertical="center"/>
    </xf>
    <xf numFmtId="165" fontId="63" fillId="4" borderId="79" xfId="0" applyNumberFormat="1" applyFont="1" applyFill="1" applyBorder="1" applyAlignment="1">
      <alignment horizontal="center" vertical="center"/>
    </xf>
    <xf numFmtId="165" fontId="63" fillId="4" borderId="80" xfId="0" applyNumberFormat="1" applyFont="1" applyFill="1" applyBorder="1" applyAlignment="1">
      <alignment horizontal="center" vertical="center"/>
    </xf>
    <xf numFmtId="165" fontId="63" fillId="8" borderId="30" xfId="0" applyNumberFormat="1" applyFont="1" applyFill="1" applyBorder="1" applyAlignment="1">
      <alignment horizontal="center" vertical="center"/>
    </xf>
    <xf numFmtId="165" fontId="63" fillId="8" borderId="35" xfId="0" applyNumberFormat="1" applyFont="1" applyFill="1" applyBorder="1" applyAlignment="1">
      <alignment horizontal="center" vertical="center"/>
    </xf>
    <xf numFmtId="165" fontId="63" fillId="8" borderId="27" xfId="0" applyNumberFormat="1" applyFont="1" applyFill="1" applyBorder="1" applyAlignment="1">
      <alignment horizontal="center" vertical="center"/>
    </xf>
    <xf numFmtId="0" fontId="1" fillId="8" borderId="37" xfId="0" applyFont="1" applyFill="1" applyBorder="1" applyAlignment="1">
      <alignment horizontal="center" vertical="center" wrapText="1"/>
    </xf>
    <xf numFmtId="0" fontId="1" fillId="8" borderId="40" xfId="0" applyFont="1" applyFill="1" applyBorder="1" applyAlignment="1">
      <alignment horizontal="center" vertical="center" wrapText="1"/>
    </xf>
    <xf numFmtId="0" fontId="1" fillId="8" borderId="38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39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0" fillId="9" borderId="58" xfId="0" applyFill="1" applyBorder="1" applyAlignment="1">
      <alignment horizontal="center" vertical="center"/>
    </xf>
    <xf numFmtId="0" fontId="0" fillId="9" borderId="60" xfId="0" applyFill="1" applyBorder="1" applyAlignment="1">
      <alignment horizontal="center" vertical="center"/>
    </xf>
    <xf numFmtId="0" fontId="0" fillId="9" borderId="59" xfId="0" applyFill="1" applyBorder="1" applyAlignment="1">
      <alignment horizontal="center" vertical="center"/>
    </xf>
    <xf numFmtId="0" fontId="2" fillId="11" borderId="55" xfId="0" applyFont="1" applyFill="1" applyBorder="1" applyAlignment="1">
      <alignment horizontal="center" vertical="center" wrapText="1"/>
    </xf>
    <xf numFmtId="0" fontId="2" fillId="11" borderId="56" xfId="0" applyFont="1" applyFill="1" applyBorder="1" applyAlignment="1">
      <alignment horizontal="center" vertical="center" wrapText="1"/>
    </xf>
    <xf numFmtId="0" fontId="2" fillId="11" borderId="57" xfId="0" applyFont="1" applyFill="1" applyBorder="1" applyAlignment="1">
      <alignment horizontal="center" vertical="center" wrapText="1"/>
    </xf>
    <xf numFmtId="0" fontId="1" fillId="9" borderId="37" xfId="0" applyFont="1" applyFill="1" applyBorder="1" applyAlignment="1">
      <alignment horizontal="center" vertical="center" wrapText="1"/>
    </xf>
    <xf numFmtId="0" fontId="0" fillId="9" borderId="38" xfId="0" applyFill="1" applyBorder="1" applyAlignment="1">
      <alignment horizontal="center" vertical="center" wrapText="1"/>
    </xf>
    <xf numFmtId="0" fontId="0" fillId="9" borderId="42" xfId="0" applyFill="1" applyBorder="1" applyAlignment="1">
      <alignment horizontal="center" vertical="center" wrapText="1"/>
    </xf>
    <xf numFmtId="0" fontId="0" fillId="9" borderId="39" xfId="0" applyFill="1" applyBorder="1" applyAlignment="1">
      <alignment horizontal="center" vertical="center" wrapText="1"/>
    </xf>
    <xf numFmtId="165" fontId="63" fillId="9" borderId="22" xfId="0" applyNumberFormat="1" applyFont="1" applyFill="1" applyBorder="1" applyAlignment="1">
      <alignment horizontal="center" vertical="center"/>
    </xf>
    <xf numFmtId="165" fontId="63" fillId="9" borderId="23" xfId="0" applyNumberFormat="1" applyFont="1" applyFill="1" applyBorder="1" applyAlignment="1">
      <alignment horizontal="center" vertical="center"/>
    </xf>
    <xf numFmtId="165" fontId="63" fillId="9" borderId="28" xfId="0" applyNumberFormat="1" applyFont="1" applyFill="1" applyBorder="1" applyAlignment="1">
      <alignment horizontal="center" vertical="center"/>
    </xf>
    <xf numFmtId="165" fontId="63" fillId="9" borderId="25" xfId="0" applyNumberFormat="1" applyFont="1" applyFill="1" applyBorder="1" applyAlignment="1">
      <alignment horizontal="center" vertical="center"/>
    </xf>
    <xf numFmtId="165" fontId="63" fillId="8" borderId="20" xfId="0" applyNumberFormat="1" applyFont="1" applyFill="1" applyBorder="1" applyAlignment="1">
      <alignment horizontal="center" vertical="center"/>
    </xf>
    <xf numFmtId="165" fontId="63" fillId="9" borderId="19" xfId="0" applyNumberFormat="1" applyFont="1" applyFill="1" applyBorder="1" applyAlignment="1">
      <alignment horizontal="center" vertical="center"/>
    </xf>
    <xf numFmtId="165" fontId="63" fillId="9" borderId="44" xfId="0" applyNumberFormat="1" applyFont="1" applyFill="1" applyBorder="1" applyAlignment="1">
      <alignment horizontal="center" vertical="center"/>
    </xf>
    <xf numFmtId="165" fontId="63" fillId="9" borderId="31" xfId="0" applyNumberFormat="1" applyFont="1" applyFill="1" applyBorder="1" applyAlignment="1">
      <alignment horizontal="center" vertical="center"/>
    </xf>
    <xf numFmtId="165" fontId="64" fillId="22" borderId="1" xfId="0" applyNumberFormat="1" applyFont="1" applyFill="1" applyBorder="1" applyAlignment="1">
      <alignment horizontal="center" vertical="center"/>
    </xf>
    <xf numFmtId="165" fontId="64" fillId="22" borderId="6" xfId="0" applyNumberFormat="1" applyFont="1" applyFill="1" applyBorder="1" applyAlignment="1">
      <alignment horizontal="center" vertical="center"/>
    </xf>
    <xf numFmtId="165" fontId="63" fillId="24" borderId="7" xfId="0" applyNumberFormat="1" applyFont="1" applyFill="1" applyBorder="1" applyAlignment="1">
      <alignment horizontal="center" vertical="center"/>
    </xf>
    <xf numFmtId="165" fontId="63" fillId="24" borderId="6" xfId="0" applyNumberFormat="1" applyFont="1" applyFill="1" applyBorder="1" applyAlignment="1">
      <alignment horizontal="center" vertical="center"/>
    </xf>
    <xf numFmtId="165" fontId="63" fillId="24" borderId="1" xfId="0" applyNumberFormat="1" applyFont="1" applyFill="1" applyBorder="1" applyAlignment="1">
      <alignment horizontal="center" vertical="center"/>
    </xf>
    <xf numFmtId="165" fontId="7" fillId="20" borderId="1" xfId="0" applyNumberFormat="1" applyFont="1" applyFill="1" applyBorder="1" applyAlignment="1">
      <alignment horizontal="center"/>
    </xf>
    <xf numFmtId="165" fontId="7" fillId="20" borderId="6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 wrapText="1"/>
    </xf>
    <xf numFmtId="0" fontId="5" fillId="13" borderId="85" xfId="0" applyNumberFormat="1" applyFont="1" applyFill="1" applyBorder="1" applyAlignment="1">
      <alignment horizontal="left" vertical="center"/>
    </xf>
    <xf numFmtId="0" fontId="5" fillId="13" borderId="86" xfId="0" applyNumberFormat="1" applyFont="1" applyFill="1" applyBorder="1" applyAlignment="1">
      <alignment horizontal="left" vertical="center"/>
    </xf>
    <xf numFmtId="0" fontId="10" fillId="2" borderId="5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48" xfId="0" applyFont="1" applyFill="1" applyBorder="1" applyAlignment="1">
      <alignment horizontal="center" vertical="center" wrapText="1"/>
    </xf>
    <xf numFmtId="0" fontId="0" fillId="0" borderId="50" xfId="0" applyBorder="1" applyAlignment="1">
      <alignment vertical="center"/>
    </xf>
    <xf numFmtId="164" fontId="30" fillId="2" borderId="46" xfId="0" applyNumberFormat="1" applyFont="1" applyFill="1" applyBorder="1" applyAlignment="1">
      <alignment horizontal="center" vertical="center" wrapText="1"/>
    </xf>
    <xf numFmtId="2" fontId="0" fillId="0" borderId="0" xfId="0" applyNumberFormat="1" applyBorder="1"/>
    <xf numFmtId="164" fontId="30" fillId="2" borderId="0" xfId="0" applyNumberFormat="1" applyFont="1" applyFill="1" applyBorder="1" applyAlignment="1">
      <alignment horizontal="center" vertical="center" wrapText="1"/>
    </xf>
    <xf numFmtId="164" fontId="30" fillId="2" borderId="51" xfId="0" applyNumberFormat="1" applyFont="1" applyFill="1" applyBorder="1" applyAlignment="1">
      <alignment horizontal="center" vertical="center" wrapText="1"/>
    </xf>
    <xf numFmtId="164" fontId="29" fillId="2" borderId="0" xfId="0" applyNumberFormat="1" applyFont="1" applyFill="1" applyBorder="1" applyAlignment="1">
      <alignment horizontal="center" vertical="center" wrapText="1"/>
    </xf>
    <xf numFmtId="46" fontId="0" fillId="0" borderId="0" xfId="0" applyNumberFormat="1" applyAlignment="1">
      <alignment horizontal="center" vertical="center"/>
    </xf>
    <xf numFmtId="164" fontId="0" fillId="0" borderId="0" xfId="0" applyNumberFormat="1"/>
  </cellXfs>
  <cellStyles count="2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Normal" xfId="0" builtinId="0"/>
    <cellStyle name="Normal 2" xfId="1"/>
  </cellStyles>
  <dxfs count="411">
    <dxf>
      <alignment horizontal="center" readingOrder="0"/>
    </dxf>
    <dxf>
      <alignment vertical="center" readingOrder="0"/>
    </dxf>
    <dxf>
      <numFmt numFmtId="2" formatCode="0.00"/>
    </dxf>
    <dxf>
      <numFmt numFmtId="168" formatCode="0.0"/>
    </dxf>
    <dxf>
      <numFmt numFmtId="1" formatCode="0"/>
    </dxf>
    <dxf>
      <font>
        <color theme="0" tint="-0.24994659260841701"/>
      </font>
      <border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color rgb="FF9C0006"/>
      </font>
      <fill>
        <patternFill>
          <bgColor rgb="FFFFC7CE"/>
        </patternFill>
      </fill>
    </dxf>
    <dxf>
      <numFmt numFmtId="2" formatCode="0.0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Tahom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dash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scheme val="none"/>
      </font>
      <numFmt numFmtId="25" formatCode="hh: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dash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/>
        <top style="dash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dash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dash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64" formatCode="dddd\ d/mm/yyyy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vertical="center"/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5" formatCode="hh:mm"/>
    </dxf>
    <dxf>
      <numFmt numFmtId="25" formatCode="hh:mm"/>
    </dxf>
    <dxf>
      <numFmt numFmtId="165" formatCode="[hh]:mm"/>
    </dxf>
    <dxf>
      <numFmt numFmtId="165" formatCode="[hh]:mm"/>
    </dxf>
    <dxf>
      <alignment vertical="center"/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5" formatCode="[hh]:mm"/>
    </dxf>
    <dxf>
      <numFmt numFmtId="166" formatCode="h:mm;@"/>
    </dxf>
    <dxf>
      <numFmt numFmtId="166" formatCode="h:mm;@"/>
    </dxf>
    <dxf>
      <numFmt numFmtId="166" formatCode="h:mm;@"/>
    </dxf>
    <dxf>
      <numFmt numFmtId="166" formatCode="h:mm;@"/>
    </dxf>
    <dxf>
      <numFmt numFmtId="31" formatCode="[h]:mm:ss"/>
    </dxf>
    <dxf>
      <border outline="0"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border outline="0">
        <bottom style="medium">
          <color auto="1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medium">
          <color auto="1"/>
        </right>
        <top style="thin">
          <color theme="5"/>
        </top>
        <bottom/>
        <vertical/>
        <horizontal/>
      </border>
    </dxf>
    <dxf>
      <border outline="0">
        <top style="medium">
          <color auto="1"/>
        </top>
        <bottom style="thin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F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F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</dxf>
    <dxf>
      <border outline="0">
        <top style="thin">
          <color rgb="FFFFC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</dxf>
    <dxf>
      <border outline="0">
        <bottom style="thin">
          <color rgb="FFFFC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65911"/>
        <name val="Calibri"/>
        <scheme val="none"/>
      </font>
      <fill>
        <patternFill patternType="solid">
          <fgColor rgb="FF000000"/>
          <bgColor rgb="FFFFF2CC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/>
        <vertical/>
        <horizontal/>
      </border>
    </dxf>
    <dxf>
      <border outline="0">
        <top style="thin">
          <color rgb="FFFFC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65911"/>
        <name val="Calibri"/>
        <scheme val="none"/>
      </font>
      <fill>
        <patternFill patternType="solid">
          <fgColor rgb="FF000000"/>
          <bgColor rgb="FFFFF2CC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F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</border>
    </dxf>
    <dxf>
      <border outline="0">
        <top style="thin">
          <color rgb="FFFFC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F0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65911"/>
        <name val="Calibri"/>
        <scheme val="none"/>
      </font>
      <fill>
        <patternFill patternType="solid">
          <fgColor rgb="FF000000"/>
          <bgColor rgb="FFFFF2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/>
        <top style="thin">
          <color indexed="64"/>
        </top>
        <bottom/>
      </border>
    </dxf>
    <dxf>
      <border outline="0">
        <top style="thin">
          <color rgb="FFFFC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C65911"/>
        <name val="Calibri"/>
        <scheme val="none"/>
      </font>
      <fill>
        <patternFill patternType="solid">
          <fgColor rgb="FF000000"/>
          <bgColor rgb="FFFFF2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C65911"/>
        <name val="Calibri"/>
        <scheme val="none"/>
      </font>
      <fill>
        <patternFill patternType="solid">
          <fgColor rgb="FF000000"/>
          <bgColor rgb="FFFFF2CC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FFC000"/>
        </top>
        <bottom/>
      </border>
    </dxf>
    <dxf>
      <border outline="0"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C65911"/>
        <name val="Calibri"/>
        <scheme val="none"/>
      </font>
      <fill>
        <patternFill patternType="solid">
          <fgColor rgb="FF000000"/>
          <bgColor rgb="FFFFF2CC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none"/>
      </font>
      <fill>
        <patternFill patternType="solid">
          <fgColor rgb="FF000000"/>
          <bgColor rgb="FFFFF2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/>
        <top style="thin">
          <color indexed="64"/>
        </top>
        <bottom/>
      </border>
    </dxf>
    <dxf>
      <border outline="0">
        <top style="thin">
          <color rgb="FFFFC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65911"/>
        <name val="Calibri"/>
        <scheme val="none"/>
      </font>
      <fill>
        <patternFill patternType="solid">
          <fgColor rgb="FF000000"/>
          <bgColor rgb="FFFFF2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top style="thin">
          <color rgb="FFFFC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65911"/>
        <name val="Calibri"/>
        <scheme val="none"/>
      </font>
      <fill>
        <patternFill patternType="solid">
          <fgColor rgb="FF000000"/>
          <bgColor rgb="FFFFF2CC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F9ED7"/>
      <color rgb="FFA94D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678180</xdr:colOff>
      <xdr:row>49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230880" y="1254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308427</xdr:colOff>
      <xdr:row>3</xdr:row>
      <xdr:rowOff>199568</xdr:rowOff>
    </xdr:from>
    <xdr:to>
      <xdr:col>17</xdr:col>
      <xdr:colOff>199571</xdr:colOff>
      <xdr:row>17</xdr:row>
      <xdr:rowOff>217713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4961284" y="1396997"/>
          <a:ext cx="5424716" cy="3810002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900"/>
            </a:lnSpc>
          </a:pPr>
          <a:r>
            <a:rPr lang="fr-FR" sz="2000" b="1" u="sng"/>
            <a:t>Aide à la saisie des données</a:t>
          </a:r>
        </a:p>
        <a:p>
          <a:endParaRPr lang="fr-FR" sz="1100"/>
        </a:p>
        <a:p>
          <a:pPr>
            <a:lnSpc>
              <a:spcPts val="1500"/>
            </a:lnSpc>
          </a:pPr>
          <a:r>
            <a:rPr lang="fr-FR" sz="1600"/>
            <a:t>Ne jamais</a:t>
          </a:r>
          <a:r>
            <a:rPr lang="fr-FR" sz="1600" baseline="0"/>
            <a:t> écrire dans les colonnes </a:t>
          </a:r>
          <a:r>
            <a:rPr lang="fr-FR" sz="1600" baseline="0">
              <a:solidFill>
                <a:srgbClr val="FF0000"/>
              </a:solidFill>
            </a:rPr>
            <a:t>1, 2, 3</a:t>
          </a:r>
          <a:r>
            <a:rPr lang="fr-FR" sz="1600" baseline="0"/>
            <a:t> et </a:t>
          </a:r>
          <a:r>
            <a:rPr lang="fr-FR" sz="1600" baseline="0">
              <a:solidFill>
                <a:srgbClr val="FF0000"/>
              </a:solidFill>
            </a:rPr>
            <a:t>5</a:t>
          </a:r>
          <a:r>
            <a:rPr lang="fr-FR" sz="1600" baseline="0">
              <a:solidFill>
                <a:schemeClr val="tx1"/>
              </a:solidFill>
            </a:rPr>
            <a:t> :</a:t>
          </a:r>
        </a:p>
        <a:p>
          <a:pPr>
            <a:lnSpc>
              <a:spcPts val="1500"/>
            </a:lnSpc>
          </a:pPr>
          <a:r>
            <a:rPr lang="fr-FR" sz="1600" baseline="0"/>
            <a:t>=&gt; TOUJOURS utiliser les menus déroulants</a:t>
          </a:r>
        </a:p>
        <a:p>
          <a:pPr>
            <a:lnSpc>
              <a:spcPts val="1500"/>
            </a:lnSpc>
          </a:pPr>
          <a:endParaRPr lang="fr-FR" sz="1600" baseline="0"/>
        </a:p>
        <a:p>
          <a:pPr>
            <a:lnSpc>
              <a:spcPts val="1500"/>
            </a:lnSpc>
          </a:pPr>
          <a:r>
            <a:rPr lang="fr-FR" sz="1600" baseline="0"/>
            <a:t>La colonne </a:t>
          </a:r>
          <a:r>
            <a:rPr lang="fr-FR" sz="1600" baseline="0">
              <a:solidFill>
                <a:srgbClr val="FF0000"/>
              </a:solidFill>
            </a:rPr>
            <a:t>4 </a:t>
          </a:r>
          <a:r>
            <a:rPr lang="fr-FR" sz="1600" baseline="0"/>
            <a:t>se remplit normalement</a:t>
          </a:r>
        </a:p>
        <a:p>
          <a:pPr>
            <a:lnSpc>
              <a:spcPts val="1500"/>
            </a:lnSpc>
          </a:pPr>
          <a:endParaRPr lang="fr-FR" sz="1600" baseline="0"/>
        </a:p>
        <a:p>
          <a:pPr>
            <a:lnSpc>
              <a:spcPts val="1500"/>
            </a:lnSpc>
          </a:pPr>
          <a:r>
            <a:rPr lang="fr-FR" sz="1600"/>
            <a:t>Le format pour les</a:t>
          </a:r>
          <a:r>
            <a:rPr lang="fr-FR" sz="1600" baseline="0"/>
            <a:t> colonnes </a:t>
          </a:r>
          <a:r>
            <a:rPr lang="fr-FR" sz="1600" baseline="0">
              <a:solidFill>
                <a:srgbClr val="FF0000"/>
              </a:solidFill>
            </a:rPr>
            <a:t>6 </a:t>
          </a:r>
          <a:r>
            <a:rPr lang="fr-FR" sz="1600" baseline="0">
              <a:solidFill>
                <a:schemeClr val="tx1"/>
              </a:solidFill>
            </a:rPr>
            <a:t>et</a:t>
          </a:r>
          <a:r>
            <a:rPr lang="fr-FR" sz="1600" baseline="0">
              <a:solidFill>
                <a:srgbClr val="FF0000"/>
              </a:solidFill>
            </a:rPr>
            <a:t> 7</a:t>
          </a:r>
          <a:r>
            <a:rPr lang="fr-FR" sz="1600" baseline="0"/>
            <a:t> est le suivant :</a:t>
          </a:r>
        </a:p>
        <a:p>
          <a:pPr>
            <a:lnSpc>
              <a:spcPts val="1500"/>
            </a:lnSpc>
          </a:pPr>
          <a:r>
            <a:rPr lang="fr-FR" sz="1600"/>
            <a:t>=&gt; Une heure = 1: </a:t>
          </a:r>
        </a:p>
        <a:p>
          <a:pPr>
            <a:lnSpc>
              <a:spcPts val="1500"/>
            </a:lnSpc>
          </a:pPr>
          <a:r>
            <a:rPr lang="fr-FR" sz="1600" baseline="0"/>
            <a:t>      Une heure et 5 minutes = 1:5</a:t>
          </a:r>
        </a:p>
        <a:p>
          <a:pPr>
            <a:lnSpc>
              <a:spcPts val="1500"/>
            </a:lnSpc>
          </a:pPr>
          <a:r>
            <a:rPr lang="fr-FR" sz="1600" baseline="0"/>
            <a:t>      Une heure et 10 minutes = 1:10</a:t>
          </a:r>
        </a:p>
        <a:p>
          <a:pPr>
            <a:lnSpc>
              <a:spcPts val="1500"/>
            </a:lnSpc>
          </a:pPr>
          <a:r>
            <a:rPr lang="fr-FR" sz="1600" baseline="0"/>
            <a:t>      Une heure et 15 minutes = 1:15</a:t>
          </a:r>
        </a:p>
        <a:p>
          <a:pPr>
            <a:lnSpc>
              <a:spcPts val="1500"/>
            </a:lnSpc>
          </a:pPr>
          <a:r>
            <a:rPr lang="fr-FR" sz="1600" baseline="0"/>
            <a:t>      Etc</a:t>
          </a:r>
        </a:p>
        <a:p>
          <a:pPr>
            <a:lnSpc>
              <a:spcPts val="1500"/>
            </a:lnSpc>
          </a:pPr>
          <a:endParaRPr lang="fr-FR" sz="1600" baseline="0"/>
        </a:p>
        <a:p>
          <a:pPr>
            <a:lnSpc>
              <a:spcPts val="1500"/>
            </a:lnSpc>
          </a:pPr>
          <a:r>
            <a:rPr lang="fr-FR" sz="1600"/>
            <a:t>Seuls les nombres entiers sont acceptés dans la colonne </a:t>
          </a:r>
          <a:r>
            <a:rPr lang="fr-FR" sz="1600">
              <a:solidFill>
                <a:srgbClr val="FF0000"/>
              </a:solidFill>
            </a:rPr>
            <a:t>8</a:t>
          </a:r>
          <a:r>
            <a:rPr lang="fr-FR" sz="1600"/>
            <a:t> :</a:t>
          </a:r>
          <a:endParaRPr lang="fr-FR" sz="1600" baseline="0"/>
        </a:p>
        <a:p>
          <a:pPr>
            <a:lnSpc>
              <a:spcPts val="1500"/>
            </a:lnSpc>
          </a:pPr>
          <a:r>
            <a:rPr lang="fr-FR" sz="1600" baseline="0"/>
            <a:t>=&gt; Entre 125,1 et 125,4 = 125</a:t>
          </a:r>
        </a:p>
        <a:p>
          <a:r>
            <a:rPr lang="fr-FR" sz="1600" baseline="0"/>
            <a:t>      Entre 125,5 et 125,9 = 126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aseline="0"/>
        </a:p>
        <a:p>
          <a:endParaRPr lang="fr-FR" sz="16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ublic\Documents\Heures%20-%20Frais%20de%20d&#233;placement\2017-2018\ETR%20COREG%20AURA%202017\Coordination%20ETR\DEFINIT&#176;%20et%20SUIVI%20des%20missions%20ETR\Suivi%20missions%20ETR%2017%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s"/>
      <sheetName val="sept 16"/>
    </sheetNames>
    <sheetDataSet>
      <sheetData sheetId="0" refreshError="1"/>
      <sheetData sheetId="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765.93186921296" createdVersion="4" refreshedVersion="6" minRefreshableVersion="3" recordCount="90">
  <cacheSource type="worksheet">
    <worksheetSource name="Tableau1"/>
  </cacheSource>
  <cacheFields count="12">
    <cacheField name="Jour" numFmtId="164">
      <sharedItems containsSemiMixedTypes="0" containsNonDate="0" containsDate="1" containsString="0" minDate="2018-09-01T00:00:00" maxDate="2018-10-01T00:00:00" count="30"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  <d v="2018-09-09T00:00:00"/>
        <d v="2018-09-10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0T00:00:00"/>
        <d v="2018-09-21T00:00:00"/>
        <d v="2018-09-22T00:00:00"/>
        <d v="2018-09-23T00:00:00"/>
        <d v="2018-09-24T00:00:00"/>
        <d v="2018-09-25T00:00:00"/>
        <d v="2018-09-26T00:00:00"/>
        <d v="2018-09-27T00:00:00"/>
        <d v="2018-09-28T00:00:00"/>
        <d v="2018-09-29T00:00:00"/>
        <d v="2018-09-30T00:00:00"/>
      </sharedItems>
      <fieldGroup par="11" base="0">
        <rangePr groupBy="months" startDate="2018-09-01T00:00:00" endDate="2018-10-01T00:00:00"/>
        <groupItems count="14">
          <s v="&lt;01.09.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.10.2018"/>
        </groupItems>
      </fieldGroup>
    </cacheField>
    <cacheField name="DOMAINES D'ACTION" numFmtId="0">
      <sharedItems containsBlank="1" count="6">
        <s v="DEVELOPPEMENT"/>
        <s v="CTEFM"/>
        <m/>
        <s v="FORMATION"/>
        <s v="COMMUNICATION" u="1"/>
        <s v="FPC" u="1"/>
      </sharedItems>
    </cacheField>
    <cacheField name="MISSIONS / ACTIONS" numFmtId="0">
      <sharedItems containsBlank="1" count="15">
        <s v="REF_AP_TENDANCE"/>
        <m/>
        <s v="CERTIFICATIONS_CQP_ALS"/>
        <s v="CQP_ALS_AGEE_LYON"/>
        <s v="ACCOMPAGNEMENT_STAGIAIRE_ALTERNANCE"/>
        <s v="BP_AF_ADPS_CO_T" u="1"/>
        <s v="ACCOMPAGNEMENT_VAE_BP" u="1"/>
        <s v="DEVELOPPEMENT_COM" u="1"/>
        <s v="REF_ENFANTS" u="1"/>
        <s v="FORMATIONS_FEDERALES" u="1"/>
        <s v="AUTRES_FORMATIONS" u="1"/>
        <s v="RECRUTEMENT_STAGIAIRES_FORMATION" u="1"/>
        <s v="BP_JEPS_TSF" u="1"/>
        <s v="SENSIBILISATION_FC_ANIMATEURS" u="1"/>
        <s v="BP_APT_ADPS_SOUS_T" u="1"/>
      </sharedItems>
    </cacheField>
    <cacheField name="TACHES" numFmtId="0">
      <sharedItems containsBlank="1" count="17">
        <s v="Suivi_Admin_Compte_Rendu"/>
        <s v="Accompagnement_CODEP"/>
        <s v="Etat_des_Lieux_CTFEM"/>
        <s v="Partenariat_Renforcer_Développer_Réunions"/>
        <m/>
        <s v="Faf_Jury"/>
        <s v="Lecture_Dossier_UC1"/>
        <s v="Préparation_Contenus_Formations"/>
        <s v="Faf_Formations"/>
        <s v="Suivi_Pédagogique_Stagiaire"/>
        <s v="Admin_Formation"/>
        <s v="Organisation_salon_Forum_Evènement"/>
        <s v="Participation_évènements_Forum_Portesouvertes_Salons" u="1"/>
        <s v="Participation" u="1"/>
        <s v="Positionnement_Stagiaire_amont_Formation_Fédérale" u="1"/>
        <s v="Admin_Informations_Formation" u="1"/>
        <s v="Autre_Formation_Continue_des_Animateurs" u="1"/>
      </sharedItems>
    </cacheField>
    <cacheField name="Observations - Complément" numFmtId="0">
      <sharedItems containsNonDate="0" containsString="0" containsBlank="1"/>
    </cacheField>
    <cacheField name="Lieu de l'action" numFmtId="0">
      <sharedItems containsNonDate="0" containsString="0" containsBlank="1"/>
    </cacheField>
    <cacheField name="Heures effectives de travail " numFmtId="20">
      <sharedItems containsNonDate="0" containsDate="1" containsString="0" containsBlank="1" minDate="1904-01-01T01:30:00" maxDate="1904-01-01T07:00:00"/>
    </cacheField>
    <cacheField name="Temps de déplacement " numFmtId="20">
      <sharedItems containsNonDate="0" containsDate="1" containsString="0" containsBlank="1" minDate="1904-01-01T00:25:00" maxDate="1904-01-01T01:40:00"/>
    </cacheField>
    <cacheField name="Km" numFmtId="0">
      <sharedItems containsString="0" containsBlank="1" containsNumber="1" containsInteger="1" minValue="19" maxValue="160"/>
    </cacheField>
    <cacheField name="Heures effec fant" numFmtId="2">
      <sharedItems containsSemiMixedTypes="0" containsString="0" containsNumber="1" minValue="0" maxValue="7"/>
    </cacheField>
    <cacheField name="Heures dep fant" numFmtId="2">
      <sharedItems containsSemiMixedTypes="0" containsString="0" containsNumber="1" minValue="0" maxValue="1.6666666666666665"/>
    </cacheField>
    <cacheField name="Années" numFmtId="0" databaseField="0">
      <fieldGroup base="0">
        <rangePr groupBy="years" startDate="2018-09-01T00:00:00" endDate="2018-10-01T00:00:00"/>
        <groupItems count="3">
          <s v="&lt;01.09.2018"/>
          <s v="2018"/>
          <s v="&gt;01.10.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0">
  <r>
    <x v="0"/>
    <x v="0"/>
    <x v="0"/>
    <x v="0"/>
    <m/>
    <m/>
    <d v="1904-01-01T02:00:00"/>
    <d v="1904-01-01T01:00:00"/>
    <n v="56"/>
    <n v="2"/>
    <n v="1"/>
  </r>
  <r>
    <x v="0"/>
    <x v="0"/>
    <x v="0"/>
    <x v="1"/>
    <m/>
    <m/>
    <d v="1904-01-01T01:30:00"/>
    <m/>
    <m/>
    <n v="1.5"/>
    <n v="0"/>
  </r>
  <r>
    <x v="0"/>
    <x v="1"/>
    <x v="0"/>
    <x v="2"/>
    <m/>
    <m/>
    <d v="1904-01-01T03:30:00"/>
    <d v="1904-01-01T00:45:00"/>
    <n v="43"/>
    <n v="3.5"/>
    <n v="0.75"/>
  </r>
  <r>
    <x v="1"/>
    <x v="0"/>
    <x v="0"/>
    <x v="3"/>
    <m/>
    <m/>
    <d v="1904-01-01T04:00:00"/>
    <d v="1904-01-01T00:25:00"/>
    <n v="19"/>
    <n v="4"/>
    <n v="0.41666666666666669"/>
  </r>
  <r>
    <x v="1"/>
    <x v="2"/>
    <x v="1"/>
    <x v="4"/>
    <m/>
    <m/>
    <m/>
    <m/>
    <m/>
    <n v="0"/>
    <n v="0"/>
  </r>
  <r>
    <x v="1"/>
    <x v="3"/>
    <x v="2"/>
    <x v="5"/>
    <m/>
    <m/>
    <d v="1904-01-01T03:00:00"/>
    <m/>
    <m/>
    <n v="3"/>
    <n v="0"/>
  </r>
  <r>
    <x v="2"/>
    <x v="3"/>
    <x v="2"/>
    <x v="6"/>
    <m/>
    <m/>
    <d v="1904-01-01T04:00:00"/>
    <m/>
    <m/>
    <n v="4"/>
    <n v="0"/>
  </r>
  <r>
    <x v="2"/>
    <x v="3"/>
    <x v="3"/>
    <x v="7"/>
    <m/>
    <m/>
    <d v="1904-01-01T05:00:00"/>
    <m/>
    <m/>
    <n v="5"/>
    <n v="0"/>
  </r>
  <r>
    <x v="2"/>
    <x v="3"/>
    <x v="3"/>
    <x v="8"/>
    <m/>
    <m/>
    <d v="1904-01-01T07:00:00"/>
    <d v="1904-01-01T01:40:00"/>
    <n v="156"/>
    <n v="7"/>
    <n v="1.6666666666666665"/>
  </r>
  <r>
    <x v="3"/>
    <x v="3"/>
    <x v="3"/>
    <x v="9"/>
    <m/>
    <m/>
    <d v="1904-01-01T06:30:00"/>
    <m/>
    <m/>
    <n v="6.5"/>
    <n v="0"/>
  </r>
  <r>
    <x v="3"/>
    <x v="3"/>
    <x v="3"/>
    <x v="10"/>
    <m/>
    <m/>
    <d v="1904-01-01T03:00:00"/>
    <m/>
    <m/>
    <n v="3"/>
    <n v="0"/>
  </r>
  <r>
    <x v="3"/>
    <x v="3"/>
    <x v="4"/>
    <x v="11"/>
    <m/>
    <m/>
    <d v="1904-01-01T05:00:00"/>
    <d v="1904-01-01T01:30:00"/>
    <n v="160"/>
    <n v="5"/>
    <n v="1.5"/>
  </r>
  <r>
    <x v="4"/>
    <x v="2"/>
    <x v="1"/>
    <x v="4"/>
    <m/>
    <m/>
    <m/>
    <m/>
    <m/>
    <n v="0"/>
    <n v="0"/>
  </r>
  <r>
    <x v="4"/>
    <x v="2"/>
    <x v="1"/>
    <x v="4"/>
    <m/>
    <m/>
    <m/>
    <m/>
    <m/>
    <n v="0"/>
    <n v="0"/>
  </r>
  <r>
    <x v="4"/>
    <x v="2"/>
    <x v="1"/>
    <x v="4"/>
    <m/>
    <m/>
    <m/>
    <m/>
    <m/>
    <n v="0"/>
    <n v="0"/>
  </r>
  <r>
    <x v="5"/>
    <x v="2"/>
    <x v="1"/>
    <x v="4"/>
    <m/>
    <m/>
    <m/>
    <m/>
    <m/>
    <n v="0"/>
    <n v="0"/>
  </r>
  <r>
    <x v="5"/>
    <x v="2"/>
    <x v="1"/>
    <x v="4"/>
    <m/>
    <m/>
    <m/>
    <m/>
    <m/>
    <n v="0"/>
    <n v="0"/>
  </r>
  <r>
    <x v="5"/>
    <x v="2"/>
    <x v="1"/>
    <x v="4"/>
    <m/>
    <m/>
    <m/>
    <m/>
    <m/>
    <n v="0"/>
    <n v="0"/>
  </r>
  <r>
    <x v="6"/>
    <x v="2"/>
    <x v="1"/>
    <x v="4"/>
    <m/>
    <m/>
    <m/>
    <m/>
    <m/>
    <n v="0"/>
    <n v="0"/>
  </r>
  <r>
    <x v="6"/>
    <x v="2"/>
    <x v="1"/>
    <x v="4"/>
    <m/>
    <m/>
    <m/>
    <m/>
    <m/>
    <n v="0"/>
    <n v="0"/>
  </r>
  <r>
    <x v="6"/>
    <x v="2"/>
    <x v="1"/>
    <x v="4"/>
    <m/>
    <m/>
    <m/>
    <m/>
    <m/>
    <n v="0"/>
    <n v="0"/>
  </r>
  <r>
    <x v="7"/>
    <x v="2"/>
    <x v="1"/>
    <x v="4"/>
    <m/>
    <m/>
    <m/>
    <m/>
    <m/>
    <n v="0"/>
    <n v="0"/>
  </r>
  <r>
    <x v="7"/>
    <x v="2"/>
    <x v="1"/>
    <x v="4"/>
    <m/>
    <m/>
    <m/>
    <m/>
    <m/>
    <n v="0"/>
    <n v="0"/>
  </r>
  <r>
    <x v="7"/>
    <x v="2"/>
    <x v="1"/>
    <x v="4"/>
    <m/>
    <m/>
    <m/>
    <m/>
    <m/>
    <n v="0"/>
    <n v="0"/>
  </r>
  <r>
    <x v="8"/>
    <x v="2"/>
    <x v="1"/>
    <x v="4"/>
    <m/>
    <m/>
    <m/>
    <m/>
    <m/>
    <n v="0"/>
    <n v="0"/>
  </r>
  <r>
    <x v="8"/>
    <x v="2"/>
    <x v="1"/>
    <x v="4"/>
    <m/>
    <m/>
    <m/>
    <m/>
    <m/>
    <n v="0"/>
    <n v="0"/>
  </r>
  <r>
    <x v="8"/>
    <x v="2"/>
    <x v="1"/>
    <x v="4"/>
    <m/>
    <m/>
    <m/>
    <m/>
    <m/>
    <n v="0"/>
    <n v="0"/>
  </r>
  <r>
    <x v="9"/>
    <x v="2"/>
    <x v="1"/>
    <x v="4"/>
    <m/>
    <m/>
    <m/>
    <m/>
    <m/>
    <n v="0"/>
    <n v="0"/>
  </r>
  <r>
    <x v="9"/>
    <x v="2"/>
    <x v="1"/>
    <x v="4"/>
    <m/>
    <m/>
    <m/>
    <m/>
    <m/>
    <n v="0"/>
    <n v="0"/>
  </r>
  <r>
    <x v="9"/>
    <x v="2"/>
    <x v="1"/>
    <x v="4"/>
    <m/>
    <m/>
    <m/>
    <m/>
    <m/>
    <n v="0"/>
    <n v="0"/>
  </r>
  <r>
    <x v="10"/>
    <x v="2"/>
    <x v="1"/>
    <x v="4"/>
    <m/>
    <m/>
    <m/>
    <m/>
    <m/>
    <n v="0"/>
    <n v="0"/>
  </r>
  <r>
    <x v="10"/>
    <x v="2"/>
    <x v="1"/>
    <x v="4"/>
    <m/>
    <m/>
    <m/>
    <m/>
    <m/>
    <n v="0"/>
    <n v="0"/>
  </r>
  <r>
    <x v="10"/>
    <x v="2"/>
    <x v="1"/>
    <x v="4"/>
    <m/>
    <m/>
    <m/>
    <m/>
    <m/>
    <n v="0"/>
    <n v="0"/>
  </r>
  <r>
    <x v="11"/>
    <x v="2"/>
    <x v="1"/>
    <x v="4"/>
    <m/>
    <m/>
    <m/>
    <m/>
    <m/>
    <n v="0"/>
    <n v="0"/>
  </r>
  <r>
    <x v="11"/>
    <x v="2"/>
    <x v="1"/>
    <x v="4"/>
    <m/>
    <m/>
    <m/>
    <m/>
    <m/>
    <n v="0"/>
    <n v="0"/>
  </r>
  <r>
    <x v="11"/>
    <x v="2"/>
    <x v="1"/>
    <x v="4"/>
    <m/>
    <m/>
    <m/>
    <m/>
    <m/>
    <n v="0"/>
    <n v="0"/>
  </r>
  <r>
    <x v="12"/>
    <x v="2"/>
    <x v="1"/>
    <x v="4"/>
    <m/>
    <m/>
    <m/>
    <m/>
    <m/>
    <n v="0"/>
    <n v="0"/>
  </r>
  <r>
    <x v="12"/>
    <x v="2"/>
    <x v="1"/>
    <x v="4"/>
    <m/>
    <m/>
    <m/>
    <m/>
    <m/>
    <n v="0"/>
    <n v="0"/>
  </r>
  <r>
    <x v="12"/>
    <x v="2"/>
    <x v="1"/>
    <x v="4"/>
    <m/>
    <m/>
    <m/>
    <m/>
    <m/>
    <n v="0"/>
    <n v="0"/>
  </r>
  <r>
    <x v="13"/>
    <x v="2"/>
    <x v="1"/>
    <x v="4"/>
    <m/>
    <m/>
    <m/>
    <m/>
    <m/>
    <n v="0"/>
    <n v="0"/>
  </r>
  <r>
    <x v="13"/>
    <x v="2"/>
    <x v="1"/>
    <x v="4"/>
    <m/>
    <m/>
    <m/>
    <m/>
    <m/>
    <n v="0"/>
    <n v="0"/>
  </r>
  <r>
    <x v="13"/>
    <x v="2"/>
    <x v="1"/>
    <x v="4"/>
    <m/>
    <m/>
    <m/>
    <m/>
    <m/>
    <n v="0"/>
    <n v="0"/>
  </r>
  <r>
    <x v="14"/>
    <x v="2"/>
    <x v="1"/>
    <x v="4"/>
    <m/>
    <m/>
    <m/>
    <m/>
    <m/>
    <n v="0"/>
    <n v="0"/>
  </r>
  <r>
    <x v="14"/>
    <x v="2"/>
    <x v="1"/>
    <x v="4"/>
    <m/>
    <m/>
    <m/>
    <m/>
    <m/>
    <n v="0"/>
    <n v="0"/>
  </r>
  <r>
    <x v="14"/>
    <x v="2"/>
    <x v="1"/>
    <x v="4"/>
    <m/>
    <m/>
    <m/>
    <m/>
    <m/>
    <n v="0"/>
    <n v="0"/>
  </r>
  <r>
    <x v="15"/>
    <x v="2"/>
    <x v="1"/>
    <x v="4"/>
    <m/>
    <m/>
    <m/>
    <m/>
    <m/>
    <n v="0"/>
    <n v="0"/>
  </r>
  <r>
    <x v="15"/>
    <x v="2"/>
    <x v="1"/>
    <x v="4"/>
    <m/>
    <m/>
    <m/>
    <m/>
    <m/>
    <n v="0"/>
    <n v="0"/>
  </r>
  <r>
    <x v="15"/>
    <x v="2"/>
    <x v="1"/>
    <x v="4"/>
    <m/>
    <m/>
    <m/>
    <m/>
    <m/>
    <n v="0"/>
    <n v="0"/>
  </r>
  <r>
    <x v="16"/>
    <x v="2"/>
    <x v="1"/>
    <x v="4"/>
    <m/>
    <m/>
    <m/>
    <m/>
    <m/>
    <n v="0"/>
    <n v="0"/>
  </r>
  <r>
    <x v="16"/>
    <x v="2"/>
    <x v="1"/>
    <x v="4"/>
    <m/>
    <m/>
    <m/>
    <m/>
    <m/>
    <n v="0"/>
    <n v="0"/>
  </r>
  <r>
    <x v="16"/>
    <x v="2"/>
    <x v="1"/>
    <x v="4"/>
    <m/>
    <m/>
    <m/>
    <m/>
    <m/>
    <n v="0"/>
    <n v="0"/>
  </r>
  <r>
    <x v="17"/>
    <x v="2"/>
    <x v="1"/>
    <x v="4"/>
    <m/>
    <m/>
    <m/>
    <m/>
    <m/>
    <n v="0"/>
    <n v="0"/>
  </r>
  <r>
    <x v="17"/>
    <x v="2"/>
    <x v="1"/>
    <x v="4"/>
    <m/>
    <m/>
    <m/>
    <m/>
    <m/>
    <n v="0"/>
    <n v="0"/>
  </r>
  <r>
    <x v="17"/>
    <x v="2"/>
    <x v="1"/>
    <x v="4"/>
    <m/>
    <m/>
    <m/>
    <m/>
    <m/>
    <n v="0"/>
    <n v="0"/>
  </r>
  <r>
    <x v="18"/>
    <x v="2"/>
    <x v="1"/>
    <x v="4"/>
    <m/>
    <m/>
    <m/>
    <m/>
    <m/>
    <n v="0"/>
    <n v="0"/>
  </r>
  <r>
    <x v="18"/>
    <x v="2"/>
    <x v="1"/>
    <x v="4"/>
    <m/>
    <m/>
    <m/>
    <m/>
    <m/>
    <n v="0"/>
    <n v="0"/>
  </r>
  <r>
    <x v="18"/>
    <x v="2"/>
    <x v="1"/>
    <x v="4"/>
    <m/>
    <m/>
    <m/>
    <m/>
    <m/>
    <n v="0"/>
    <n v="0"/>
  </r>
  <r>
    <x v="19"/>
    <x v="2"/>
    <x v="1"/>
    <x v="4"/>
    <m/>
    <m/>
    <m/>
    <m/>
    <m/>
    <n v="0"/>
    <n v="0"/>
  </r>
  <r>
    <x v="19"/>
    <x v="2"/>
    <x v="1"/>
    <x v="4"/>
    <m/>
    <m/>
    <m/>
    <m/>
    <m/>
    <n v="0"/>
    <n v="0"/>
  </r>
  <r>
    <x v="19"/>
    <x v="2"/>
    <x v="1"/>
    <x v="4"/>
    <m/>
    <m/>
    <m/>
    <m/>
    <m/>
    <n v="0"/>
    <n v="0"/>
  </r>
  <r>
    <x v="20"/>
    <x v="2"/>
    <x v="1"/>
    <x v="4"/>
    <m/>
    <m/>
    <m/>
    <m/>
    <m/>
    <n v="0"/>
    <n v="0"/>
  </r>
  <r>
    <x v="20"/>
    <x v="2"/>
    <x v="1"/>
    <x v="4"/>
    <m/>
    <m/>
    <m/>
    <m/>
    <m/>
    <n v="0"/>
    <n v="0"/>
  </r>
  <r>
    <x v="20"/>
    <x v="2"/>
    <x v="1"/>
    <x v="4"/>
    <m/>
    <m/>
    <m/>
    <m/>
    <m/>
    <n v="0"/>
    <n v="0"/>
  </r>
  <r>
    <x v="21"/>
    <x v="2"/>
    <x v="1"/>
    <x v="4"/>
    <m/>
    <m/>
    <m/>
    <m/>
    <m/>
    <n v="0"/>
    <n v="0"/>
  </r>
  <r>
    <x v="21"/>
    <x v="2"/>
    <x v="1"/>
    <x v="4"/>
    <m/>
    <m/>
    <m/>
    <m/>
    <m/>
    <n v="0"/>
    <n v="0"/>
  </r>
  <r>
    <x v="21"/>
    <x v="2"/>
    <x v="1"/>
    <x v="4"/>
    <m/>
    <m/>
    <m/>
    <m/>
    <m/>
    <n v="0"/>
    <n v="0"/>
  </r>
  <r>
    <x v="22"/>
    <x v="2"/>
    <x v="1"/>
    <x v="4"/>
    <m/>
    <m/>
    <m/>
    <m/>
    <m/>
    <n v="0"/>
    <n v="0"/>
  </r>
  <r>
    <x v="22"/>
    <x v="2"/>
    <x v="1"/>
    <x v="4"/>
    <m/>
    <m/>
    <m/>
    <m/>
    <m/>
    <n v="0"/>
    <n v="0"/>
  </r>
  <r>
    <x v="22"/>
    <x v="2"/>
    <x v="1"/>
    <x v="4"/>
    <m/>
    <m/>
    <m/>
    <m/>
    <m/>
    <n v="0"/>
    <n v="0"/>
  </r>
  <r>
    <x v="23"/>
    <x v="2"/>
    <x v="1"/>
    <x v="4"/>
    <m/>
    <m/>
    <m/>
    <m/>
    <m/>
    <n v="0"/>
    <n v="0"/>
  </r>
  <r>
    <x v="23"/>
    <x v="2"/>
    <x v="1"/>
    <x v="4"/>
    <m/>
    <m/>
    <m/>
    <m/>
    <m/>
    <n v="0"/>
    <n v="0"/>
  </r>
  <r>
    <x v="23"/>
    <x v="2"/>
    <x v="1"/>
    <x v="4"/>
    <m/>
    <m/>
    <m/>
    <m/>
    <m/>
    <n v="0"/>
    <n v="0"/>
  </r>
  <r>
    <x v="24"/>
    <x v="2"/>
    <x v="1"/>
    <x v="4"/>
    <m/>
    <m/>
    <m/>
    <m/>
    <m/>
    <n v="0"/>
    <n v="0"/>
  </r>
  <r>
    <x v="24"/>
    <x v="2"/>
    <x v="1"/>
    <x v="4"/>
    <m/>
    <m/>
    <m/>
    <m/>
    <m/>
    <n v="0"/>
    <n v="0"/>
  </r>
  <r>
    <x v="24"/>
    <x v="2"/>
    <x v="1"/>
    <x v="4"/>
    <m/>
    <m/>
    <m/>
    <m/>
    <m/>
    <n v="0"/>
    <n v="0"/>
  </r>
  <r>
    <x v="25"/>
    <x v="2"/>
    <x v="1"/>
    <x v="4"/>
    <m/>
    <m/>
    <m/>
    <m/>
    <m/>
    <n v="0"/>
    <n v="0"/>
  </r>
  <r>
    <x v="25"/>
    <x v="2"/>
    <x v="1"/>
    <x v="4"/>
    <m/>
    <m/>
    <m/>
    <m/>
    <m/>
    <n v="0"/>
    <n v="0"/>
  </r>
  <r>
    <x v="25"/>
    <x v="2"/>
    <x v="1"/>
    <x v="4"/>
    <m/>
    <m/>
    <m/>
    <m/>
    <m/>
    <n v="0"/>
    <n v="0"/>
  </r>
  <r>
    <x v="26"/>
    <x v="2"/>
    <x v="1"/>
    <x v="4"/>
    <m/>
    <m/>
    <m/>
    <m/>
    <m/>
    <n v="0"/>
    <n v="0"/>
  </r>
  <r>
    <x v="26"/>
    <x v="2"/>
    <x v="1"/>
    <x v="4"/>
    <m/>
    <m/>
    <m/>
    <m/>
    <m/>
    <n v="0"/>
    <n v="0"/>
  </r>
  <r>
    <x v="26"/>
    <x v="2"/>
    <x v="1"/>
    <x v="4"/>
    <m/>
    <m/>
    <m/>
    <m/>
    <m/>
    <n v="0"/>
    <n v="0"/>
  </r>
  <r>
    <x v="27"/>
    <x v="2"/>
    <x v="1"/>
    <x v="4"/>
    <m/>
    <m/>
    <m/>
    <m/>
    <m/>
    <n v="0"/>
    <n v="0"/>
  </r>
  <r>
    <x v="27"/>
    <x v="2"/>
    <x v="1"/>
    <x v="4"/>
    <m/>
    <m/>
    <m/>
    <m/>
    <m/>
    <n v="0"/>
    <n v="0"/>
  </r>
  <r>
    <x v="27"/>
    <x v="2"/>
    <x v="1"/>
    <x v="4"/>
    <m/>
    <m/>
    <m/>
    <m/>
    <m/>
    <n v="0"/>
    <n v="0"/>
  </r>
  <r>
    <x v="28"/>
    <x v="2"/>
    <x v="1"/>
    <x v="4"/>
    <m/>
    <m/>
    <m/>
    <m/>
    <m/>
    <n v="0"/>
    <n v="0"/>
  </r>
  <r>
    <x v="28"/>
    <x v="2"/>
    <x v="1"/>
    <x v="4"/>
    <m/>
    <m/>
    <m/>
    <m/>
    <m/>
    <n v="0"/>
    <n v="0"/>
  </r>
  <r>
    <x v="28"/>
    <x v="2"/>
    <x v="1"/>
    <x v="4"/>
    <m/>
    <m/>
    <m/>
    <m/>
    <m/>
    <n v="0"/>
    <n v="0"/>
  </r>
  <r>
    <x v="29"/>
    <x v="2"/>
    <x v="1"/>
    <x v="4"/>
    <m/>
    <m/>
    <m/>
    <m/>
    <m/>
    <n v="0"/>
    <n v="0"/>
  </r>
  <r>
    <x v="29"/>
    <x v="2"/>
    <x v="1"/>
    <x v="4"/>
    <m/>
    <m/>
    <m/>
    <m/>
    <m/>
    <n v="0"/>
    <n v="0"/>
  </r>
  <r>
    <x v="29"/>
    <x v="2"/>
    <x v="1"/>
    <x v="4"/>
    <m/>
    <m/>
    <m/>
    <m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E5:G11" firstHeaderRow="1" firstDataRow="2" firstDataCol="1"/>
  <pivotFields count="12">
    <pivotField numFmtId="16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>
      <items count="7">
        <item m="1" x="4"/>
        <item x="1"/>
        <item x="0"/>
        <item x="3"/>
        <item m="1" x="5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numFmtId="2" showAll="0" defaultSubtotal="0"/>
    <pivotField dataField="1" numFmtId="2" showAll="0" defaultSubtotal="0"/>
    <pivotField showAll="0" defaultSubtotal="0">
      <items count="3">
        <item x="0"/>
        <item x="1"/>
        <item x="2"/>
      </items>
    </pivotField>
  </pivotFields>
  <rowFields count="1">
    <field x="1"/>
  </rowFields>
  <rowItems count="5">
    <i>
      <x v="1"/>
    </i>
    <i>
      <x v="2"/>
    </i>
    <i>
      <x v="3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Heures dep fant" fld="10" baseField="0" baseItem="0" numFmtId="2"/>
    <dataField name="Somme de Km" fld="8" baseField="0" baseItem="0"/>
  </dataFields>
  <formats count="3">
    <format dxfId="2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1">
      <pivotArea outline="0" collapsedLevelsAreSubtotals="1" fieldPosition="0"/>
    </format>
    <format dxfId="20">
      <pivotArea outline="0" collapsedLevelsAreSubtotals="1" fieldPosition="0"/>
    </format>
  </formats>
  <pivotTableStyleInfo name="PivotStyleLight17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B5:C28" firstHeaderRow="1" firstDataRow="1" firstDataCol="1"/>
  <pivotFields count="12">
    <pivotField numFmtId="16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>
      <items count="7">
        <item x="2"/>
        <item x="0"/>
        <item x="3"/>
        <item x="1"/>
        <item m="1" x="4"/>
        <item m="1" x="5"/>
        <item t="default"/>
      </items>
    </pivotField>
    <pivotField axis="axisRow" showAll="0">
      <items count="16">
        <item x="1"/>
        <item m="1" x="8"/>
        <item x="0"/>
        <item m="1" x="5"/>
        <item m="1" x="12"/>
        <item m="1" x="14"/>
        <item m="1" x="11"/>
        <item m="1" x="7"/>
        <item m="1" x="9"/>
        <item m="1" x="13"/>
        <item m="1" x="6"/>
        <item m="1" x="10"/>
        <item x="2"/>
        <item x="3"/>
        <item x="4"/>
        <item t="default"/>
      </items>
    </pivotField>
    <pivotField axis="axisRow" showAll="0">
      <items count="18">
        <item x="4"/>
        <item x="2"/>
        <item x="1"/>
        <item m="1" x="14"/>
        <item x="8"/>
        <item m="1" x="15"/>
        <item m="1" x="12"/>
        <item x="11"/>
        <item m="1" x="13"/>
        <item m="1" x="16"/>
        <item x="9"/>
        <item x="0"/>
        <item x="3"/>
        <item x="5"/>
        <item x="6"/>
        <item x="7"/>
        <item x="10"/>
        <item t="default"/>
      </items>
    </pivotField>
    <pivotField showAll="0"/>
    <pivotField showAll="0"/>
    <pivotField showAll="0"/>
    <pivotField showAll="0"/>
    <pivotField showAll="0"/>
    <pivotField dataField="1" numFmtId="2" showAll="0" defaultSubtotal="0"/>
    <pivotField numFmtId="2" showAll="0" defaultSubtotal="0"/>
    <pivotField showAll="0" defaultSubtotal="0">
      <items count="3">
        <item x="0"/>
        <item x="1"/>
        <item x="2"/>
      </items>
    </pivotField>
  </pivotFields>
  <rowFields count="3">
    <field x="1"/>
    <field x="2"/>
    <field x="3"/>
  </rowFields>
  <rowItems count="23">
    <i>
      <x/>
    </i>
    <i r="1">
      <x/>
    </i>
    <i r="2">
      <x/>
    </i>
    <i>
      <x v="1"/>
    </i>
    <i r="1">
      <x v="2"/>
    </i>
    <i r="2">
      <x v="2"/>
    </i>
    <i r="2">
      <x v="11"/>
    </i>
    <i r="2">
      <x v="12"/>
    </i>
    <i>
      <x v="2"/>
    </i>
    <i r="1">
      <x v="12"/>
    </i>
    <i r="2">
      <x v="13"/>
    </i>
    <i r="2">
      <x v="14"/>
    </i>
    <i r="1">
      <x v="13"/>
    </i>
    <i r="2">
      <x v="4"/>
    </i>
    <i r="2">
      <x v="10"/>
    </i>
    <i r="2">
      <x v="15"/>
    </i>
    <i r="2">
      <x v="16"/>
    </i>
    <i r="1">
      <x v="14"/>
    </i>
    <i r="2">
      <x v="7"/>
    </i>
    <i>
      <x v="3"/>
    </i>
    <i r="1">
      <x v="2"/>
    </i>
    <i r="2">
      <x v="1"/>
    </i>
    <i t="grand">
      <x/>
    </i>
  </rowItems>
  <colItems count="1">
    <i/>
  </colItems>
  <dataFields count="1">
    <dataField name="Somme de Heures effec fant" fld="9" baseField="0" baseItem="0"/>
  </dataFields>
  <formats count="50">
    <format dxfId="72">
      <pivotArea outline="0" collapsedLevelsAreSubtotals="1" fieldPosition="0"/>
    </format>
    <format dxfId="71">
      <pivotArea collapsedLevelsAreSubtotals="1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70">
      <pivotArea collapsedLevelsAreSubtotals="1" fieldPosition="0">
        <references count="2">
          <reference field="1" count="1" selected="0">
            <x v="3"/>
          </reference>
          <reference field="2" count="1">
            <x v="6"/>
          </reference>
        </references>
      </pivotArea>
    </format>
    <format dxfId="69">
      <pivotArea collapsedLevelsAreSubtotals="1" fieldPosition="0">
        <references count="3">
          <reference field="1" count="1" selected="0">
            <x v="3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68">
      <pivotArea collapsedLevelsAreSubtotals="1" fieldPosition="0">
        <references count="3">
          <reference field="1" count="1" selected="0">
            <x v="4"/>
          </reference>
          <reference field="2" count="1" selected="0">
            <x v="7"/>
          </reference>
          <reference field="3" count="2">
            <x v="6"/>
            <x v="7"/>
          </reference>
        </references>
      </pivotArea>
    </format>
    <format dxfId="67">
      <pivotArea grandRow="1" outline="0" collapsedLevelsAreSubtotals="1" fieldPosition="0"/>
    </format>
    <format dxfId="66">
      <pivotArea collapsedLevelsAreSubtotals="1" fieldPosition="0">
        <references count="4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1"/>
          </reference>
        </references>
      </pivotArea>
    </format>
    <format dxfId="65">
      <pivotArea collapsedLevelsAreSubtotals="1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2" count="1">
            <x v="6"/>
          </reference>
        </references>
      </pivotArea>
    </format>
    <format dxfId="64">
      <pivotArea collapsedLevelsAreSubtotals="1" fieldPosition="0">
        <references count="4">
          <reference field="4294967294" count="1" selected="0">
            <x v="0"/>
          </reference>
          <reference field="1" count="1" selected="0">
            <x v="3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63">
      <pivotArea collapsedLevelsAreSubtotals="1" fieldPosition="0">
        <references count="4">
          <reference field="4294967294" count="1" selected="0">
            <x v="0"/>
          </reference>
          <reference field="1" count="1" selected="0">
            <x v="4"/>
          </reference>
          <reference field="2" count="1" selected="0">
            <x v="7"/>
          </reference>
          <reference field="3" count="2">
            <x v="6"/>
            <x v="7"/>
          </reference>
        </references>
      </pivotArea>
    </format>
    <format dxfId="62">
      <pivotArea field="1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61">
      <pivotArea outline="0" collapsedLevelsAreSubtotals="1" fieldPosition="0"/>
    </format>
    <format dxfId="60">
      <pivotArea outline="0" collapsedLevelsAreSubtotals="1" fieldPosition="0"/>
    </format>
    <format dxfId="59">
      <pivotArea collapsedLevelsAreSubtotals="1" fieldPosition="0">
        <references count="1">
          <reference field="1" count="1">
            <x v="0"/>
          </reference>
        </references>
      </pivotArea>
    </format>
    <format dxfId="58">
      <pivotArea collapsedLevelsAreSubtotals="1" fieldPosition="0">
        <references count="2">
          <reference field="1" count="1" selected="0">
            <x v="0"/>
          </reference>
          <reference field="2" count="1">
            <x v="0"/>
          </reference>
        </references>
      </pivotArea>
    </format>
    <format dxfId="57">
      <pivotArea collapsedLevelsAreSubtotals="1" fieldPosition="0">
        <references count="2">
          <reference field="1" count="1" selected="0">
            <x v="0"/>
          </reference>
          <reference field="2" count="1">
            <x v="0"/>
          </reference>
        </references>
      </pivotArea>
    </format>
    <format dxfId="56">
      <pivotArea collapsedLevelsAreSubtotals="1" fieldPosition="0">
        <references count="1">
          <reference field="1" count="1">
            <x v="0"/>
          </reference>
        </references>
      </pivotArea>
    </format>
    <format dxfId="55">
      <pivotArea collapsedLevelsAreSubtotals="1" fieldPosition="0">
        <references count="2">
          <reference field="4294967294" count="1" selected="0">
            <x v="0"/>
          </reference>
          <reference field="1" count="1">
            <x v="0"/>
          </reference>
        </references>
      </pivotArea>
    </format>
    <format dxfId="54">
      <pivotArea collapsedLevelsAreSubtotals="1" fieldPosition="0">
        <references count="3">
          <reference field="1" count="1" selected="0">
            <x v="0"/>
          </reference>
          <reference field="2" count="1" selected="0">
            <x v="0"/>
          </reference>
          <reference field="3" count="1">
            <x v="0"/>
          </reference>
        </references>
      </pivotArea>
    </format>
    <format dxfId="53">
      <pivotArea collapsedLevelsAreSubtotals="1" fieldPosition="0">
        <references count="1">
          <reference field="1" count="1">
            <x v="1"/>
          </reference>
        </references>
      </pivotArea>
    </format>
    <format dxfId="52">
      <pivotArea collapsedLevelsAreSubtotals="1" fieldPosition="0">
        <references count="2">
          <reference field="1" count="1" selected="0">
            <x v="1"/>
          </reference>
          <reference field="2" count="1">
            <x v="1"/>
          </reference>
        </references>
      </pivotArea>
    </format>
    <format dxfId="51">
      <pivotArea collapsedLevelsAreSubtotals="1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>
            <x v="11"/>
          </reference>
        </references>
      </pivotArea>
    </format>
    <format dxfId="50">
      <pivotArea collapsedLevelsAreSubtotals="1" fieldPosition="0">
        <references count="2">
          <reference field="1" count="1" selected="0">
            <x v="1"/>
          </reference>
          <reference field="2" count="1">
            <x v="2"/>
          </reference>
        </references>
      </pivotArea>
    </format>
    <format dxfId="49">
      <pivotArea collapsedLevelsAreSubtotals="1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4">
            <x v="1"/>
            <x v="2"/>
            <x v="11"/>
            <x v="12"/>
          </reference>
        </references>
      </pivotArea>
    </format>
    <format dxfId="48">
      <pivotArea collapsedLevelsAreSubtotals="1" fieldPosition="0">
        <references count="1">
          <reference field="1" count="1">
            <x v="2"/>
          </reference>
        </references>
      </pivotArea>
    </format>
    <format dxfId="47">
      <pivotArea collapsedLevelsAreSubtotals="1" fieldPosition="0">
        <references count="2">
          <reference field="1" count="1" selected="0">
            <x v="2"/>
          </reference>
          <reference field="2" count="1">
            <x v="3"/>
          </reference>
        </references>
      </pivotArea>
    </format>
    <format dxfId="46">
      <pivotArea collapsedLevelsAreSubtotals="1" fieldPosition="0">
        <references count="3">
          <reference field="1" count="1" selected="0">
            <x v="2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45">
      <pivotArea collapsedLevelsAreSubtotals="1" fieldPosition="0">
        <references count="2">
          <reference field="1" count="1" selected="0">
            <x v="2"/>
          </reference>
          <reference field="2" count="1">
            <x v="4"/>
          </reference>
        </references>
      </pivotArea>
    </format>
    <format dxfId="44">
      <pivotArea collapsedLevelsAreSubtotals="1" fieldPosition="0">
        <references count="3">
          <reference field="1" count="1" selected="0">
            <x v="2"/>
          </reference>
          <reference field="2" count="1" selected="0">
            <x v="4"/>
          </reference>
          <reference field="3" count="1">
            <x v="4"/>
          </reference>
        </references>
      </pivotArea>
    </format>
    <format dxfId="43">
      <pivotArea collapsedLevelsAreSubtotals="1" fieldPosition="0">
        <references count="2">
          <reference field="1" count="1" selected="0">
            <x v="2"/>
          </reference>
          <reference field="2" count="1">
            <x v="5"/>
          </reference>
        </references>
      </pivotArea>
    </format>
    <format dxfId="42">
      <pivotArea collapsedLevelsAreSubtotals="1" fieldPosition="0">
        <references count="3">
          <reference field="1" count="1" selected="0">
            <x v="2"/>
          </reference>
          <reference field="2" count="1" selected="0">
            <x v="5"/>
          </reference>
          <reference field="3" count="1">
            <x v="4"/>
          </reference>
        </references>
      </pivotArea>
    </format>
    <format dxfId="41">
      <pivotArea collapsedLevelsAreSubtotals="1" fieldPosition="0">
        <references count="2">
          <reference field="1" count="1" selected="0">
            <x v="2"/>
          </reference>
          <reference field="2" count="1">
            <x v="10"/>
          </reference>
        </references>
      </pivotArea>
    </format>
    <format dxfId="40">
      <pivotArea collapsedLevelsAreSubtotals="1" fieldPosition="0">
        <references count="3">
          <reference field="1" count="1" selected="0">
            <x v="2"/>
          </reference>
          <reference field="2" count="1" selected="0">
            <x v="10"/>
          </reference>
          <reference field="3" count="1">
            <x v="10"/>
          </reference>
        </references>
      </pivotArea>
    </format>
    <format dxfId="39">
      <pivotArea collapsedLevelsAreSubtotals="1" fieldPosition="0">
        <references count="2">
          <reference field="1" count="1" selected="0">
            <x v="2"/>
          </reference>
          <reference field="2" count="1">
            <x v="11"/>
          </reference>
        </references>
      </pivotArea>
    </format>
    <format dxfId="38">
      <pivotArea collapsedLevelsAreSubtotals="1" fieldPosition="0">
        <references count="3">
          <reference field="1" count="1" selected="0">
            <x v="2"/>
          </reference>
          <reference field="2" count="1" selected="0">
            <x v="11"/>
          </reference>
          <reference field="3" count="1">
            <x v="0"/>
          </reference>
        </references>
      </pivotArea>
    </format>
    <format dxfId="37">
      <pivotArea collapsedLevelsAreSubtotals="1" fieldPosition="0">
        <references count="1">
          <reference field="1" count="1">
            <x v="3"/>
          </reference>
        </references>
      </pivotArea>
    </format>
    <format dxfId="36">
      <pivotArea collapsedLevelsAreSubtotals="1" fieldPosition="0">
        <references count="2">
          <reference field="1" count="1" selected="0">
            <x v="3"/>
          </reference>
          <reference field="2" count="1">
            <x v="9"/>
          </reference>
        </references>
      </pivotArea>
    </format>
    <format dxfId="35">
      <pivotArea collapsedLevelsAreSubtotals="1" fieldPosition="0">
        <references count="3">
          <reference field="1" count="1" selected="0">
            <x v="3"/>
          </reference>
          <reference field="2" count="1" selected="0">
            <x v="9"/>
          </reference>
          <reference field="3" count="1">
            <x v="9"/>
          </reference>
        </references>
      </pivotArea>
    </format>
    <format dxfId="34">
      <pivotArea collapsedLevelsAreSubtotals="1" fieldPosition="0">
        <references count="1">
          <reference field="1" count="1">
            <x v="4"/>
          </reference>
        </references>
      </pivotArea>
    </format>
    <format dxfId="33">
      <pivotArea collapsedLevelsAreSubtotals="1" fieldPosition="0">
        <references count="2">
          <reference field="1" count="1" selected="0">
            <x v="4"/>
          </reference>
          <reference field="2" count="1">
            <x v="7"/>
          </reference>
        </references>
      </pivotArea>
    </format>
    <format dxfId="32">
      <pivotArea collapsedLevelsAreSubtotals="1" fieldPosition="0">
        <references count="3">
          <reference field="1" count="1" selected="0">
            <x v="4"/>
          </reference>
          <reference field="2" count="1" selected="0">
            <x v="7"/>
          </reference>
          <reference field="3" count="1">
            <x v="7"/>
          </reference>
        </references>
      </pivotArea>
    </format>
    <format dxfId="31">
      <pivotArea collapsedLevelsAreSubtotals="1" fieldPosition="0">
        <references count="1">
          <reference field="1" count="1">
            <x v="5"/>
          </reference>
        </references>
      </pivotArea>
    </format>
    <format dxfId="30">
      <pivotArea collapsedLevelsAreSubtotals="1" fieldPosition="0">
        <references count="2">
          <reference field="1" count="1" selected="0">
            <x v="5"/>
          </reference>
          <reference field="2" count="1">
            <x v="8"/>
          </reference>
        </references>
      </pivotArea>
    </format>
    <format dxfId="29">
      <pivotArea collapsedLevelsAreSubtotals="1" fieldPosition="0">
        <references count="3">
          <reference field="1" count="1" selected="0">
            <x v="5"/>
          </reference>
          <reference field="2" count="1" selected="0">
            <x v="8"/>
          </reference>
          <reference field="3" count="1">
            <x v="8"/>
          </reference>
        </references>
      </pivotArea>
    </format>
    <format dxfId="28">
      <pivotArea collapsedLevelsAreSubtotals="1" fieldPosition="0">
        <references count="2">
          <reference field="1" count="1" selected="0">
            <x v="2"/>
          </reference>
          <reference field="2" count="1">
            <x v="12"/>
          </reference>
        </references>
      </pivotArea>
    </format>
    <format dxfId="27">
      <pivotArea collapsedLevelsAreSubtotals="1" fieldPosition="0">
        <references count="3">
          <reference field="1" count="1" selected="0">
            <x v="2"/>
          </reference>
          <reference field="2" count="1" selected="0">
            <x v="12"/>
          </reference>
          <reference field="3" count="2">
            <x v="13"/>
            <x v="14"/>
          </reference>
        </references>
      </pivotArea>
    </format>
    <format dxfId="26">
      <pivotArea collapsedLevelsAreSubtotals="1" fieldPosition="0">
        <references count="2">
          <reference field="1" count="1" selected="0">
            <x v="2"/>
          </reference>
          <reference field="2" count="1">
            <x v="13"/>
          </reference>
        </references>
      </pivotArea>
    </format>
    <format dxfId="25">
      <pivotArea collapsedLevelsAreSubtotals="1" fieldPosition="0">
        <references count="3">
          <reference field="1" count="1" selected="0">
            <x v="2"/>
          </reference>
          <reference field="2" count="1" selected="0">
            <x v="13"/>
          </reference>
          <reference field="3" count="4">
            <x v="4"/>
            <x v="10"/>
            <x v="15"/>
            <x v="16"/>
          </reference>
        </references>
      </pivotArea>
    </format>
    <format dxfId="24">
      <pivotArea collapsedLevelsAreSubtotals="1" fieldPosition="0">
        <references count="2">
          <reference field="1" count="1" selected="0">
            <x v="2"/>
          </reference>
          <reference field="2" count="1">
            <x v="14"/>
          </reference>
        </references>
      </pivotArea>
    </format>
    <format dxfId="23">
      <pivotArea collapsedLevelsAreSubtotals="1" fieldPosition="0">
        <references count="3">
          <reference field="1" count="1" selected="0">
            <x v="2"/>
          </reference>
          <reference field="2" count="1" selected="0">
            <x v="14"/>
          </reference>
          <reference field="3" count="1"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3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outline="1" outlineData="1" compactData="0" multipleFieldFilters="0">
  <location ref="A3:G28" firstHeaderRow="0" firstDataRow="1" firstDataCol="5"/>
  <pivotFields count="12">
    <pivotField name="Mois" axis="axisRow" compact="0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showAll="0">
      <items count="7">
        <item m="1" x="4"/>
        <item x="1"/>
        <item x="0"/>
        <item x="3"/>
        <item m="1" x="5"/>
        <item x="2"/>
        <item t="default"/>
      </items>
    </pivotField>
    <pivotField axis="axisRow" compact="0" showAll="0">
      <items count="16">
        <item x="4"/>
        <item m="1" x="6"/>
        <item m="1" x="10"/>
        <item m="1" x="5"/>
        <item m="1" x="14"/>
        <item m="1" x="12"/>
        <item x="2"/>
        <item x="3"/>
        <item m="1" x="7"/>
        <item m="1" x="9"/>
        <item m="1" x="11"/>
        <item x="0"/>
        <item m="1" x="8"/>
        <item m="1" x="13"/>
        <item x="1"/>
        <item t="default"/>
      </items>
    </pivotField>
    <pivotField axis="axisRow" compact="0" showAll="0">
      <items count="18">
        <item x="1"/>
        <item x="10"/>
        <item m="1" x="15"/>
        <item m="1" x="16"/>
        <item x="2"/>
        <item x="8"/>
        <item x="5"/>
        <item x="6"/>
        <item x="11"/>
        <item x="3"/>
        <item m="1" x="13"/>
        <item m="1" x="12"/>
        <item m="1" x="14"/>
        <item x="7"/>
        <item x="0"/>
        <item x="9"/>
        <item x="4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dataField="1" compact="0" numFmtId="2" showAll="0"/>
    <pivotField dataField="1" compact="0" numFmtId="2" showAll="0"/>
    <pivotField axis="axisRow" compact="0" showAll="0" defaultSubtotal="0">
      <items count="3">
        <item x="0"/>
        <item x="1"/>
        <item x="2"/>
      </items>
    </pivotField>
  </pivotFields>
  <rowFields count="5">
    <field x="11"/>
    <field x="0"/>
    <field x="1"/>
    <field x="2"/>
    <field x="3"/>
  </rowFields>
  <rowItems count="25">
    <i>
      <x v="1"/>
    </i>
    <i r="1">
      <x v="9"/>
    </i>
    <i r="2">
      <x v="1"/>
    </i>
    <i r="3">
      <x v="11"/>
    </i>
    <i r="4">
      <x v="4"/>
    </i>
    <i r="2">
      <x v="2"/>
    </i>
    <i r="3">
      <x v="11"/>
    </i>
    <i r="4">
      <x/>
    </i>
    <i r="4">
      <x v="9"/>
    </i>
    <i r="4">
      <x v="14"/>
    </i>
    <i r="2">
      <x v="3"/>
    </i>
    <i r="3">
      <x/>
    </i>
    <i r="4">
      <x v="8"/>
    </i>
    <i r="3">
      <x v="6"/>
    </i>
    <i r="4">
      <x v="6"/>
    </i>
    <i r="4">
      <x v="7"/>
    </i>
    <i r="3">
      <x v="7"/>
    </i>
    <i r="4">
      <x v="1"/>
    </i>
    <i r="4">
      <x v="5"/>
    </i>
    <i r="4">
      <x v="13"/>
    </i>
    <i r="4">
      <x v="15"/>
    </i>
    <i r="2">
      <x v="5"/>
    </i>
    <i r="3">
      <x v="14"/>
    </i>
    <i r="4">
      <x v="1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Heures effec fant" fld="9" baseField="0" baseItem="0"/>
    <dataField name="Somme de Heures dep fant" fld="10" baseField="0" baseItem="0"/>
  </dataFields>
  <formats count="5">
    <format dxfId="4">
      <pivotArea outline="0" collapsedLevelsAreSubtotals="1" fieldPosition="0"/>
    </format>
    <format dxfId="3">
      <pivotArea outline="0" collapsedLevelsAreSubtotals="1" fieldPosition="0"/>
    </format>
    <format dxfId="2">
      <pivotArea outline="0" collapsedLevelsAreSubtotals="1" fieldPosition="0"/>
    </format>
    <format dxfId="1">
      <pivotArea outline="0" collapsedLevelsAreSubtotals="1" fieldPosition="0"/>
    </format>
    <format dxfId="0">
      <pivotArea outline="0" collapsedLevelsAreSubtotals="1" fieldPosition="0"/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K8:K20" totalsRowShown="0" headerRowDxfId="410" dataDxfId="409" tableBorderDxfId="408" dataCellStyle="Normal 2">
  <autoFilter ref="K8:K20"/>
  <tableColumns count="1">
    <tableColumn id="1" name="DEVELOPPEMENT" dataDxfId="407" dataCellStyle="Normal 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K25:K30" totalsRowShown="0" headerRowDxfId="406" dataDxfId="405" tableBorderDxfId="404" dataCellStyle="Normal 2">
  <autoFilter ref="K25:K30"/>
  <tableColumns count="1">
    <tableColumn id="1" name="CTEFM" dataDxfId="403" dataCellStyle="Normal 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I8:I14" totalsRowShown="0" headerRowDxfId="402" dataDxfId="401" tableBorderDxfId="400">
  <autoFilter ref="I8:I14"/>
  <tableColumns count="1">
    <tableColumn id="1" name="DOMAINES" dataDxfId="399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K35:K81" totalsRowShown="0" headerRowDxfId="398" dataDxfId="397" tableBorderDxfId="396" dataCellStyle="Normal 2">
  <autoFilter ref="K35:K81"/>
  <tableColumns count="1">
    <tableColumn id="1" name="FORMATION" dataDxfId="395" dataCellStyle="Normal 2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K86:K88" totalsRowShown="0" headerRowDxfId="394" dataDxfId="393" tableBorderDxfId="392" dataCellStyle="Normal 2">
  <autoFilter ref="K86:K88"/>
  <tableColumns count="1">
    <tableColumn id="1" name="COMMUNICATION" dataDxfId="391" dataCellStyle="Normal 2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K93:K102" totalsRowShown="0" headerRowDxfId="390" dataDxfId="389" tableBorderDxfId="388" dataCellStyle="Normal 2">
  <autoFilter ref="K93:K102"/>
  <tableColumns count="1">
    <tableColumn id="1" name="VIE_FEDERALE" dataDxfId="387" dataCellStyle="Normal 2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K107:K109" totalsRowShown="0" headerRowDxfId="386" dataDxfId="384" headerRowBorderDxfId="385" tableBorderDxfId="383" dataCellStyle="Normal 2">
  <autoFilter ref="K107:K109"/>
  <tableColumns count="1">
    <tableColumn id="1" name="FPC" dataDxfId="382" dataCellStyle="Normal 2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10" name="Tableau10" displayName="Tableau10" ref="M8:M14" totalsRowShown="0" headerRowDxfId="381" dataDxfId="380" headerRowCellStyle="Normal 2" dataCellStyle="Normal 2">
  <autoFilter ref="M8:M14"/>
  <tableColumns count="1">
    <tableColumn id="1" name="REF_ENFANTS" dataDxfId="379" dataCellStyle="Normal 2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1" name="Tableau11" displayName="Tableau11" ref="M25:M39" totalsRowShown="0" headerRowDxfId="378" dataDxfId="376" headerRowBorderDxfId="377" headerRowCellStyle="Normal 2" dataCellStyle="Normal 2">
  <autoFilter ref="M25:M39"/>
  <tableColumns count="1">
    <tableColumn id="1" name="SUIVI_DE_COHORTES" dataDxfId="375" dataCellStyle="Normal 2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12" name="Tableau12" displayName="Tableau12" ref="M46:M63" totalsRowShown="0" headerRowDxfId="374" dataDxfId="373" tableBorderDxfId="372" headerRowCellStyle="Normal 2" dataCellStyle="Normal 2">
  <autoFilter ref="M46:M63"/>
  <tableColumns count="1">
    <tableColumn id="1" name="BP_APT_ADPS_CO_T" dataDxfId="371" dataCellStyle="Normal 2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id="13" name="Tableau13" displayName="Tableau13" ref="M74:M84" totalsRowShown="0" headerRowDxfId="370" dataDxfId="369" headerRowCellStyle="Normal 2" dataCellStyle="Normal 2">
  <autoFilter ref="M74:M84"/>
  <tableColumns count="1">
    <tableColumn id="1" name="DEVELOPPEMENT_COM" dataDxfId="368" dataCellStyle="Normal 2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id="14" name="Tableau14" displayName="Tableau14" ref="M91:M102" totalsRowShown="0" headerRowDxfId="367" dataDxfId="366" tableBorderDxfId="365" headerRowCellStyle="Normal 2" dataCellStyle="Normal 2">
  <autoFilter ref="M91:M102"/>
  <tableColumns count="1">
    <tableColumn id="1" name="ENTRETIENS_INDIVIDUELS" dataDxfId="364" dataCellStyle="Normal 2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15" name="Tableau15" displayName="Tableau15" ref="M107:M109" totalsRowShown="0" headerRowDxfId="363" dataDxfId="362" headerRowCellStyle="Normal 2" dataCellStyle="Normal 2">
  <autoFilter ref="M107:M109"/>
  <tableColumns count="1">
    <tableColumn id="1" name="FORMATIONS_FEDERALES" dataDxfId="361" dataCellStyle="Normal 2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id="16" name="Tableau1017" displayName="Tableau1017" ref="O8:O14" totalsRowShown="0" headerRowDxfId="360" dataDxfId="359" headerRowCellStyle="Normal 2" dataCellStyle="Normal 2">
  <autoFilter ref="O8:O14"/>
  <tableColumns count="1">
    <tableColumn id="1" name="REF_AP_TENDANCE" dataDxfId="358" dataCellStyle="Normal 2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id="17" name="Tableau1018" displayName="Tableau1018" ref="Q8:Q14" totalsRowShown="0" headerRowDxfId="357" dataDxfId="356" headerRowCellStyle="Normal 2" dataCellStyle="Normal 2">
  <autoFilter ref="Q8:Q14"/>
  <tableColumns count="1">
    <tableColumn id="1" name="REF_SENIOR_AUTONOME" dataDxfId="355" dataCellStyle="Normal 2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id="18" name="Tableau1019" displayName="Tableau1019" ref="S8:S14" totalsRowShown="0" headerRowDxfId="354" dataDxfId="353" headerRowCellStyle="Normal 2" dataCellStyle="Normal 2">
  <autoFilter ref="S8:S14"/>
  <tableColumns count="1">
    <tableColumn id="1" name="REF_AP_EXT" dataDxfId="352" dataCellStyle="Normal 2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id="19" name="Tableau1020" displayName="Tableau1020" ref="U8:U14" totalsRowShown="0" headerRowDxfId="351" dataDxfId="350" headerRowCellStyle="Normal 2" dataCellStyle="Normal 2">
  <autoFilter ref="U8:U14"/>
  <tableColumns count="1">
    <tableColumn id="1" name="REF_SPORT_EN_ENTREPRISE" dataDxfId="349" dataCellStyle="Normal 2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id="20" name="Tableau1021" displayName="Tableau1021" ref="W8:W14" totalsRowShown="0" headerRowDxfId="348" dataDxfId="347" headerRowCellStyle="Normal 2" dataCellStyle="Normal 2">
  <autoFilter ref="W8:W14"/>
  <tableColumns count="1">
    <tableColumn id="1" name="REF_PERS_SITUA_HANDI" dataDxfId="346" dataCellStyle="Normal 2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id="21" name="Tableau1022" displayName="Tableau1022" ref="Y8:Y14" totalsRowShown="0" headerRowDxfId="345" dataDxfId="344" headerRowCellStyle="Normal 2" dataCellStyle="Normal 2">
  <autoFilter ref="Y8:Y14"/>
  <tableColumns count="1">
    <tableColumn id="1" name="REF_MILIEU_CARCERAL" dataDxfId="343" dataCellStyle="Normal 2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id="22" name="Tableau101723" displayName="Tableau101723" ref="AA8:AA14" totalsRowShown="0" headerRowDxfId="342" dataDxfId="341" headerRowCellStyle="Normal 2" dataCellStyle="Normal 2">
  <autoFilter ref="AA8:AA14"/>
  <tableColumns count="1">
    <tableColumn id="1" name="REF_SENIOR_EN_ETABLISSEMENTS" dataDxfId="340" dataCellStyle="Normal 2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id="23" name="Tableau101824" displayName="Tableau101824" ref="AC8:AC14" totalsRowShown="0" headerRowDxfId="339" dataDxfId="338" headerRowCellStyle="Normal 2" dataCellStyle="Normal 2">
  <autoFilter ref="AC8:AC14"/>
  <tableColumns count="1">
    <tableColumn id="1" name="REF_GAC" dataDxfId="337" dataCellStyle="Normal 2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id="24" name="Tableau101925" displayName="Tableau101925" ref="AE8:AE14" totalsRowShown="0" headerRowDxfId="336" dataDxfId="335" headerRowCellStyle="Normal 2" dataCellStyle="Normal 2">
  <autoFilter ref="AE8:AE14"/>
  <tableColumns count="1">
    <tableColumn id="1" name="REF_MULTI_PATHOLOGIES" dataDxfId="334" dataCellStyle="Normal 2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id="25" name="Tableau102026" displayName="Tableau102026" ref="AG8:AG14" totalsRowShown="0" headerRowDxfId="333" dataDxfId="332" headerRowCellStyle="Normal 2" dataCellStyle="Normal 2">
  <autoFilter ref="AG8:AG14"/>
  <tableColumns count="1">
    <tableColumn id="1" name="REF_PUBLICS_VULNERABLES" dataDxfId="331" dataCellStyle="Normal 2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id="26" name="Tableau102127" displayName="Tableau102127" ref="AI8:AI14" totalsRowShown="0" headerRowDxfId="330" dataDxfId="329" headerRowCellStyle="Normal 2" dataCellStyle="Normal 2">
  <autoFilter ref="AI8:AI14"/>
  <tableColumns count="1">
    <tableColumn id="1" name="AUTRE" dataDxfId="328" dataCellStyle="Normal 2"/>
  </tableColumns>
  <tableStyleInfo name="TableStyleLight10" showFirstColumn="0" showLastColumn="0" showRowStripes="1" showColumnStripes="0"/>
</table>
</file>

<file path=xl/tables/table25.xml><?xml version="1.0" encoding="utf-8"?>
<table xmlns="http://schemas.openxmlformats.org/spreadsheetml/2006/main" id="27" name="Tableau1128" displayName="Tableau1128" ref="O25:O39" totalsRowShown="0" headerRowDxfId="327" dataDxfId="325" headerRowBorderDxfId="326" headerRowCellStyle="Normal 2" dataCellStyle="Normal 2">
  <autoFilter ref="O25:O39"/>
  <tableColumns count="1">
    <tableColumn id="1" name="SENSIBILISATION_FC_ANIMATEURS" dataDxfId="324" dataCellStyle="Normal 2"/>
  </tableColumns>
  <tableStyleInfo name="TableStyleLight10" showFirstColumn="0" showLastColumn="0" showRowStripes="1" showColumnStripes="0"/>
</table>
</file>

<file path=xl/tables/table26.xml><?xml version="1.0" encoding="utf-8"?>
<table xmlns="http://schemas.openxmlformats.org/spreadsheetml/2006/main" id="28" name="Tableau1129" displayName="Tableau1129" ref="Q25:Q39" totalsRowShown="0" headerRowDxfId="323" dataDxfId="321" headerRowBorderDxfId="322" headerRowCellStyle="Normal 2" dataCellStyle="Normal 2">
  <autoFilter ref="Q25:Q39"/>
  <tableColumns count="1">
    <tableColumn id="1" name="PROFESSIONNALISATION" dataDxfId="320" dataCellStyle="Normal 2"/>
  </tableColumns>
  <tableStyleInfo name="TableStyleLight10" showFirstColumn="0" showLastColumn="0" showRowStripes="1" showColumnStripes="0"/>
</table>
</file>

<file path=xl/tables/table27.xml><?xml version="1.0" encoding="utf-8"?>
<table xmlns="http://schemas.openxmlformats.org/spreadsheetml/2006/main" id="29" name="Tableau1130" displayName="Tableau1130" ref="S25:S39" totalsRowShown="0" headerRowDxfId="319" dataDxfId="317" headerRowBorderDxfId="318" headerRowCellStyle="Normal 2" dataCellStyle="Normal 2">
  <autoFilter ref="S25:S39"/>
  <tableColumns count="1">
    <tableColumn id="1" name="RECRUTEMENT_CLUBS_CODEP" dataDxfId="316" dataCellStyle="Normal 2"/>
  </tableColumns>
  <tableStyleInfo name="TableStyleLight10" showFirstColumn="0" showLastColumn="0" showRowStripes="1" showColumnStripes="0"/>
</table>
</file>

<file path=xl/tables/table28.xml><?xml version="1.0" encoding="utf-8"?>
<table xmlns="http://schemas.openxmlformats.org/spreadsheetml/2006/main" id="30" name="Tableau1131" displayName="Tableau1131" ref="U25:U39" totalsRowShown="0" headerRowDxfId="315" dataDxfId="313" headerRowBorderDxfId="314" headerRowCellStyle="Normal 2" dataCellStyle="Normal 2">
  <autoFilter ref="U25:U39"/>
  <tableColumns count="1">
    <tableColumn id="1" name="RECRUTEMENT_STAGIAIRES_FORMATION" dataDxfId="312" dataCellStyle="Normal 2"/>
  </tableColumns>
  <tableStyleInfo name="TableStyleLight10" showFirstColumn="0" showLastColumn="0" showRowStripes="1" showColumnStripes="0"/>
</table>
</file>

<file path=xl/tables/table29.xml><?xml version="1.0" encoding="utf-8"?>
<table xmlns="http://schemas.openxmlformats.org/spreadsheetml/2006/main" id="31" name="Tableau1232" displayName="Tableau1232" ref="O46:O63" totalsRowShown="0" headerRowDxfId="311" dataDxfId="310" tableBorderDxfId="309" headerRowCellStyle="Normal 2" dataCellStyle="Normal 2">
  <autoFilter ref="O46:O63"/>
  <tableColumns count="1">
    <tableColumn id="1" name="BP_APT_ADPS_SOUS_T" dataDxfId="308" dataCellStyle="Normal 2"/>
  </tableColumns>
  <tableStyleInfo name="TableStyleLight10" showFirstColumn="0" showLastColumn="0" showRowStripes="1" showColumnStripes="0"/>
</table>
</file>

<file path=xl/tables/table30.xml><?xml version="1.0" encoding="utf-8"?>
<table xmlns="http://schemas.openxmlformats.org/spreadsheetml/2006/main" id="32" name="Tableau1233" displayName="Tableau1233" ref="Q46:Q63" totalsRowShown="0" headerRowDxfId="307" dataDxfId="306" tableBorderDxfId="305" headerRowCellStyle="Normal 2" dataCellStyle="Normal 2">
  <autoFilter ref="Q46:Q63"/>
  <tableColumns count="1">
    <tableColumn id="1" name="BP_AF_ADPS_CO_T" dataDxfId="304" dataCellStyle="Normal 2"/>
  </tableColumns>
  <tableStyleInfo name="TableStyleLight10" showFirstColumn="0" showLastColumn="0" showRowStripes="1" showColumnStripes="0"/>
</table>
</file>

<file path=xl/tables/table31.xml><?xml version="1.0" encoding="utf-8"?>
<table xmlns="http://schemas.openxmlformats.org/spreadsheetml/2006/main" id="33" name="Tableau1234" displayName="Tableau1234" ref="S46:S63" totalsRowShown="0" headerRowDxfId="303" dataDxfId="302" tableBorderDxfId="301" headerRowCellStyle="Normal 2" dataCellStyle="Normal 2">
  <autoFilter ref="S46:S63"/>
  <tableColumns count="1">
    <tableColumn id="1" name="BP_AF_ADPS_SOUS_T" dataDxfId="300" dataCellStyle="Normal 2"/>
  </tableColumns>
  <tableStyleInfo name="TableStyleLight10" showFirstColumn="0" showLastColumn="0" showRowStripes="1" showColumnStripes="0"/>
</table>
</file>

<file path=xl/tables/table32.xml><?xml version="1.0" encoding="utf-8"?>
<table xmlns="http://schemas.openxmlformats.org/spreadsheetml/2006/main" id="34" name="Tableau1235" displayName="Tableau1235" ref="U46:U63" totalsRowShown="0" headerRowDxfId="299" dataDxfId="298" tableBorderDxfId="297" headerRowCellStyle="Normal 2" dataCellStyle="Normal 2">
  <autoFilter ref="U46:U63"/>
  <tableColumns count="1">
    <tableColumn id="1" name="BP_LTP_INFA" dataDxfId="296" dataCellStyle="Normal 2"/>
  </tableColumns>
  <tableStyleInfo name="TableStyleLight10" showFirstColumn="0" showLastColumn="0" showRowStripes="1" showColumnStripes="0"/>
</table>
</file>

<file path=xl/tables/table33.xml><?xml version="1.0" encoding="utf-8"?>
<table xmlns="http://schemas.openxmlformats.org/spreadsheetml/2006/main" id="35" name="Tableau1236" displayName="Tableau1236" ref="W46:W63" totalsRowShown="0" headerRowDxfId="295" dataDxfId="294" tableBorderDxfId="293" headerRowCellStyle="Normal 2" dataCellStyle="Normal 2">
  <autoFilter ref="W46:W63"/>
  <tableColumns count="1">
    <tableColumn id="1" name="BP_JEPS_TSF" dataDxfId="292" dataCellStyle="Normal 2"/>
  </tableColumns>
  <tableStyleInfo name="TableStyleLight10" showFirstColumn="0" showLastColumn="0" showRowStripes="1" showColumnStripes="0"/>
</table>
</file>

<file path=xl/tables/table34.xml><?xml version="1.0" encoding="utf-8"?>
<table xmlns="http://schemas.openxmlformats.org/spreadsheetml/2006/main" id="36" name="Tableau123237" displayName="Tableau123237" ref="Y46:Y63" totalsRowShown="0" headerRowDxfId="291" dataDxfId="290" tableBorderDxfId="289" headerRowCellStyle="Normal 2" dataCellStyle="Normal 2">
  <autoFilter ref="Y46:Y63"/>
  <tableColumns count="1">
    <tableColumn id="1" name="BP_APT_GUC" dataDxfId="288" dataCellStyle="Normal 2"/>
  </tableColumns>
  <tableStyleInfo name="TableStyleLight10" showFirstColumn="0" showLastColumn="0" showRowStripes="1" showColumnStripes="0"/>
</table>
</file>

<file path=xl/tables/table35.xml><?xml version="1.0" encoding="utf-8"?>
<table xmlns="http://schemas.openxmlformats.org/spreadsheetml/2006/main" id="37" name="Tableau123338" displayName="Tableau123338" ref="AA46:AA63" totalsRowShown="0" headerRowDxfId="287" dataDxfId="286" tableBorderDxfId="285" headerRowCellStyle="Normal 2" dataCellStyle="Normal 2">
  <autoFilter ref="AA46:AA63"/>
  <tableColumns count="1">
    <tableColumn id="1" name="CQP_ALS_AGEE_VOIRON" dataDxfId="284" dataCellStyle="Normal 2"/>
  </tableColumns>
  <tableStyleInfo name="TableStyleLight10" showFirstColumn="0" showLastColumn="0" showRowStripes="1" showColumnStripes="0"/>
</table>
</file>

<file path=xl/tables/table36.xml><?xml version="1.0" encoding="utf-8"?>
<table xmlns="http://schemas.openxmlformats.org/spreadsheetml/2006/main" id="38" name="Tableau123439" displayName="Tableau123439" ref="AC46:AC63" totalsRowShown="0" headerRowDxfId="283" dataDxfId="282" tableBorderDxfId="281" headerRowCellStyle="Normal 2" dataCellStyle="Normal 2">
  <autoFilter ref="AC46:AC63"/>
  <tableColumns count="1">
    <tableColumn id="1" name="CQP_ALS_AGEE_LYON" dataDxfId="280" dataCellStyle="Normal 2"/>
  </tableColumns>
  <tableStyleInfo name="TableStyleLight10" showFirstColumn="0" showLastColumn="0" showRowStripes="1" showColumnStripes="0"/>
</table>
</file>

<file path=xl/tables/table37.xml><?xml version="1.0" encoding="utf-8"?>
<table xmlns="http://schemas.openxmlformats.org/spreadsheetml/2006/main" id="39" name="Tableau123540" displayName="Tableau123540" ref="AE46:AE63" totalsRowShown="0" headerRowDxfId="279" dataDxfId="278" tableBorderDxfId="277" headerRowCellStyle="Normal 2" dataCellStyle="Normal 2">
  <autoFilter ref="AE46:AE63"/>
  <tableColumns count="1">
    <tableColumn id="1" name="CQP_ALS_AGEE_GUC" dataDxfId="276" dataCellStyle="Normal 2"/>
  </tableColumns>
  <tableStyleInfo name="TableStyleLight10" showFirstColumn="0" showLastColumn="0" showRowStripes="1" showColumnStripes="0"/>
</table>
</file>

<file path=xl/tables/table38.xml><?xml version="1.0" encoding="utf-8"?>
<table xmlns="http://schemas.openxmlformats.org/spreadsheetml/2006/main" id="40" name="Tableau1241" displayName="Tableau1241" ref="AG46:AG63" totalsRowShown="0" headerRowDxfId="275" dataDxfId="274" tableBorderDxfId="273" headerRowCellStyle="Normal 2" dataCellStyle="Normal 2">
  <autoFilter ref="AG46:AG63"/>
  <tableColumns count="1">
    <tableColumn id="1" name="CQP_ALS_AGEE_TSF" dataDxfId="272" dataCellStyle="Normal 2"/>
  </tableColumns>
  <tableStyleInfo name="TableStyleLight10" showFirstColumn="0" showLastColumn="0" showRowStripes="1" showColumnStripes="0"/>
</table>
</file>

<file path=xl/tables/table39.xml><?xml version="1.0" encoding="utf-8"?>
<table xmlns="http://schemas.openxmlformats.org/spreadsheetml/2006/main" id="41" name="Tableau123242" displayName="Tableau123242" ref="AI46:AI63" totalsRowShown="0" headerRowDxfId="271" dataDxfId="270" tableBorderDxfId="269" headerRowCellStyle="Normal 2" dataCellStyle="Normal 2">
  <autoFilter ref="AI46:AI63"/>
  <tableColumns count="1">
    <tableColumn id="1" name="CQP_ALS_AGEE_AFMS_ST_ET" dataDxfId="268" dataCellStyle="Normal 2"/>
  </tableColumns>
  <tableStyleInfo name="TableStyleLight10" showFirstColumn="0" showLastColumn="0" showRowStripes="1" showColumnStripes="0"/>
</table>
</file>

<file path=xl/tables/table40.xml><?xml version="1.0" encoding="utf-8"?>
<table xmlns="http://schemas.openxmlformats.org/spreadsheetml/2006/main" id="42" name="Tableau123343" displayName="Tableau123343" ref="AK46:AK63" totalsRowShown="0" headerRowDxfId="267" dataDxfId="266" tableBorderDxfId="265" headerRowCellStyle="Normal 2" dataCellStyle="Normal 2">
  <autoFilter ref="AK46:AK63"/>
  <tableColumns count="1">
    <tableColumn id="1" name="CQP_ALS_JSJO_ADPS_CLERMONT" dataDxfId="264" dataCellStyle="Normal 2"/>
  </tableColumns>
  <tableStyleInfo name="TableStyleLight10" showFirstColumn="0" showLastColumn="0" showRowStripes="1" showColumnStripes="0"/>
</table>
</file>

<file path=xl/tables/table41.xml><?xml version="1.0" encoding="utf-8"?>
<table xmlns="http://schemas.openxmlformats.org/spreadsheetml/2006/main" id="43" name="Tableau123444" displayName="Tableau123444" ref="AM46:AM63" totalsRowShown="0" headerRowDxfId="263" dataDxfId="262" tableBorderDxfId="261" headerRowCellStyle="Normal 2" dataCellStyle="Normal 2">
  <autoFilter ref="AM46:AM63"/>
  <tableColumns count="1">
    <tableColumn id="1" name="ACCOMPAGNEMENT_VAE_CQP" dataDxfId="260" dataCellStyle="Normal 2"/>
  </tableColumns>
  <tableStyleInfo name="TableStyleLight10" showFirstColumn="0" showLastColumn="0" showRowStripes="1" showColumnStripes="0"/>
</table>
</file>

<file path=xl/tables/table42.xml><?xml version="1.0" encoding="utf-8"?>
<table xmlns="http://schemas.openxmlformats.org/spreadsheetml/2006/main" id="44" name="Tableau123545" displayName="Tableau123545" ref="AO46:AO63" totalsRowShown="0" headerRowDxfId="259" dataDxfId="258" tableBorderDxfId="257" headerRowCellStyle="Normal 2" dataCellStyle="Normal 2">
  <autoFilter ref="AO46:AO63"/>
  <tableColumns count="1">
    <tableColumn id="1" name="ACCOMPAGNEMENT_VAE_BP" dataDxfId="256" dataCellStyle="Normal 2"/>
  </tableColumns>
  <tableStyleInfo name="TableStyleLight10" showFirstColumn="0" showLastColumn="0" showRowStripes="1" showColumnStripes="0"/>
</table>
</file>

<file path=xl/tables/table43.xml><?xml version="1.0" encoding="utf-8"?>
<table xmlns="http://schemas.openxmlformats.org/spreadsheetml/2006/main" id="45" name="Tableau123646" displayName="Tableau123646" ref="AQ46:AQ63" totalsRowShown="0" headerRowDxfId="255" dataDxfId="254" tableBorderDxfId="253" headerRowCellStyle="Normal 2" dataCellStyle="Normal 2">
  <autoFilter ref="AQ46:AQ63"/>
  <tableColumns count="1">
    <tableColumn id="1" name="TUTEUR_ACCOMPAGNATEUR" dataDxfId="252" dataCellStyle="Normal 2"/>
  </tableColumns>
  <tableStyleInfo name="TableStyleLight10" showFirstColumn="0" showLastColumn="0" showRowStripes="1" showColumnStripes="0"/>
</table>
</file>

<file path=xl/tables/table44.xml><?xml version="1.0" encoding="utf-8"?>
<table xmlns="http://schemas.openxmlformats.org/spreadsheetml/2006/main" id="46" name="Tableau12323747" displayName="Tableau12323747" ref="AS46:AS63" totalsRowShown="0" headerRowDxfId="251" dataDxfId="250" tableBorderDxfId="249" headerRowCellStyle="Normal 2" dataCellStyle="Normal 2">
  <autoFilter ref="AS46:AS63"/>
  <tableColumns count="1">
    <tableColumn id="1" name="EVALUATEUR" dataDxfId="248" dataCellStyle="Normal 2"/>
  </tableColumns>
  <tableStyleInfo name="TableStyleLight10" showFirstColumn="0" showLastColumn="0" showRowStripes="1" showColumnStripes="0"/>
</table>
</file>

<file path=xl/tables/table45.xml><?xml version="1.0" encoding="utf-8"?>
<table xmlns="http://schemas.openxmlformats.org/spreadsheetml/2006/main" id="47" name="Tableau12333848" displayName="Tableau12333848" ref="AU46:AU63" totalsRowShown="0" headerRowDxfId="247" dataDxfId="246" tableBorderDxfId="245" headerRowCellStyle="Normal 2" dataCellStyle="Normal 2">
  <autoFilter ref="AU46:AU63"/>
  <tableColumns count="1">
    <tableColumn id="1" name="CTSS" dataDxfId="244" dataCellStyle="Normal 2"/>
  </tableColumns>
  <tableStyleInfo name="TableStyleLight10" showFirstColumn="0" showLastColumn="0" showRowStripes="1" showColumnStripes="0"/>
</table>
</file>

<file path=xl/tables/table46.xml><?xml version="1.0" encoding="utf-8"?>
<table xmlns="http://schemas.openxmlformats.org/spreadsheetml/2006/main" id="48" name="Tableau12343949" displayName="Tableau12343949" ref="AW46:AW63" totalsRowShown="0" headerRowDxfId="243" dataDxfId="242" tableBorderDxfId="241" headerRowCellStyle="Normal 2" dataCellStyle="Normal 2">
  <autoFilter ref="AW46:AW63"/>
  <tableColumns count="1">
    <tableColumn id="1" name="MASS" dataDxfId="240" dataCellStyle="Normal 2"/>
  </tableColumns>
  <tableStyleInfo name="TableStyleLight10" showFirstColumn="0" showLastColumn="0" showRowStripes="1" showColumnStripes="0"/>
</table>
</file>

<file path=xl/tables/table47.xml><?xml version="1.0" encoding="utf-8"?>
<table xmlns="http://schemas.openxmlformats.org/spreadsheetml/2006/main" id="49" name="Tableau12354050" displayName="Tableau12354050" ref="AY46:AY63" totalsRowShown="0" headerRowDxfId="239" dataDxfId="238" tableBorderDxfId="237" headerRowCellStyle="Normal 2" dataCellStyle="Normal 2">
  <autoFilter ref="AY46:AY63"/>
  <tableColumns count="1">
    <tableColumn id="1" name="MNSS" dataDxfId="236" dataCellStyle="Normal 2"/>
  </tableColumns>
  <tableStyleInfo name="TableStyleLight10" showFirstColumn="0" showLastColumn="0" showRowStripes="1" showColumnStripes="0"/>
</table>
</file>

<file path=xl/tables/table48.xml><?xml version="1.0" encoding="utf-8"?>
<table xmlns="http://schemas.openxmlformats.org/spreadsheetml/2006/main" id="50" name="Tableau1251" displayName="Tableau1251" ref="BA46:BA63" totalsRowShown="0" headerRowDxfId="235" dataDxfId="234" tableBorderDxfId="233" headerRowCellStyle="Normal 2" dataCellStyle="Normal 2">
  <autoFilter ref="BA46:BA63"/>
  <tableColumns count="1">
    <tableColumn id="1" name="CSS" dataDxfId="232" dataCellStyle="Normal 2"/>
  </tableColumns>
  <tableStyleInfo name="TableStyleLight10" showFirstColumn="0" showLastColumn="0" showRowStripes="1" showColumnStripes="0"/>
</table>
</file>

<file path=xl/tables/table49.xml><?xml version="1.0" encoding="utf-8"?>
<table xmlns="http://schemas.openxmlformats.org/spreadsheetml/2006/main" id="51" name="Tableau123252" displayName="Tableau123252" ref="BC46:BC63" totalsRowShown="0" headerRowDxfId="231" dataDxfId="230" tableBorderDxfId="229" headerRowCellStyle="Normal 2" dataCellStyle="Normal 2">
  <autoFilter ref="BC46:BC63"/>
  <tableColumns count="1">
    <tableColumn id="1" name="TENDANCE_BT" dataDxfId="228" dataCellStyle="Normal 2"/>
  </tableColumns>
  <tableStyleInfo name="TableStyleLight10" showFirstColumn="0" showLastColumn="0" showRowStripes="1" showColumnStripes="0"/>
</table>
</file>

<file path=xl/tables/table50.xml><?xml version="1.0" encoding="utf-8"?>
<table xmlns="http://schemas.openxmlformats.org/spreadsheetml/2006/main" id="52" name="Tableau123353" displayName="Tableau123353" ref="BE46:BE63" totalsRowShown="0" headerRowDxfId="227" dataDxfId="226" tableBorderDxfId="225" headerRowCellStyle="Normal 2" dataCellStyle="Normal 2">
  <autoFilter ref="BE46:BE63"/>
  <tableColumns count="1">
    <tableColumn id="1" name="TENDANCE_PILATES" dataDxfId="224" dataCellStyle="Normal 2"/>
  </tableColumns>
  <tableStyleInfo name="TableStyleLight10" showFirstColumn="0" showLastColumn="0" showRowStripes="1" showColumnStripes="0"/>
</table>
</file>

<file path=xl/tables/table51.xml><?xml version="1.0" encoding="utf-8"?>
<table xmlns="http://schemas.openxmlformats.org/spreadsheetml/2006/main" id="53" name="Tableau123454" displayName="Tableau123454" ref="BG46:BG63" totalsRowShown="0" headerRowDxfId="223" dataDxfId="222" tableBorderDxfId="221" headerRowCellStyle="Normal 2" dataCellStyle="Normal 2">
  <autoFilter ref="BG46:BG63"/>
  <tableColumns count="1">
    <tableColumn id="1" name="TENDANCE_FITBALL" dataDxfId="220" dataCellStyle="Normal 2"/>
  </tableColumns>
  <tableStyleInfo name="TableStyleLight10" showFirstColumn="0" showLastColumn="0" showRowStripes="1" showColumnStripes="0"/>
</table>
</file>

<file path=xl/tables/table52.xml><?xml version="1.0" encoding="utf-8"?>
<table xmlns="http://schemas.openxmlformats.org/spreadsheetml/2006/main" id="54" name="Tableau123555" displayName="Tableau123555" ref="BI46:BI63" totalsRowShown="0" headerRowDxfId="219" dataDxfId="218" tableBorderDxfId="217" headerRowCellStyle="Normal 2" dataCellStyle="Normal 2">
  <autoFilter ref="BI46:BI63"/>
  <tableColumns count="1">
    <tableColumn id="1" name="TENDANCE_BZ" dataDxfId="216" dataCellStyle="Normal 2"/>
  </tableColumns>
  <tableStyleInfo name="TableStyleLight10" showFirstColumn="0" showLastColumn="0" showRowStripes="1" showColumnStripes="0"/>
</table>
</file>

<file path=xl/tables/table53.xml><?xml version="1.0" encoding="utf-8"?>
<table xmlns="http://schemas.openxmlformats.org/spreadsheetml/2006/main" id="56" name="Tableau12323757" displayName="Tableau12323757" ref="BK46:BK63" totalsRowShown="0" headerRowDxfId="215" dataDxfId="214" tableBorderDxfId="213" headerRowCellStyle="Normal 2" dataCellStyle="Normal 2">
  <autoFilter ref="BK46:BK63"/>
  <tableColumns count="1">
    <tableColumn id="1" name="TENDANCE_DANCE_MOVE" dataDxfId="212" dataCellStyle="Normal 2"/>
  </tableColumns>
  <tableStyleInfo name="TableStyleLight10" showFirstColumn="0" showLastColumn="0" showRowStripes="1" showColumnStripes="0"/>
</table>
</file>

<file path=xl/tables/table54.xml><?xml version="1.0" encoding="utf-8"?>
<table xmlns="http://schemas.openxmlformats.org/spreadsheetml/2006/main" id="57" name="Tableau12333858" displayName="Tableau12333858" ref="BM46:BM63" totalsRowShown="0" headerRowDxfId="211" dataDxfId="210" tableBorderDxfId="209" headerRowCellStyle="Normal 2" dataCellStyle="Normal 2">
  <autoFilter ref="BM46:BM63"/>
  <tableColumns count="1">
    <tableColumn id="1" name="TENDANCE_BOXING_ENERGY" dataDxfId="208" dataCellStyle="Normal 2"/>
  </tableColumns>
  <tableStyleInfo name="TableStyleLight10" showFirstColumn="0" showLastColumn="0" showRowStripes="1" showColumnStripes="0"/>
</table>
</file>

<file path=xl/tables/table55.xml><?xml version="1.0" encoding="utf-8"?>
<table xmlns="http://schemas.openxmlformats.org/spreadsheetml/2006/main" id="58" name="Tableau12343959" displayName="Tableau12343959" ref="BO46:BO63" totalsRowShown="0" headerRowDxfId="207" dataDxfId="206" tableBorderDxfId="205" headerRowCellStyle="Normal 2" dataCellStyle="Normal 2">
  <autoFilter ref="BO46:BO63"/>
  <tableColumns count="1">
    <tableColumn id="1" name="TENDANCE_STRETCHING" dataDxfId="204" dataCellStyle="Normal 2"/>
  </tableColumns>
  <tableStyleInfo name="TableStyleLight10" showFirstColumn="0" showLastColumn="0" showRowStripes="1" showColumnStripes="0"/>
</table>
</file>

<file path=xl/tables/table56.xml><?xml version="1.0" encoding="utf-8"?>
<table xmlns="http://schemas.openxmlformats.org/spreadsheetml/2006/main" id="59" name="Tableau12354060" displayName="Tableau12354060" ref="BQ46:BQ63" totalsRowShown="0" headerRowDxfId="203" dataDxfId="202" tableBorderDxfId="201" headerRowCellStyle="Normal 2" dataCellStyle="Normal 2">
  <autoFilter ref="BQ46:BQ63"/>
  <tableColumns count="1">
    <tableColumn id="1" name="TENDANCE_FITWORK" dataDxfId="200" dataCellStyle="Normal 2"/>
  </tableColumns>
  <tableStyleInfo name="TableStyleLight10" showFirstColumn="0" showLastColumn="0" showRowStripes="1" showColumnStripes="0"/>
</table>
</file>

<file path=xl/tables/table57.xml><?xml version="1.0" encoding="utf-8"?>
<table xmlns="http://schemas.openxmlformats.org/spreadsheetml/2006/main" id="60" name="Tableau1261" displayName="Tableau1261" ref="BS46:BS63" totalsRowShown="0" headerRowDxfId="199" dataDxfId="198" tableBorderDxfId="197" headerRowCellStyle="Normal 2" dataCellStyle="Normal 2">
  <autoFilter ref="BS46:BS63"/>
  <tableColumns count="1">
    <tableColumn id="1" name="BIEN_VIEILLIR" dataDxfId="196" dataCellStyle="Normal 2"/>
  </tableColumns>
  <tableStyleInfo name="TableStyleLight10" showFirstColumn="0" showLastColumn="0" showRowStripes="1" showColumnStripes="0"/>
</table>
</file>

<file path=xl/tables/table58.xml><?xml version="1.0" encoding="utf-8"?>
<table xmlns="http://schemas.openxmlformats.org/spreadsheetml/2006/main" id="61" name="Tableau123262" displayName="Tableau123262" ref="BU46:BU63" totalsRowShown="0" headerRowDxfId="195" dataDxfId="194" tableBorderDxfId="193" headerRowCellStyle="Normal 2" dataCellStyle="Normal 2">
  <autoFilter ref="BU46:BU63"/>
  <tableColumns count="1">
    <tableColumn id="1" name="BIEN_VIEILLIR_EQ" dataDxfId="192" dataCellStyle="Normal 2"/>
  </tableColumns>
  <tableStyleInfo name="TableStyleLight10" showFirstColumn="0" showLastColumn="0" showRowStripes="1" showColumnStripes="0"/>
</table>
</file>

<file path=xl/tables/table59.xml><?xml version="1.0" encoding="utf-8"?>
<table xmlns="http://schemas.openxmlformats.org/spreadsheetml/2006/main" id="62" name="Tableau123363" displayName="Tableau123363" ref="BW46:BW63" totalsRowShown="0" headerRowDxfId="191" dataDxfId="190" tableBorderDxfId="189" headerRowCellStyle="Normal 2" dataCellStyle="Normal 2">
  <autoFilter ref="BW46:BW63"/>
  <tableColumns count="1">
    <tableColumn id="1" name="ATELIER_EQUILIBRE" dataDxfId="188" dataCellStyle="Normal 2"/>
  </tableColumns>
  <tableStyleInfo name="TableStyleLight10" showFirstColumn="0" showLastColumn="0" showRowStripes="1" showColumnStripes="0"/>
</table>
</file>

<file path=xl/tables/table60.xml><?xml version="1.0" encoding="utf-8"?>
<table xmlns="http://schemas.openxmlformats.org/spreadsheetml/2006/main" id="63" name="Tableau123464" displayName="Tableau123464" ref="BY46:BY63" totalsRowShown="0" headerRowDxfId="187" dataDxfId="186" tableBorderDxfId="185" headerRowCellStyle="Normal 2" dataCellStyle="Normal 2">
  <autoFilter ref="BY46:BY63"/>
  <tableColumns count="1">
    <tableColumn id="1" name="PROGRAMME_GYMMEMOIRE" dataDxfId="184" dataCellStyle="Normal 2"/>
  </tableColumns>
  <tableStyleInfo name="TableStyleLight10" showFirstColumn="0" showLastColumn="0" showRowStripes="1" showColumnStripes="0"/>
</table>
</file>

<file path=xl/tables/table61.xml><?xml version="1.0" encoding="utf-8"?>
<table xmlns="http://schemas.openxmlformats.org/spreadsheetml/2006/main" id="64" name="Tableau123565" displayName="Tableau123565" ref="CA46:CA63" totalsRowShown="0" headerRowDxfId="183" dataDxfId="182" tableBorderDxfId="181" headerRowCellStyle="Normal 2" dataCellStyle="Normal 2">
  <autoFilter ref="CA46:CA63"/>
  <tableColumns count="1">
    <tableColumn id="1" name="APA" dataDxfId="180" dataCellStyle="Normal 2"/>
  </tableColumns>
  <tableStyleInfo name="TableStyleLight10" showFirstColumn="0" showLastColumn="0" showRowStripes="1" showColumnStripes="0"/>
</table>
</file>

<file path=xl/tables/table62.xml><?xml version="1.0" encoding="utf-8"?>
<table xmlns="http://schemas.openxmlformats.org/spreadsheetml/2006/main" id="65" name="Tableau123666" displayName="Tableau123666" ref="CC46:CC63" totalsRowShown="0" headerRowDxfId="179" dataDxfId="178" tableBorderDxfId="177" headerRowCellStyle="Normal 2" dataCellStyle="Normal 2">
  <autoFilter ref="CC46:CC63"/>
  <tableColumns count="1">
    <tableColumn id="1" name="ENFANTS_9MOIS_6ANS" dataDxfId="176" dataCellStyle="Normal 2"/>
  </tableColumns>
  <tableStyleInfo name="TableStyleLight10" showFirstColumn="0" showLastColumn="0" showRowStripes="1" showColumnStripes="0"/>
</table>
</file>

<file path=xl/tables/table63.xml><?xml version="1.0" encoding="utf-8"?>
<table xmlns="http://schemas.openxmlformats.org/spreadsheetml/2006/main" id="66" name="Tableau12323767" displayName="Tableau12323767" ref="CE46:CE63" totalsRowShown="0" headerRowDxfId="175" dataDxfId="174" tableBorderDxfId="173" headerRowCellStyle="Normal 2" dataCellStyle="Normal 2">
  <autoFilter ref="CE46:CE63"/>
  <tableColumns count="1">
    <tableColumn id="1" name="ENFANTS_7_A_12ANS" dataDxfId="172" dataCellStyle="Normal 2"/>
  </tableColumns>
  <tableStyleInfo name="TableStyleLight10" showFirstColumn="0" showLastColumn="0" showRowStripes="1" showColumnStripes="0"/>
</table>
</file>

<file path=xl/tables/table64.xml><?xml version="1.0" encoding="utf-8"?>
<table xmlns="http://schemas.openxmlformats.org/spreadsheetml/2006/main" id="67" name="Tableau12333868" displayName="Tableau12333868" ref="CG46:CG63" totalsRowShown="0" headerRowDxfId="171" dataDxfId="170" tableBorderDxfId="169" headerRowCellStyle="Normal 2" dataCellStyle="Normal 2">
  <autoFilter ref="CG46:CG63"/>
  <tableColumns count="1">
    <tableColumn id="1" name="ABR_1" dataDxfId="168" dataCellStyle="Normal 2"/>
  </tableColumns>
  <tableStyleInfo name="TableStyleLight10" showFirstColumn="0" showLastColumn="0" showRowStripes="1" showColumnStripes="0"/>
</table>
</file>

<file path=xl/tables/table65.xml><?xml version="1.0" encoding="utf-8"?>
<table xmlns="http://schemas.openxmlformats.org/spreadsheetml/2006/main" id="68" name="Tableau12343969" displayName="Tableau12343969" ref="CI46:CI63" totalsRowShown="0" headerRowDxfId="167" dataDxfId="166" tableBorderDxfId="165" headerRowCellStyle="Normal 2" dataCellStyle="Normal 2">
  <autoFilter ref="CI46:CI63"/>
  <tableColumns count="1">
    <tableColumn id="1" name="ABR_2" dataDxfId="164" dataCellStyle="Normal 2"/>
  </tableColumns>
  <tableStyleInfo name="TableStyleLight10" showFirstColumn="0" showLastColumn="0" showRowStripes="1" showColumnStripes="0"/>
</table>
</file>

<file path=xl/tables/table66.xml><?xml version="1.0" encoding="utf-8"?>
<table xmlns="http://schemas.openxmlformats.org/spreadsheetml/2006/main" id="69" name="Tableau12354070" displayName="Tableau12354070" ref="CK46:CK63" totalsRowShown="0" headerRowDxfId="163" dataDxfId="162" tableBorderDxfId="161" headerRowCellStyle="Normal 2" dataCellStyle="Normal 2">
  <autoFilter ref="CK46:CK63"/>
  <tableColumns count="1">
    <tableColumn id="1" name="AB_RAQUETTES_A_NEIGE" dataDxfId="160" dataCellStyle="Normal 2"/>
  </tableColumns>
  <tableStyleInfo name="TableStyleLight10" showFirstColumn="0" showLastColumn="0" showRowStripes="1" showColumnStripes="0"/>
</table>
</file>

<file path=xl/tables/table67.xml><?xml version="1.0" encoding="utf-8"?>
<table xmlns="http://schemas.openxmlformats.org/spreadsheetml/2006/main" id="70" name="Tableau12356571" displayName="Tableau12356571" ref="CM46:CM63" totalsRowShown="0" headerRowDxfId="159" dataDxfId="158" tableBorderDxfId="157" headerRowCellStyle="Normal 2" dataCellStyle="Normal 2">
  <autoFilter ref="CM46:CM63"/>
  <tableColumns count="1">
    <tableColumn id="1" name="ROB" dataDxfId="156" dataCellStyle="Normal 2"/>
  </tableColumns>
  <tableStyleInfo name="TableStyleLight10" showFirstColumn="0" showLastColumn="0" showRowStripes="1" showColumnStripes="0"/>
</table>
</file>

<file path=xl/tables/table68.xml><?xml version="1.0" encoding="utf-8"?>
<table xmlns="http://schemas.openxmlformats.org/spreadsheetml/2006/main" id="72" name="Tableau1232376773" displayName="Tableau1232376773" ref="CO46:CO63" totalsRowShown="0" headerRowDxfId="155" dataDxfId="154" tableBorderDxfId="153" headerRowCellStyle="Normal 2" dataCellStyle="Normal 2">
  <autoFilter ref="CO46:CO63"/>
  <tableColumns count="1">
    <tableColumn id="1" name="POSITIONNEMENT_CQP" dataDxfId="152" dataCellStyle="Normal 2"/>
  </tableColumns>
  <tableStyleInfo name="TableStyleLight10" showFirstColumn="0" showLastColumn="0" showRowStripes="1" showColumnStripes="0"/>
</table>
</file>

<file path=xl/tables/table69.xml><?xml version="1.0" encoding="utf-8"?>
<table xmlns="http://schemas.openxmlformats.org/spreadsheetml/2006/main" id="74" name="Tableau1234396975" displayName="Tableau1234396975" ref="CS46:CS63" totalsRowShown="0" headerRowDxfId="151" dataDxfId="150" tableBorderDxfId="149" headerRowCellStyle="Normal 2" dataCellStyle="Normal 2">
  <autoFilter ref="CS46:CS63"/>
  <tableColumns count="1">
    <tableColumn id="1" name="CERTIFICATIONS_CQP_ALS" dataDxfId="148" dataCellStyle="Normal 2"/>
  </tableColumns>
  <tableStyleInfo name="TableStyleLight10" showFirstColumn="0" showLastColumn="0" showRowStripes="1" showColumnStripes="0"/>
</table>
</file>

<file path=xl/tables/table70.xml><?xml version="1.0" encoding="utf-8"?>
<table xmlns="http://schemas.openxmlformats.org/spreadsheetml/2006/main" id="75" name="Tableau1235407076" displayName="Tableau1235407076" ref="CU46:CU63" totalsRowShown="0" headerRowDxfId="147" dataDxfId="146" tableBorderDxfId="145" headerRowCellStyle="Normal 2" dataCellStyle="Normal 2">
  <autoFilter ref="CU46:CU63"/>
  <tableColumns count="1">
    <tableColumn id="1" name="ACCOMPAGNEMENT_STAGIAIRE_ALTERNANCE" dataDxfId="144" dataCellStyle="Normal 2"/>
  </tableColumns>
  <tableStyleInfo name="TableStyleLight10" showFirstColumn="0" showLastColumn="0" showRowStripes="1" showColumnStripes="0"/>
</table>
</file>

<file path=xl/tables/table71.xml><?xml version="1.0" encoding="utf-8"?>
<table xmlns="http://schemas.openxmlformats.org/spreadsheetml/2006/main" id="76" name="Tableau123540707677" displayName="Tableau123540707677" ref="CW46:CW63" totalsRowShown="0" headerRowDxfId="143" dataDxfId="141" headerRowBorderDxfId="142" tableBorderDxfId="140" headerRowCellStyle="Normal 2" dataCellStyle="Normal 2">
  <autoFilter ref="CW46:CW63"/>
  <tableColumns count="1">
    <tableColumn id="1" name="CERTIFICATIONS_BP" dataDxfId="139" dataCellStyle="Normal 2"/>
  </tableColumns>
  <tableStyleInfo name="TableStyleLight10" showFirstColumn="0" showLastColumn="0" showRowStripes="1" showColumnStripes="0"/>
</table>
</file>

<file path=xl/tables/table72.xml><?xml version="1.0" encoding="utf-8"?>
<table xmlns="http://schemas.openxmlformats.org/spreadsheetml/2006/main" id="77" name="Tableau12354070767778" displayName="Tableau12354070767778" ref="CY46:CY63" totalsRowShown="0" headerRowDxfId="138" dataDxfId="136" headerRowBorderDxfId="137" tableBorderDxfId="135" headerRowCellStyle="Normal 2" dataCellStyle="Normal 2">
  <autoFilter ref="CY46:CY63"/>
  <tableColumns count="1">
    <tableColumn id="1" name="E_LEARNING" dataDxfId="134" dataCellStyle="Normal 2"/>
  </tableColumns>
  <tableStyleInfo name="TableStyleLight10" showFirstColumn="0" showLastColumn="0" showRowStripes="1" showColumnStripes="0"/>
</table>
</file>

<file path=xl/tables/table73.xml><?xml version="1.0" encoding="utf-8"?>
<table xmlns="http://schemas.openxmlformats.org/spreadsheetml/2006/main" id="78" name="Tableau1379" displayName="Tableau1379" ref="O74:O84" totalsRowShown="0" headerRowDxfId="133" dataDxfId="132" headerRowCellStyle="Normal 2" dataCellStyle="Normal 2">
  <autoFilter ref="O74:O84"/>
  <tableColumns count="1">
    <tableColumn id="1" name="FORMATION_COM" dataDxfId="131" dataCellStyle="Normal 2"/>
  </tableColumns>
  <tableStyleInfo name="TableStyleLight10" showFirstColumn="0" showLastColumn="0" showRowStripes="1" showColumnStripes="0"/>
</table>
</file>

<file path=xl/tables/table74.xml><?xml version="1.0" encoding="utf-8"?>
<table xmlns="http://schemas.openxmlformats.org/spreadsheetml/2006/main" id="79" name="Tableau1480" displayName="Tableau1480" ref="O91:O102" totalsRowShown="0" headerRowDxfId="130" dataDxfId="129" tableBorderDxfId="128" headerRowCellStyle="Normal 2" dataCellStyle="Normal 2">
  <autoFilter ref="O91:O102"/>
  <tableColumns count="1">
    <tableColumn id="1" name="ETR" dataDxfId="127" dataCellStyle="Normal 2"/>
  </tableColumns>
  <tableStyleInfo name="TableStyleLight10" showFirstColumn="0" showLastColumn="0" showRowStripes="1" showColumnStripes="0"/>
</table>
</file>

<file path=xl/tables/table75.xml><?xml version="1.0" encoding="utf-8"?>
<table xmlns="http://schemas.openxmlformats.org/spreadsheetml/2006/main" id="80" name="Tableau1481" displayName="Tableau1481" ref="Q91:Q102" totalsRowShown="0" headerRowDxfId="126" dataDxfId="125" tableBorderDxfId="124" headerRowCellStyle="Normal 2" dataCellStyle="Normal 2">
  <autoFilter ref="Q91:Q102"/>
  <tableColumns count="1">
    <tableColumn id="1" name="REUNIONS_COREG" dataDxfId="123" dataCellStyle="Normal 2"/>
  </tableColumns>
  <tableStyleInfo name="TableStyleLight10" showFirstColumn="0" showLastColumn="0" showRowStripes="1" showColumnStripes="0"/>
</table>
</file>

<file path=xl/tables/table76.xml><?xml version="1.0" encoding="utf-8"?>
<table xmlns="http://schemas.openxmlformats.org/spreadsheetml/2006/main" id="81" name="Tableau1482" displayName="Tableau1482" ref="S91:S102" totalsRowShown="0" headerRowDxfId="122" dataDxfId="121" tableBorderDxfId="120" headerRowCellStyle="Normal 2" dataCellStyle="Normal 2">
  <autoFilter ref="S91:S102"/>
  <tableColumns count="1">
    <tableColumn id="1" name="SUIVI_ADMIN" dataDxfId="119" dataCellStyle="Normal 2"/>
  </tableColumns>
  <tableStyleInfo name="TableStyleLight10" showFirstColumn="0" showLastColumn="0" showRowStripes="1" showColumnStripes="0"/>
</table>
</file>

<file path=xl/tables/table77.xml><?xml version="1.0" encoding="utf-8"?>
<table xmlns="http://schemas.openxmlformats.org/spreadsheetml/2006/main" id="82" name="Tableau1483" displayName="Tableau1483" ref="U91:U102" totalsRowShown="0" headerRowDxfId="118" dataDxfId="116" headerRowBorderDxfId="117" tableBorderDxfId="115" headerRowCellStyle="Normal 2" dataCellStyle="Normal 2">
  <autoFilter ref="U91:U102"/>
  <tableColumns count="1">
    <tableColumn id="1" name="PARTICIPATIONS_CELLULES" dataDxfId="114" dataCellStyle="Normal 2"/>
  </tableColumns>
  <tableStyleInfo name="TableStyleLight10" showFirstColumn="0" showLastColumn="0" showRowStripes="1" showColumnStripes="0"/>
</table>
</file>

<file path=xl/tables/table78.xml><?xml version="1.0" encoding="utf-8"?>
<table xmlns="http://schemas.openxmlformats.org/spreadsheetml/2006/main" id="83" name="Tableau1484" displayName="Tableau1484" ref="W91:W102" totalsRowShown="0" headerRowDxfId="113" dataDxfId="112" tableBorderDxfId="111" headerRowCellStyle="Normal 2" dataCellStyle="Normal 2">
  <autoFilter ref="W91:W102"/>
  <tableColumns count="1">
    <tableColumn id="1" name="AUTRES" dataDxfId="110" dataCellStyle="Normal 2"/>
  </tableColumns>
  <tableStyleInfo name="TableStyleLight10" showFirstColumn="0" showLastColumn="0" showRowStripes="1" showColumnStripes="0"/>
</table>
</file>

<file path=xl/tables/table79.xml><?xml version="1.0" encoding="utf-8"?>
<table xmlns="http://schemas.openxmlformats.org/spreadsheetml/2006/main" id="84" name="Tableau1485" displayName="Tableau1485" ref="Y91:Y102" totalsRowShown="0" headerRowDxfId="109" dataDxfId="108" tableBorderDxfId="107" headerRowCellStyle="Normal 2" dataCellStyle="Normal 2">
  <autoFilter ref="Y91:Y102"/>
  <tableColumns count="1">
    <tableColumn id="1" name="MATERIEL_PEDA" dataDxfId="106" dataCellStyle="Normal 2"/>
  </tableColumns>
  <tableStyleInfo name="TableStyleLight10" showFirstColumn="0" showLastColumn="0" showRowStripes="1" showColumnStripes="0"/>
</table>
</file>

<file path=xl/tables/table80.xml><?xml version="1.0" encoding="utf-8"?>
<table xmlns="http://schemas.openxmlformats.org/spreadsheetml/2006/main" id="85" name="Tableau1486" displayName="Tableau1486" ref="AA91:AA102" totalsRowShown="0" headerRowDxfId="105" dataDxfId="104" tableBorderDxfId="103" headerRowCellStyle="Normal 2" dataCellStyle="Normal 2">
  <autoFilter ref="AA91:AA102"/>
  <tableColumns count="1">
    <tableColumn id="1" name="DOCUMENTS_DIVERS" dataDxfId="102" dataCellStyle="Normal 2"/>
  </tableColumns>
  <tableStyleInfo name="TableStyleLight10" showFirstColumn="0" showLastColumn="0" showRowStripes="1" showColumnStripes="0"/>
</table>
</file>

<file path=xl/tables/table81.xml><?xml version="1.0" encoding="utf-8"?>
<table xmlns="http://schemas.openxmlformats.org/spreadsheetml/2006/main" id="86" name="Tableau1487" displayName="Tableau1487" ref="AC91:AC102" totalsRowShown="0" headerRowDxfId="101" dataDxfId="100" tableBorderDxfId="99" headerRowCellStyle="Normal 2" dataCellStyle="Normal 2">
  <autoFilter ref="AC91:AC102"/>
  <tableColumns count="1">
    <tableColumn id="1" name="CPRI" dataDxfId="98" dataCellStyle="Normal 2"/>
  </tableColumns>
  <tableStyleInfo name="TableStyleLight10" showFirstColumn="0" showLastColumn="0" showRowStripes="1" showColumnStripes="0"/>
</table>
</file>

<file path=xl/tables/table82.xml><?xml version="1.0" encoding="utf-8"?>
<table xmlns="http://schemas.openxmlformats.org/spreadsheetml/2006/main" id="87" name="Tableau1588" displayName="Tableau1588" ref="O107:O109" totalsRowShown="0" headerRowDxfId="97" dataDxfId="96" headerRowCellStyle="Normal 2" dataCellStyle="Normal 2">
  <autoFilter ref="O107:O109"/>
  <tableColumns count="1">
    <tableColumn id="1" name="FORMATIONS_AUTRES" dataDxfId="95" dataCellStyle="Normal 2"/>
  </tableColumns>
  <tableStyleInfo name="TableStyleLight10" showFirstColumn="0" showLastColumn="0" showRowStripes="1" showColumnStripes="0"/>
</table>
</file>

<file path=xl/tables/table83.xml><?xml version="1.0" encoding="utf-8"?>
<table xmlns="http://schemas.openxmlformats.org/spreadsheetml/2006/main" id="92" name="Tableau92" displayName="Tableau92" ref="I19:I23" totalsRowShown="0" headerRowCellStyle="Normal 2" dataCellStyle="Normal 2">
  <autoFilter ref="I19:I23"/>
  <tableColumns count="1">
    <tableColumn id="1" name="Lieux" dataCellStyle="Normal 2"/>
  </tableColumns>
  <tableStyleInfo name="TableStyleLight12" showFirstColumn="0" showLastColumn="0" showRowStripes="1" showColumnStripes="0"/>
</table>
</file>

<file path=xl/tables/table84.xml><?xml version="1.0" encoding="utf-8"?>
<table xmlns="http://schemas.openxmlformats.org/spreadsheetml/2006/main" id="101" name="Tableau101" displayName="Tableau101" ref="G17:G36" totalsRowShown="0" headerRowDxfId="94" dataDxfId="93" tableBorderDxfId="92" headerRowCellStyle="Normal 2" dataCellStyle="Normal 2">
  <autoFilter ref="G17:G36"/>
  <tableColumns count="1">
    <tableColumn id="1" name="Dev" dataDxfId="91" dataCellStyle="Normal 2"/>
  </tableColumns>
  <tableStyleInfo name="TableStyleLight1" showFirstColumn="0" showLastColumn="0" showRowStripes="1" showColumnStripes="0"/>
</table>
</file>

<file path=xl/tables/table85.xml><?xml version="1.0" encoding="utf-8"?>
<table xmlns="http://schemas.openxmlformats.org/spreadsheetml/2006/main" id="102" name="Tableau102" displayName="Tableau102" ref="G40:G60" totalsRowShown="0" dataDxfId="90" headerRowCellStyle="Normal 2" dataCellStyle="Normal 2">
  <autoFilter ref="G40:G60"/>
  <tableColumns count="1">
    <tableColumn id="1" name="CTF" dataDxfId="89" dataCellStyle="Normal 2"/>
  </tableColumns>
  <tableStyleInfo name="TableStyleLight1" showFirstColumn="0" showLastColumn="0" showRowStripes="1" showColumnStripes="0"/>
</table>
</file>

<file path=xl/tables/table86.xml><?xml version="1.0" encoding="utf-8"?>
<table xmlns="http://schemas.openxmlformats.org/spreadsheetml/2006/main" id="103" name="For" displayName="For" ref="G62:G127" totalsRowShown="0" dataDxfId="88" tableBorderDxfId="87" headerRowCellStyle="Normal 2" dataCellStyle="Normal 2">
  <autoFilter ref="G62:G127"/>
  <tableColumns count="1">
    <tableColumn id="1" name="For" dataDxfId="86" dataCellStyle="Normal 2"/>
  </tableColumns>
  <tableStyleInfo name="TableStyleLight1" showFirstColumn="0" showLastColumn="0" showRowStripes="1" showColumnStripes="0"/>
</table>
</file>

<file path=xl/tables/table87.xml><?xml version="1.0" encoding="utf-8"?>
<table xmlns="http://schemas.openxmlformats.org/spreadsheetml/2006/main" id="104" name="Tableau104" displayName="Tableau104" ref="G130:G138" totalsRowShown="0" dataDxfId="85" headerRowCellStyle="Normal 2" dataCellStyle="Normal 2">
  <autoFilter ref="G130:G138"/>
  <tableColumns count="1">
    <tableColumn id="1" name="DC" dataDxfId="84" dataCellStyle="Normal 2"/>
  </tableColumns>
  <tableStyleInfo name="TableStyleLight1" showFirstColumn="0" showLastColumn="0" showRowStripes="1" showColumnStripes="0"/>
</table>
</file>

<file path=xl/tables/table88.xml><?xml version="1.0" encoding="utf-8"?>
<table xmlns="http://schemas.openxmlformats.org/spreadsheetml/2006/main" id="105" name="Tableau105" displayName="Tableau105" ref="G140:G145" totalsRowShown="0" dataDxfId="83" headerRowCellStyle="Normal 2" dataCellStyle="Normal 2">
  <autoFilter ref="G140:G145"/>
  <tableColumns count="1">
    <tableColumn id="1" name="FC" dataDxfId="82" dataCellStyle="Normal 2"/>
  </tableColumns>
  <tableStyleInfo name="TableStyleLight1" showFirstColumn="0" showLastColumn="0" showRowStripes="1" showColumnStripes="0"/>
</table>
</file>

<file path=xl/tables/table89.xml><?xml version="1.0" encoding="utf-8"?>
<table xmlns="http://schemas.openxmlformats.org/spreadsheetml/2006/main" id="106" name="Tableau106" displayName="Tableau106" ref="G148:G171" totalsRowShown="0" dataDxfId="81" tableBorderDxfId="80" headerRowCellStyle="Normal 2" dataCellStyle="Normal 2">
  <autoFilter ref="G148:G171"/>
  <tableColumns count="1">
    <tableColumn id="1" name="VF" dataDxfId="79" dataCellStyle="Normal 2"/>
  </tableColumns>
  <tableStyleInfo name="TableStyleLight1" showFirstColumn="0" showLastColumn="0" showRowStripes="1" showColumnStripes="0"/>
</table>
</file>

<file path=xl/tables/table90.xml><?xml version="1.0" encoding="utf-8"?>
<table xmlns="http://schemas.openxmlformats.org/spreadsheetml/2006/main" id="73" name="Tableau73" displayName="Tableau73" ref="CQ46:CQ51" totalsRowShown="0" headerRowDxfId="78" dataDxfId="77" tableBorderDxfId="76" headerRowCellStyle="Normal 2" dataCellStyle="Normal 2">
  <autoFilter ref="CQ46:CQ51"/>
  <tableColumns count="1">
    <tableColumn id="1" name="AUTRES_FORMATIONS" dataDxfId="75" dataCellStyle="Normal 2"/>
  </tableColumns>
  <tableStyleInfo name="TableStyleLight17" showFirstColumn="0" showLastColumn="0" showRowStripes="1" showColumnStripes="0"/>
</table>
</file>

<file path=xl/tables/table91.xml><?xml version="1.0" encoding="utf-8"?>
<table xmlns="http://schemas.openxmlformats.org/spreadsheetml/2006/main" id="89" name="Tableau89" displayName="Tableau89" ref="G182:G187" totalsRowShown="0" headerRowDxfId="74" tableBorderDxfId="73" headerRowCellStyle="Normal 2">
  <autoFilter ref="G182:G187"/>
  <tableColumns count="1">
    <tableColumn id="1" name="FP"/>
  </tableColumns>
  <tableStyleInfo name="TableStyleLight11" showFirstColumn="0" showLastColumn="0" showRowStripes="1" showColumnStripes="0"/>
</table>
</file>

<file path=xl/tables/table92.xml><?xml version="1.0" encoding="utf-8"?>
<table xmlns="http://schemas.openxmlformats.org/spreadsheetml/2006/main" id="1" name="Tableau1" displayName="Tableau1" ref="B4:L94" totalsRowShown="0" headerRowDxfId="19" tableBorderDxfId="18">
  <autoFilter ref="B4:L94"/>
  <tableColumns count="11">
    <tableColumn id="11" name="Jour" dataDxfId="17"/>
    <tableColumn id="1" name="DOMAINES D'ACTION" dataDxfId="16"/>
    <tableColumn id="2" name="MISSIONS / ACTIONS" dataDxfId="15"/>
    <tableColumn id="3" name="TACHES" dataDxfId="14"/>
    <tableColumn id="4" name="Observations - Complément"/>
    <tableColumn id="5" name="Lieu de l'action" dataDxfId="13"/>
    <tableColumn id="6" name="Heures effectives de travail " dataDxfId="12"/>
    <tableColumn id="7" name="Temps de déplacement " dataDxfId="11"/>
    <tableColumn id="8" name="Km" dataDxfId="10"/>
    <tableColumn id="9" name="Heures effec fant" dataDxfId="9">
      <calculatedColumnFormula>H5*24</calculatedColumnFormula>
    </tableColumn>
    <tableColumn id="10" name="Heures dep fant" dataDxfId="8">
      <calculatedColumnFormula>I5*24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9" Type="http://schemas.openxmlformats.org/officeDocument/2006/relationships/table" Target="../tables/table39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42" Type="http://schemas.openxmlformats.org/officeDocument/2006/relationships/table" Target="../tables/table42.xml"/><Relationship Id="rId47" Type="http://schemas.openxmlformats.org/officeDocument/2006/relationships/table" Target="../tables/table47.xml"/><Relationship Id="rId50" Type="http://schemas.openxmlformats.org/officeDocument/2006/relationships/table" Target="../tables/table50.xml"/><Relationship Id="rId55" Type="http://schemas.openxmlformats.org/officeDocument/2006/relationships/table" Target="../tables/table55.xml"/><Relationship Id="rId63" Type="http://schemas.openxmlformats.org/officeDocument/2006/relationships/table" Target="../tables/table63.xml"/><Relationship Id="rId68" Type="http://schemas.openxmlformats.org/officeDocument/2006/relationships/table" Target="../tables/table68.xml"/><Relationship Id="rId76" Type="http://schemas.openxmlformats.org/officeDocument/2006/relationships/table" Target="../tables/table76.xml"/><Relationship Id="rId84" Type="http://schemas.openxmlformats.org/officeDocument/2006/relationships/table" Target="../tables/table84.xml"/><Relationship Id="rId89" Type="http://schemas.openxmlformats.org/officeDocument/2006/relationships/table" Target="../tables/table89.xml"/><Relationship Id="rId7" Type="http://schemas.openxmlformats.org/officeDocument/2006/relationships/table" Target="../tables/table7.xml"/><Relationship Id="rId71" Type="http://schemas.openxmlformats.org/officeDocument/2006/relationships/table" Target="../tables/table71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9" Type="http://schemas.openxmlformats.org/officeDocument/2006/relationships/table" Target="../tables/table29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53" Type="http://schemas.openxmlformats.org/officeDocument/2006/relationships/table" Target="../tables/table53.xml"/><Relationship Id="rId58" Type="http://schemas.openxmlformats.org/officeDocument/2006/relationships/table" Target="../tables/table58.xml"/><Relationship Id="rId66" Type="http://schemas.openxmlformats.org/officeDocument/2006/relationships/table" Target="../tables/table66.xml"/><Relationship Id="rId74" Type="http://schemas.openxmlformats.org/officeDocument/2006/relationships/table" Target="../tables/table74.xml"/><Relationship Id="rId79" Type="http://schemas.openxmlformats.org/officeDocument/2006/relationships/table" Target="../tables/table79.xml"/><Relationship Id="rId87" Type="http://schemas.openxmlformats.org/officeDocument/2006/relationships/table" Target="../tables/table87.xml"/><Relationship Id="rId5" Type="http://schemas.openxmlformats.org/officeDocument/2006/relationships/table" Target="../tables/table5.xml"/><Relationship Id="rId61" Type="http://schemas.openxmlformats.org/officeDocument/2006/relationships/table" Target="../tables/table61.xml"/><Relationship Id="rId82" Type="http://schemas.openxmlformats.org/officeDocument/2006/relationships/table" Target="../tables/table82.xml"/><Relationship Id="rId90" Type="http://schemas.openxmlformats.org/officeDocument/2006/relationships/table" Target="../tables/table90.xml"/><Relationship Id="rId19" Type="http://schemas.openxmlformats.org/officeDocument/2006/relationships/table" Target="../tables/table1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43" Type="http://schemas.openxmlformats.org/officeDocument/2006/relationships/table" Target="../tables/table43.xml"/><Relationship Id="rId48" Type="http://schemas.openxmlformats.org/officeDocument/2006/relationships/table" Target="../tables/table48.xml"/><Relationship Id="rId56" Type="http://schemas.openxmlformats.org/officeDocument/2006/relationships/table" Target="../tables/table56.xml"/><Relationship Id="rId64" Type="http://schemas.openxmlformats.org/officeDocument/2006/relationships/table" Target="../tables/table64.xml"/><Relationship Id="rId69" Type="http://schemas.openxmlformats.org/officeDocument/2006/relationships/table" Target="../tables/table69.xml"/><Relationship Id="rId77" Type="http://schemas.openxmlformats.org/officeDocument/2006/relationships/table" Target="../tables/table77.xml"/><Relationship Id="rId8" Type="http://schemas.openxmlformats.org/officeDocument/2006/relationships/table" Target="../tables/table8.xml"/><Relationship Id="rId51" Type="http://schemas.openxmlformats.org/officeDocument/2006/relationships/table" Target="../tables/table51.xml"/><Relationship Id="rId72" Type="http://schemas.openxmlformats.org/officeDocument/2006/relationships/table" Target="../tables/table72.xml"/><Relationship Id="rId80" Type="http://schemas.openxmlformats.org/officeDocument/2006/relationships/table" Target="../tables/table80.xml"/><Relationship Id="rId85" Type="http://schemas.openxmlformats.org/officeDocument/2006/relationships/table" Target="../tables/table85.xml"/><Relationship Id="rId3" Type="http://schemas.openxmlformats.org/officeDocument/2006/relationships/table" Target="../tables/table3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46" Type="http://schemas.openxmlformats.org/officeDocument/2006/relationships/table" Target="../tables/table46.xml"/><Relationship Id="rId59" Type="http://schemas.openxmlformats.org/officeDocument/2006/relationships/table" Target="../tables/table59.xml"/><Relationship Id="rId67" Type="http://schemas.openxmlformats.org/officeDocument/2006/relationships/table" Target="../tables/table67.xml"/><Relationship Id="rId20" Type="http://schemas.openxmlformats.org/officeDocument/2006/relationships/table" Target="../tables/table20.xml"/><Relationship Id="rId41" Type="http://schemas.openxmlformats.org/officeDocument/2006/relationships/table" Target="../tables/table41.xml"/><Relationship Id="rId54" Type="http://schemas.openxmlformats.org/officeDocument/2006/relationships/table" Target="../tables/table54.xml"/><Relationship Id="rId62" Type="http://schemas.openxmlformats.org/officeDocument/2006/relationships/table" Target="../tables/table62.xml"/><Relationship Id="rId70" Type="http://schemas.openxmlformats.org/officeDocument/2006/relationships/table" Target="../tables/table70.xml"/><Relationship Id="rId75" Type="http://schemas.openxmlformats.org/officeDocument/2006/relationships/table" Target="../tables/table75.xml"/><Relationship Id="rId83" Type="http://schemas.openxmlformats.org/officeDocument/2006/relationships/table" Target="../tables/table83.xml"/><Relationship Id="rId88" Type="http://schemas.openxmlformats.org/officeDocument/2006/relationships/table" Target="../tables/table88.xml"/><Relationship Id="rId91" Type="http://schemas.openxmlformats.org/officeDocument/2006/relationships/table" Target="../tables/table91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49" Type="http://schemas.openxmlformats.org/officeDocument/2006/relationships/table" Target="../tables/table49.xml"/><Relationship Id="rId57" Type="http://schemas.openxmlformats.org/officeDocument/2006/relationships/table" Target="../tables/table57.xml"/><Relationship Id="rId10" Type="http://schemas.openxmlformats.org/officeDocument/2006/relationships/table" Target="../tables/table10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52" Type="http://schemas.openxmlformats.org/officeDocument/2006/relationships/table" Target="../tables/table52.xml"/><Relationship Id="rId60" Type="http://schemas.openxmlformats.org/officeDocument/2006/relationships/table" Target="../tables/table60.xml"/><Relationship Id="rId65" Type="http://schemas.openxmlformats.org/officeDocument/2006/relationships/table" Target="../tables/table65.xml"/><Relationship Id="rId73" Type="http://schemas.openxmlformats.org/officeDocument/2006/relationships/table" Target="../tables/table73.xml"/><Relationship Id="rId78" Type="http://schemas.openxmlformats.org/officeDocument/2006/relationships/table" Target="../tables/table78.xml"/><Relationship Id="rId81" Type="http://schemas.openxmlformats.org/officeDocument/2006/relationships/table" Target="../tables/table81.xml"/><Relationship Id="rId86" Type="http://schemas.openxmlformats.org/officeDocument/2006/relationships/table" Target="../tables/table86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2:CY187"/>
  <sheetViews>
    <sheetView tabSelected="1" topLeftCell="E1" zoomScalePageLayoutView="70" workbookViewId="0">
      <selection activeCell="E13" sqref="E13"/>
    </sheetView>
  </sheetViews>
  <sheetFormatPr baseColWidth="10" defaultColWidth="10.796875" defaultRowHeight="14.4"/>
  <cols>
    <col min="1" max="1" width="10.796875" style="39" bestFit="1" customWidth="1"/>
    <col min="2" max="2" width="18.19921875" style="39" bestFit="1" customWidth="1"/>
    <col min="3" max="3" width="18.19921875" style="39" customWidth="1"/>
    <col min="4" max="4" width="48.796875" style="39" bestFit="1" customWidth="1"/>
    <col min="5" max="5" width="51.19921875" style="39" bestFit="1" customWidth="1"/>
    <col min="6" max="6" width="30.5" style="39" bestFit="1" customWidth="1"/>
    <col min="7" max="7" width="30.5" style="39" customWidth="1"/>
    <col min="8" max="8" width="10.796875" style="39"/>
    <col min="9" max="9" width="19.296875" style="39" customWidth="1"/>
    <col min="10" max="10" width="10.796875" style="39"/>
    <col min="11" max="11" width="48.19921875" style="39" customWidth="1"/>
    <col min="12" max="12" width="10.796875" style="39"/>
    <col min="13" max="13" width="48.5" style="39" customWidth="1"/>
    <col min="14" max="14" width="10.796875" style="39"/>
    <col min="15" max="15" width="47.19921875" style="39" customWidth="1"/>
    <col min="16" max="16" width="10.796875" style="39"/>
    <col min="17" max="17" width="48.296875" style="39" customWidth="1"/>
    <col min="18" max="18" width="10.796875" style="39"/>
    <col min="19" max="19" width="47.296875" style="39" customWidth="1"/>
    <col min="20" max="20" width="10.796875" style="39"/>
    <col min="21" max="21" width="48.5" style="39" customWidth="1"/>
    <col min="22" max="22" width="10.796875" style="39"/>
    <col min="23" max="23" width="50.296875" style="39" customWidth="1"/>
    <col min="24" max="24" width="10.796875" style="39"/>
    <col min="25" max="25" width="55" style="39" customWidth="1"/>
    <col min="26" max="26" width="10.796875" style="39"/>
    <col min="27" max="27" width="44.69921875" style="39" customWidth="1"/>
    <col min="28" max="28" width="10.796875" style="39"/>
    <col min="29" max="29" width="44.296875" style="39" customWidth="1"/>
    <col min="30" max="30" width="10.796875" style="39"/>
    <col min="31" max="31" width="49.296875" style="39" customWidth="1"/>
    <col min="32" max="32" width="10.796875" style="39"/>
    <col min="33" max="33" width="41" style="39" customWidth="1"/>
    <col min="34" max="34" width="10.796875" style="39"/>
    <col min="35" max="35" width="45.19921875" style="39" customWidth="1"/>
    <col min="36" max="36" width="10.796875" style="39"/>
    <col min="37" max="37" width="43.5" style="39" customWidth="1"/>
    <col min="38" max="38" width="10.796875" style="39"/>
    <col min="39" max="39" width="45.796875" style="39" customWidth="1"/>
    <col min="40" max="40" width="10.796875" style="39"/>
    <col min="41" max="41" width="47.796875" style="39" customWidth="1"/>
    <col min="42" max="42" width="10.796875" style="39"/>
    <col min="43" max="43" width="47" style="39" customWidth="1"/>
    <col min="44" max="44" width="10.796875" style="39"/>
    <col min="45" max="45" width="48.69921875" style="39" customWidth="1"/>
    <col min="46" max="46" width="10.796875" style="39"/>
    <col min="47" max="47" width="48.296875" style="39" customWidth="1"/>
    <col min="48" max="48" width="10.796875" style="39"/>
    <col min="49" max="49" width="46.69921875" style="39" customWidth="1"/>
    <col min="50" max="50" width="10.796875" style="39"/>
    <col min="51" max="51" width="50.296875" style="39" customWidth="1"/>
    <col min="52" max="52" width="10.796875" style="39"/>
    <col min="53" max="53" width="44.296875" style="39" customWidth="1"/>
    <col min="54" max="54" width="10.796875" style="39"/>
    <col min="55" max="55" width="48.19921875" style="39" customWidth="1"/>
    <col min="56" max="56" width="10.796875" style="39"/>
    <col min="57" max="57" width="46.5" style="39" customWidth="1"/>
    <col min="58" max="58" width="10.796875" style="39"/>
    <col min="59" max="59" width="46.296875" style="39" customWidth="1"/>
    <col min="60" max="60" width="10.796875" style="39"/>
    <col min="61" max="61" width="44.19921875" style="39" customWidth="1"/>
    <col min="62" max="62" width="10.796875" style="39"/>
    <col min="63" max="63" width="49" style="39" customWidth="1"/>
    <col min="64" max="64" width="10.796875" style="39"/>
    <col min="65" max="65" width="45.796875" style="39" customWidth="1"/>
    <col min="66" max="66" width="10.796875" style="39"/>
    <col min="67" max="67" width="45" style="39" customWidth="1"/>
    <col min="68" max="68" width="10.796875" style="39"/>
    <col min="69" max="69" width="43.69921875" style="39" customWidth="1"/>
    <col min="70" max="70" width="10.796875" style="39"/>
    <col min="71" max="71" width="43.796875" style="39" customWidth="1"/>
    <col min="72" max="72" width="10.796875" style="39"/>
    <col min="73" max="73" width="44.19921875" style="39" customWidth="1"/>
    <col min="74" max="74" width="10.796875" style="39"/>
    <col min="75" max="75" width="44.5" style="39" customWidth="1"/>
    <col min="76" max="76" width="10.796875" style="39"/>
    <col min="77" max="77" width="44.796875" style="39" customWidth="1"/>
    <col min="78" max="78" width="10.796875" style="39"/>
    <col min="79" max="79" width="44.19921875" style="39" customWidth="1"/>
    <col min="80" max="80" width="10.796875" style="39"/>
    <col min="81" max="81" width="46.19921875" style="39" customWidth="1"/>
    <col min="82" max="82" width="10.796875" style="39"/>
    <col min="83" max="83" width="44.5" style="39" customWidth="1"/>
    <col min="84" max="84" width="10.796875" style="39"/>
    <col min="85" max="85" width="45.69921875" style="39" customWidth="1"/>
    <col min="86" max="86" width="10.796875" style="39"/>
    <col min="87" max="87" width="46.19921875" style="39" customWidth="1"/>
    <col min="88" max="88" width="10.796875" style="39"/>
    <col min="89" max="89" width="50.296875" style="39" customWidth="1"/>
    <col min="90" max="90" width="10.796875" style="39"/>
    <col min="91" max="91" width="44.5" style="39" customWidth="1"/>
    <col min="92" max="92" width="10.796875" style="39"/>
    <col min="93" max="93" width="45.19921875" style="39" customWidth="1"/>
    <col min="94" max="94" width="10.796875" style="39"/>
    <col min="95" max="95" width="44.796875" style="39" customWidth="1"/>
    <col min="96" max="96" width="10.796875" style="39"/>
    <col min="97" max="97" width="43.69921875" style="39" customWidth="1"/>
    <col min="98" max="98" width="10.796875" style="39"/>
    <col min="99" max="99" width="50.69921875" style="39" customWidth="1"/>
    <col min="100" max="100" width="10.796875" style="39"/>
    <col min="101" max="101" width="49.19921875" style="39" customWidth="1"/>
    <col min="102" max="102" width="10.796875" style="39"/>
    <col min="103" max="103" width="44.796875" style="39" customWidth="1"/>
    <col min="104" max="16384" width="10.796875" style="39"/>
  </cols>
  <sheetData>
    <row r="2" spans="1:35" ht="15" thickBot="1"/>
    <row r="3" spans="1:35" ht="24" customHeight="1" thickBot="1">
      <c r="A3" s="40"/>
      <c r="B3" s="268" t="s">
        <v>21</v>
      </c>
      <c r="C3" s="269"/>
      <c r="D3" s="41" t="s">
        <v>55</v>
      </c>
      <c r="E3" s="41" t="s">
        <v>23</v>
      </c>
    </row>
    <row r="4" spans="1:35">
      <c r="B4" s="270" t="s">
        <v>145</v>
      </c>
      <c r="C4" s="271"/>
      <c r="D4" s="282" t="s">
        <v>144</v>
      </c>
      <c r="E4" s="265" t="s">
        <v>56</v>
      </c>
    </row>
    <row r="5" spans="1:35">
      <c r="B5" s="272"/>
      <c r="C5" s="273"/>
      <c r="D5" s="283"/>
      <c r="E5" s="266"/>
    </row>
    <row r="6" spans="1:35" ht="15" thickBot="1">
      <c r="B6" s="274"/>
      <c r="C6" s="275"/>
      <c r="D6" s="284"/>
      <c r="E6" s="267"/>
    </row>
    <row r="7" spans="1:35" ht="15.45" customHeight="1" thickBot="1">
      <c r="B7" s="313" t="s">
        <v>57</v>
      </c>
      <c r="C7" s="63"/>
      <c r="D7" s="43" t="s">
        <v>58</v>
      </c>
      <c r="E7" s="43" t="s">
        <v>214</v>
      </c>
    </row>
    <row r="8" spans="1:35" ht="16.2" thickBot="1">
      <c r="B8" s="314"/>
      <c r="C8" s="63"/>
      <c r="D8" s="45" t="s">
        <v>59</v>
      </c>
      <c r="E8" s="45" t="s">
        <v>60</v>
      </c>
      <c r="I8" s="98" t="s">
        <v>19</v>
      </c>
      <c r="K8" s="96" t="s">
        <v>57</v>
      </c>
      <c r="M8" s="107" t="s">
        <v>58</v>
      </c>
      <c r="O8" s="70" t="s">
        <v>59</v>
      </c>
      <c r="Q8" s="70" t="s">
        <v>61</v>
      </c>
      <c r="S8" s="70" t="s">
        <v>163</v>
      </c>
      <c r="U8" s="70" t="s">
        <v>147</v>
      </c>
      <c r="W8" s="70" t="s">
        <v>164</v>
      </c>
      <c r="Y8" s="70" t="s">
        <v>65</v>
      </c>
      <c r="AA8" s="70" t="s">
        <v>161</v>
      </c>
      <c r="AC8" s="70" t="s">
        <v>66</v>
      </c>
      <c r="AE8" s="70" t="s">
        <v>162</v>
      </c>
      <c r="AG8" s="70" t="s">
        <v>68</v>
      </c>
      <c r="AI8" s="70" t="s">
        <v>179</v>
      </c>
    </row>
    <row r="9" spans="1:35" ht="15.6">
      <c r="B9" s="314"/>
      <c r="C9" s="63"/>
      <c r="D9" s="45" t="s">
        <v>61</v>
      </c>
      <c r="E9" s="45" t="s">
        <v>62</v>
      </c>
      <c r="I9" s="97" t="s">
        <v>57</v>
      </c>
      <c r="K9" s="43" t="s">
        <v>58</v>
      </c>
      <c r="M9" s="43" t="s">
        <v>214</v>
      </c>
      <c r="O9" s="43" t="s">
        <v>214</v>
      </c>
      <c r="Q9" s="43" t="s">
        <v>214</v>
      </c>
      <c r="S9" s="43" t="s">
        <v>214</v>
      </c>
      <c r="U9" s="43" t="s">
        <v>214</v>
      </c>
      <c r="W9" s="43" t="s">
        <v>214</v>
      </c>
      <c r="Y9" s="43" t="s">
        <v>214</v>
      </c>
      <c r="AA9" s="43" t="s">
        <v>214</v>
      </c>
      <c r="AC9" s="43" t="s">
        <v>214</v>
      </c>
      <c r="AE9" s="43" t="s">
        <v>214</v>
      </c>
      <c r="AG9" s="43" t="s">
        <v>214</v>
      </c>
      <c r="AI9" s="43" t="s">
        <v>214</v>
      </c>
    </row>
    <row r="10" spans="1:35" ht="15.6">
      <c r="B10" s="314"/>
      <c r="C10" s="63"/>
      <c r="D10" s="45" t="s">
        <v>160</v>
      </c>
      <c r="E10" s="45" t="s">
        <v>63</v>
      </c>
      <c r="I10" s="97" t="s">
        <v>146</v>
      </c>
      <c r="K10" s="45" t="s">
        <v>59</v>
      </c>
      <c r="M10" s="45" t="s">
        <v>60</v>
      </c>
      <c r="O10" s="45" t="s">
        <v>60</v>
      </c>
      <c r="Q10" s="45" t="s">
        <v>60</v>
      </c>
      <c r="S10" s="45" t="s">
        <v>60</v>
      </c>
      <c r="U10" s="45" t="s">
        <v>60</v>
      </c>
      <c r="W10" s="45" t="s">
        <v>60</v>
      </c>
      <c r="Y10" s="45" t="s">
        <v>60</v>
      </c>
      <c r="AA10" s="45" t="s">
        <v>60</v>
      </c>
      <c r="AC10" s="45" t="s">
        <v>60</v>
      </c>
      <c r="AE10" s="45" t="s">
        <v>60</v>
      </c>
      <c r="AG10" s="45" t="s">
        <v>60</v>
      </c>
      <c r="AI10" s="45" t="s">
        <v>60</v>
      </c>
    </row>
    <row r="11" spans="1:35" ht="15.6">
      <c r="B11" s="314"/>
      <c r="C11" s="63"/>
      <c r="D11" s="45" t="s">
        <v>147</v>
      </c>
      <c r="E11" s="45" t="s">
        <v>64</v>
      </c>
      <c r="I11" s="97" t="s">
        <v>134</v>
      </c>
      <c r="K11" s="45" t="s">
        <v>61</v>
      </c>
      <c r="M11" s="45" t="s">
        <v>62</v>
      </c>
      <c r="O11" s="45" t="s">
        <v>62</v>
      </c>
      <c r="Q11" s="45" t="s">
        <v>62</v>
      </c>
      <c r="S11" s="45" t="s">
        <v>62</v>
      </c>
      <c r="U11" s="45" t="s">
        <v>62</v>
      </c>
      <c r="W11" s="45" t="s">
        <v>62</v>
      </c>
      <c r="Y11" s="45" t="s">
        <v>62</v>
      </c>
      <c r="AA11" s="45" t="s">
        <v>62</v>
      </c>
      <c r="AC11" s="45" t="s">
        <v>62</v>
      </c>
      <c r="AE11" s="45" t="s">
        <v>62</v>
      </c>
      <c r="AG11" s="45" t="s">
        <v>62</v>
      </c>
      <c r="AI11" s="45" t="s">
        <v>62</v>
      </c>
    </row>
    <row r="12" spans="1:35" ht="15.6">
      <c r="B12" s="314"/>
      <c r="C12" s="63"/>
      <c r="D12" s="45" t="s">
        <v>229</v>
      </c>
      <c r="E12" s="45" t="s">
        <v>230</v>
      </c>
      <c r="I12" s="97" t="s">
        <v>158</v>
      </c>
      <c r="K12" s="45" t="s">
        <v>160</v>
      </c>
      <c r="M12" s="45" t="s">
        <v>63</v>
      </c>
      <c r="O12" s="45" t="s">
        <v>63</v>
      </c>
      <c r="Q12" s="45" t="s">
        <v>63</v>
      </c>
      <c r="S12" s="45" t="s">
        <v>63</v>
      </c>
      <c r="U12" s="45" t="s">
        <v>63</v>
      </c>
      <c r="W12" s="45" t="s">
        <v>63</v>
      </c>
      <c r="Y12" s="45" t="s">
        <v>63</v>
      </c>
      <c r="AA12" s="45" t="s">
        <v>63</v>
      </c>
      <c r="AC12" s="45" t="s">
        <v>63</v>
      </c>
      <c r="AE12" s="45" t="s">
        <v>63</v>
      </c>
      <c r="AG12" s="45" t="s">
        <v>63</v>
      </c>
      <c r="AI12" s="45" t="s">
        <v>63</v>
      </c>
    </row>
    <row r="13" spans="1:35" ht="15.6">
      <c r="B13" s="314"/>
      <c r="C13" s="63"/>
      <c r="D13" s="45" t="s">
        <v>65</v>
      </c>
      <c r="E13" s="45"/>
      <c r="I13" s="97" t="s">
        <v>159</v>
      </c>
      <c r="K13" s="45" t="s">
        <v>147</v>
      </c>
      <c r="M13" s="45" t="s">
        <v>64</v>
      </c>
      <c r="O13" s="45" t="s">
        <v>64</v>
      </c>
      <c r="Q13" s="45" t="s">
        <v>64</v>
      </c>
      <c r="S13" s="45" t="s">
        <v>64</v>
      </c>
      <c r="U13" s="45" t="s">
        <v>64</v>
      </c>
      <c r="W13" s="45" t="s">
        <v>64</v>
      </c>
      <c r="Y13" s="45" t="s">
        <v>64</v>
      </c>
      <c r="AA13" s="45" t="s">
        <v>64</v>
      </c>
      <c r="AC13" s="45" t="s">
        <v>64</v>
      </c>
      <c r="AE13" s="45" t="s">
        <v>64</v>
      </c>
      <c r="AG13" s="45" t="s">
        <v>64</v>
      </c>
      <c r="AI13" s="45" t="s">
        <v>64</v>
      </c>
    </row>
    <row r="14" spans="1:35" ht="15.6">
      <c r="B14" s="314"/>
      <c r="C14" s="63"/>
      <c r="D14" s="45" t="s">
        <v>161</v>
      </c>
      <c r="E14" s="45"/>
      <c r="I14" s="97" t="s">
        <v>16</v>
      </c>
      <c r="K14" s="45" t="s">
        <v>229</v>
      </c>
      <c r="M14" s="45" t="s">
        <v>230</v>
      </c>
      <c r="O14" s="45" t="s">
        <v>230</v>
      </c>
      <c r="Q14" s="45" t="s">
        <v>230</v>
      </c>
      <c r="S14" s="45" t="s">
        <v>230</v>
      </c>
      <c r="U14" s="45" t="s">
        <v>230</v>
      </c>
      <c r="W14" s="45" t="s">
        <v>230</v>
      </c>
      <c r="Y14" s="45" t="s">
        <v>230</v>
      </c>
      <c r="AA14" s="45" t="s">
        <v>230</v>
      </c>
      <c r="AC14" s="45" t="s">
        <v>230</v>
      </c>
      <c r="AE14" s="45" t="s">
        <v>230</v>
      </c>
      <c r="AG14" s="45" t="s">
        <v>230</v>
      </c>
      <c r="AI14" s="45" t="s">
        <v>230</v>
      </c>
    </row>
    <row r="15" spans="1:35">
      <c r="B15" s="314"/>
      <c r="C15" s="63"/>
      <c r="D15" s="45" t="s">
        <v>66</v>
      </c>
      <c r="E15" s="45"/>
      <c r="K15" s="45" t="s">
        <v>65</v>
      </c>
    </row>
    <row r="16" spans="1:35">
      <c r="B16" s="314"/>
      <c r="C16" s="63"/>
      <c r="D16" s="45" t="s">
        <v>67</v>
      </c>
      <c r="E16" s="45"/>
      <c r="K16" s="45" t="s">
        <v>161</v>
      </c>
    </row>
    <row r="17" spans="2:88" ht="15" thickBot="1">
      <c r="B17" s="314"/>
      <c r="C17" s="63"/>
      <c r="D17" s="45" t="s">
        <v>68</v>
      </c>
      <c r="E17" s="45"/>
      <c r="G17" s="175" t="s">
        <v>205</v>
      </c>
      <c r="K17" s="45" t="s">
        <v>66</v>
      </c>
      <c r="BR17" s="100"/>
    </row>
    <row r="18" spans="2:88" ht="15" thickBot="1">
      <c r="B18" s="315"/>
      <c r="C18" s="64"/>
      <c r="D18" s="62" t="s">
        <v>179</v>
      </c>
      <c r="E18" s="45"/>
      <c r="G18" s="43" t="s">
        <v>58</v>
      </c>
      <c r="K18" s="45" t="s">
        <v>67</v>
      </c>
      <c r="BR18" s="100"/>
    </row>
    <row r="19" spans="2:88" ht="15.45" customHeight="1">
      <c r="B19" s="285" t="s">
        <v>26</v>
      </c>
      <c r="C19" s="288"/>
      <c r="D19" s="47" t="s">
        <v>70</v>
      </c>
      <c r="E19" s="48" t="s">
        <v>222</v>
      </c>
      <c r="G19" s="45" t="s">
        <v>59</v>
      </c>
      <c r="I19" s="39" t="s">
        <v>189</v>
      </c>
      <c r="K19" s="45" t="s">
        <v>68</v>
      </c>
      <c r="BR19" s="100"/>
      <c r="CJ19" s="100"/>
    </row>
    <row r="20" spans="2:88" ht="15" thickBot="1">
      <c r="B20" s="286"/>
      <c r="C20" s="289"/>
      <c r="D20" s="49" t="s">
        <v>148</v>
      </c>
      <c r="E20" s="50" t="s">
        <v>251</v>
      </c>
      <c r="G20" s="45" t="s">
        <v>61</v>
      </c>
      <c r="I20" s="39" t="s">
        <v>190</v>
      </c>
      <c r="K20" s="62" t="s">
        <v>179</v>
      </c>
      <c r="BR20" s="100"/>
      <c r="CJ20" s="100"/>
    </row>
    <row r="21" spans="2:88">
      <c r="B21" s="286"/>
      <c r="C21" s="289"/>
      <c r="D21" s="51"/>
      <c r="E21" s="44" t="s">
        <v>252</v>
      </c>
      <c r="G21" s="45" t="s">
        <v>160</v>
      </c>
      <c r="I21" s="39" t="s">
        <v>191</v>
      </c>
      <c r="BR21" s="100"/>
      <c r="CJ21" s="100"/>
    </row>
    <row r="22" spans="2:88">
      <c r="B22" s="286"/>
      <c r="C22" s="289"/>
      <c r="D22" s="51"/>
      <c r="E22" s="44" t="s">
        <v>253</v>
      </c>
      <c r="G22" s="45" t="s">
        <v>147</v>
      </c>
      <c r="I22" s="39" t="s">
        <v>192</v>
      </c>
      <c r="BR22" s="100"/>
      <c r="CJ22" s="100"/>
    </row>
    <row r="23" spans="2:88">
      <c r="B23" s="286"/>
      <c r="C23" s="289"/>
      <c r="D23" s="52"/>
      <c r="E23" s="53" t="s">
        <v>254</v>
      </c>
      <c r="G23" s="45" t="s">
        <v>229</v>
      </c>
      <c r="I23" s="39" t="s">
        <v>69</v>
      </c>
      <c r="BR23" s="100"/>
      <c r="CJ23" s="100"/>
    </row>
    <row r="24" spans="2:88" ht="15" thickBot="1">
      <c r="B24" s="286"/>
      <c r="C24" s="289"/>
      <c r="D24" s="49" t="s">
        <v>74</v>
      </c>
      <c r="E24" s="50" t="s">
        <v>225</v>
      </c>
      <c r="G24" s="45" t="s">
        <v>65</v>
      </c>
      <c r="BR24" s="100"/>
      <c r="CJ24" s="100"/>
    </row>
    <row r="25" spans="2:88" ht="16.2" thickBot="1">
      <c r="B25" s="286"/>
      <c r="C25" s="289"/>
      <c r="D25" s="51"/>
      <c r="E25" s="44" t="s">
        <v>226</v>
      </c>
      <c r="G25" s="45" t="s">
        <v>161</v>
      </c>
      <c r="K25" s="96" t="s">
        <v>146</v>
      </c>
      <c r="M25" s="71" t="s">
        <v>70</v>
      </c>
      <c r="O25" s="72" t="s">
        <v>148</v>
      </c>
      <c r="Q25" s="72" t="s">
        <v>74</v>
      </c>
      <c r="S25" s="72" t="s">
        <v>76</v>
      </c>
      <c r="U25" s="73" t="s">
        <v>78</v>
      </c>
      <c r="BR25" s="100"/>
      <c r="CJ25" s="100"/>
    </row>
    <row r="26" spans="2:88" ht="15" thickBot="1">
      <c r="B26" s="286"/>
      <c r="C26" s="289"/>
      <c r="D26" s="51"/>
      <c r="E26" s="44" t="s">
        <v>227</v>
      </c>
      <c r="G26" s="45" t="s">
        <v>66</v>
      </c>
      <c r="K26" s="71" t="s">
        <v>70</v>
      </c>
      <c r="M26" s="48" t="s">
        <v>222</v>
      </c>
      <c r="O26" s="50" t="s">
        <v>251</v>
      </c>
      <c r="Q26" s="50" t="s">
        <v>225</v>
      </c>
      <c r="S26" s="50" t="s">
        <v>214</v>
      </c>
      <c r="U26" s="44" t="s">
        <v>79</v>
      </c>
      <c r="BR26" s="100"/>
      <c r="CJ26" s="100"/>
    </row>
    <row r="27" spans="2:88" ht="15" thickBot="1">
      <c r="B27" s="286"/>
      <c r="C27" s="289"/>
      <c r="D27" s="51"/>
      <c r="E27" s="44" t="s">
        <v>75</v>
      </c>
      <c r="G27" s="45" t="s">
        <v>67</v>
      </c>
      <c r="K27" s="72" t="s">
        <v>148</v>
      </c>
      <c r="M27" s="80"/>
      <c r="O27" s="44" t="s">
        <v>252</v>
      </c>
      <c r="Q27" s="44" t="s">
        <v>226</v>
      </c>
      <c r="S27" s="53" t="s">
        <v>77</v>
      </c>
      <c r="U27" s="79"/>
      <c r="BR27" s="100"/>
      <c r="CJ27" s="100"/>
    </row>
    <row r="28" spans="2:88">
      <c r="B28" s="286"/>
      <c r="C28" s="289"/>
      <c r="D28" s="51"/>
      <c r="E28" s="44" t="s">
        <v>214</v>
      </c>
      <c r="G28" s="45" t="s">
        <v>68</v>
      </c>
      <c r="K28" s="72" t="s">
        <v>74</v>
      </c>
      <c r="M28" s="81"/>
      <c r="O28" s="44" t="s">
        <v>253</v>
      </c>
      <c r="Q28" s="44" t="s">
        <v>227</v>
      </c>
      <c r="S28" s="79"/>
      <c r="U28" s="80"/>
      <c r="CJ28" s="100"/>
    </row>
    <row r="29" spans="2:88" ht="15" thickBot="1">
      <c r="B29" s="286"/>
      <c r="C29" s="289"/>
      <c r="D29" s="52"/>
      <c r="E29" s="53" t="s">
        <v>69</v>
      </c>
      <c r="G29" s="62" t="s">
        <v>179</v>
      </c>
      <c r="K29" s="72" t="s">
        <v>76</v>
      </c>
      <c r="M29" s="81"/>
      <c r="O29" s="53" t="s">
        <v>254</v>
      </c>
      <c r="Q29" s="44" t="s">
        <v>75</v>
      </c>
      <c r="S29" s="80"/>
      <c r="U29" s="81"/>
      <c r="CJ29" s="100"/>
    </row>
    <row r="30" spans="2:88" ht="15" thickBot="1">
      <c r="B30" s="286"/>
      <c r="C30" s="289"/>
      <c r="D30" s="49" t="s">
        <v>76</v>
      </c>
      <c r="E30" s="50" t="s">
        <v>214</v>
      </c>
      <c r="G30" s="173"/>
      <c r="K30" s="73" t="s">
        <v>78</v>
      </c>
      <c r="M30" s="82"/>
      <c r="O30" s="82"/>
      <c r="Q30" s="44" t="s">
        <v>214</v>
      </c>
      <c r="S30" s="81"/>
      <c r="U30" s="81"/>
      <c r="CJ30" s="101"/>
    </row>
    <row r="31" spans="2:88" ht="15" thickBot="1">
      <c r="B31" s="286"/>
      <c r="C31" s="289"/>
      <c r="D31" s="52"/>
      <c r="E31" s="53" t="s">
        <v>77</v>
      </c>
      <c r="G31" s="43" t="s">
        <v>214</v>
      </c>
      <c r="M31" s="80"/>
      <c r="O31" s="80"/>
      <c r="Q31" s="53" t="s">
        <v>69</v>
      </c>
      <c r="S31" s="81"/>
      <c r="U31" s="82"/>
      <c r="CJ31" s="102"/>
    </row>
    <row r="32" spans="2:88" ht="15" thickBot="1">
      <c r="B32" s="287"/>
      <c r="C32" s="290"/>
      <c r="D32" s="51" t="s">
        <v>78</v>
      </c>
      <c r="E32" s="44" t="s">
        <v>79</v>
      </c>
      <c r="G32" s="45" t="s">
        <v>60</v>
      </c>
      <c r="M32" s="81"/>
      <c r="O32" s="81"/>
      <c r="Q32" s="79"/>
      <c r="S32" s="82"/>
      <c r="U32" s="80"/>
      <c r="CJ32" s="103"/>
    </row>
    <row r="33" spans="2:103" ht="15.45" customHeight="1">
      <c r="B33" s="291" t="s">
        <v>80</v>
      </c>
      <c r="C33" s="294" t="s">
        <v>81</v>
      </c>
      <c r="D33" s="54" t="s">
        <v>82</v>
      </c>
      <c r="E33" s="42" t="s">
        <v>83</v>
      </c>
      <c r="G33" s="45" t="s">
        <v>62</v>
      </c>
      <c r="M33" s="81"/>
      <c r="O33" s="81"/>
      <c r="Q33" s="80"/>
      <c r="S33" s="80"/>
      <c r="U33" s="81"/>
      <c r="CJ33" s="102"/>
    </row>
    <row r="34" spans="2:103" ht="15.45" customHeight="1">
      <c r="B34" s="292"/>
      <c r="C34" s="295"/>
      <c r="D34" s="51" t="s">
        <v>84</v>
      </c>
      <c r="E34" s="44" t="s">
        <v>258</v>
      </c>
      <c r="G34" s="45" t="s">
        <v>63</v>
      </c>
      <c r="M34" s="81"/>
      <c r="O34" s="81"/>
      <c r="Q34" s="81"/>
      <c r="S34" s="81"/>
      <c r="U34" s="81"/>
      <c r="CJ34" s="102"/>
    </row>
    <row r="35" spans="2:103" ht="15.45" customHeight="1" thickBot="1">
      <c r="B35" s="292"/>
      <c r="C35" s="295"/>
      <c r="D35" s="51" t="s">
        <v>86</v>
      </c>
      <c r="E35" s="44" t="s">
        <v>87</v>
      </c>
      <c r="G35" s="45" t="s">
        <v>64</v>
      </c>
      <c r="K35" s="99" t="s">
        <v>134</v>
      </c>
      <c r="M35" s="81"/>
      <c r="O35" s="81"/>
      <c r="Q35" s="81"/>
      <c r="S35" s="81"/>
      <c r="U35" s="81"/>
      <c r="CJ35" s="108"/>
    </row>
    <row r="36" spans="2:103">
      <c r="B36" s="292"/>
      <c r="C36" s="295"/>
      <c r="D36" s="51" t="s">
        <v>88</v>
      </c>
      <c r="E36" s="44" t="s">
        <v>89</v>
      </c>
      <c r="G36" s="45" t="s">
        <v>230</v>
      </c>
      <c r="K36" s="87" t="s">
        <v>82</v>
      </c>
      <c r="M36" s="82"/>
      <c r="O36" s="82"/>
      <c r="Q36" s="82"/>
      <c r="S36" s="81"/>
      <c r="U36" s="81"/>
    </row>
    <row r="37" spans="2:103">
      <c r="B37" s="292"/>
      <c r="C37" s="295"/>
      <c r="D37" s="51" t="s">
        <v>90</v>
      </c>
      <c r="E37" s="44" t="s">
        <v>228</v>
      </c>
      <c r="K37" s="88" t="s">
        <v>170</v>
      </c>
      <c r="M37" s="80"/>
      <c r="O37" s="80"/>
      <c r="Q37" s="80"/>
      <c r="S37" s="81"/>
      <c r="U37" s="82"/>
    </row>
    <row r="38" spans="2:103">
      <c r="B38" s="292"/>
      <c r="C38" s="295"/>
      <c r="D38" s="51" t="s">
        <v>91</v>
      </c>
      <c r="E38" s="44"/>
      <c r="K38" s="88" t="s">
        <v>86</v>
      </c>
      <c r="M38" s="82"/>
      <c r="O38" s="82"/>
      <c r="Q38" s="82"/>
      <c r="S38" s="82"/>
      <c r="U38" s="80"/>
    </row>
    <row r="39" spans="2:103">
      <c r="B39" s="292"/>
      <c r="C39" s="295"/>
      <c r="D39" s="51" t="s">
        <v>92</v>
      </c>
      <c r="E39" s="223"/>
      <c r="K39" s="88" t="s">
        <v>171</v>
      </c>
      <c r="M39" s="81"/>
      <c r="O39" s="81"/>
      <c r="Q39" s="81"/>
      <c r="S39" s="81"/>
      <c r="U39" s="82"/>
    </row>
    <row r="40" spans="2:103" ht="15" thickBot="1">
      <c r="B40" s="292"/>
      <c r="C40" s="295"/>
      <c r="D40" s="51" t="s">
        <v>93</v>
      </c>
      <c r="E40" s="224"/>
      <c r="G40" s="39" t="s">
        <v>206</v>
      </c>
      <c r="K40" s="88" t="s">
        <v>90</v>
      </c>
    </row>
    <row r="41" spans="2:103">
      <c r="B41" s="292"/>
      <c r="C41" s="295"/>
      <c r="D41" s="51" t="s">
        <v>94</v>
      </c>
      <c r="E41" s="44"/>
      <c r="G41" s="174" t="s">
        <v>70</v>
      </c>
      <c r="K41" s="88" t="s">
        <v>91</v>
      </c>
    </row>
    <row r="42" spans="2:103">
      <c r="B42" s="292"/>
      <c r="C42" s="295"/>
      <c r="D42" s="51" t="s">
        <v>95</v>
      </c>
      <c r="E42" s="44"/>
      <c r="G42" s="163" t="s">
        <v>148</v>
      </c>
      <c r="K42" s="88" t="s">
        <v>92</v>
      </c>
    </row>
    <row r="43" spans="2:103">
      <c r="B43" s="292"/>
      <c r="C43" s="295"/>
      <c r="D43" s="51" t="s">
        <v>96</v>
      </c>
      <c r="E43" s="44"/>
      <c r="G43" s="163" t="s">
        <v>74</v>
      </c>
      <c r="K43" s="88" t="s">
        <v>93</v>
      </c>
    </row>
    <row r="44" spans="2:103">
      <c r="B44" s="292"/>
      <c r="C44" s="295"/>
      <c r="D44" s="51" t="s">
        <v>173</v>
      </c>
      <c r="E44" s="44"/>
      <c r="G44" s="163" t="s">
        <v>76</v>
      </c>
      <c r="K44" s="88" t="s">
        <v>94</v>
      </c>
    </row>
    <row r="45" spans="2:103" ht="15" thickBot="1">
      <c r="B45" s="292"/>
      <c r="C45" s="295"/>
      <c r="D45" s="51" t="s">
        <v>151</v>
      </c>
      <c r="E45" s="44"/>
      <c r="G45" s="164" t="s">
        <v>78</v>
      </c>
      <c r="K45" s="88" t="s">
        <v>172</v>
      </c>
    </row>
    <row r="46" spans="2:103" ht="15" thickBot="1">
      <c r="B46" s="292"/>
      <c r="C46" s="295"/>
      <c r="D46" s="51" t="s">
        <v>97</v>
      </c>
      <c r="E46" s="44"/>
      <c r="K46" s="88" t="s">
        <v>96</v>
      </c>
      <c r="M46" s="87" t="s">
        <v>82</v>
      </c>
      <c r="O46" s="88" t="s">
        <v>170</v>
      </c>
      <c r="Q46" s="88" t="s">
        <v>86</v>
      </c>
      <c r="S46" s="88" t="s">
        <v>171</v>
      </c>
      <c r="U46" s="88" t="s">
        <v>90</v>
      </c>
      <c r="W46" s="88" t="s">
        <v>91</v>
      </c>
      <c r="Y46" s="88" t="s">
        <v>92</v>
      </c>
      <c r="AA46" s="88" t="s">
        <v>93</v>
      </c>
      <c r="AC46" s="88" t="s">
        <v>94</v>
      </c>
      <c r="AE46" s="88" t="s">
        <v>172</v>
      </c>
      <c r="AG46" s="88" t="s">
        <v>96</v>
      </c>
      <c r="AI46" s="88" t="s">
        <v>173</v>
      </c>
      <c r="AK46" s="88" t="s">
        <v>151</v>
      </c>
      <c r="AM46" s="88" t="s">
        <v>97</v>
      </c>
      <c r="AO46" s="88" t="s">
        <v>98</v>
      </c>
      <c r="AQ46" s="88" t="s">
        <v>99</v>
      </c>
      <c r="AS46" s="88" t="s">
        <v>100</v>
      </c>
      <c r="AU46" s="88" t="s">
        <v>101</v>
      </c>
      <c r="AW46" s="100" t="s">
        <v>102</v>
      </c>
      <c r="AY46" s="100" t="s">
        <v>103</v>
      </c>
      <c r="BA46" s="100" t="s">
        <v>104</v>
      </c>
      <c r="BC46" s="100" t="s">
        <v>105</v>
      </c>
      <c r="BE46" s="100" t="s">
        <v>106</v>
      </c>
      <c r="BG46" s="100" t="s">
        <v>165</v>
      </c>
      <c r="BI46" s="100" t="s">
        <v>108</v>
      </c>
      <c r="BK46" s="100" t="s">
        <v>109</v>
      </c>
      <c r="BM46" s="100" t="s">
        <v>110</v>
      </c>
      <c r="BO46" s="100" t="s">
        <v>111</v>
      </c>
      <c r="BQ46" s="100" t="s">
        <v>166</v>
      </c>
      <c r="BS46" s="100" t="s">
        <v>113</v>
      </c>
      <c r="BU46" s="100" t="s">
        <v>114</v>
      </c>
      <c r="BW46" s="100" t="s">
        <v>115</v>
      </c>
      <c r="BY46" s="100" t="s">
        <v>116</v>
      </c>
      <c r="CA46" s="100" t="s">
        <v>117</v>
      </c>
      <c r="CC46" s="100" t="s">
        <v>150</v>
      </c>
      <c r="CE46" s="100" t="s">
        <v>167</v>
      </c>
      <c r="CG46" s="100" t="s">
        <v>174</v>
      </c>
      <c r="CI46" s="100" t="s">
        <v>175</v>
      </c>
      <c r="CK46" s="100" t="s">
        <v>149</v>
      </c>
      <c r="CM46" s="100" t="s">
        <v>120</v>
      </c>
      <c r="CO46" s="102" t="s">
        <v>122</v>
      </c>
      <c r="CQ46" s="221" t="s">
        <v>183</v>
      </c>
      <c r="CS46" s="102" t="s">
        <v>168</v>
      </c>
      <c r="CU46" s="102" t="s">
        <v>126</v>
      </c>
      <c r="CW46" s="108" t="s">
        <v>169</v>
      </c>
      <c r="CY46" s="108" t="s">
        <v>176</v>
      </c>
    </row>
    <row r="47" spans="2:103">
      <c r="B47" s="292"/>
      <c r="C47" s="295"/>
      <c r="D47" s="51" t="s">
        <v>98</v>
      </c>
      <c r="E47" s="44"/>
      <c r="G47" s="48" t="s">
        <v>222</v>
      </c>
      <c r="K47" s="88" t="s">
        <v>173</v>
      </c>
      <c r="M47" s="42" t="s">
        <v>83</v>
      </c>
      <c r="O47" s="42" t="s">
        <v>83</v>
      </c>
      <c r="Q47" s="42" t="s">
        <v>83</v>
      </c>
      <c r="S47" s="42" t="s">
        <v>83</v>
      </c>
      <c r="U47" s="42" t="s">
        <v>83</v>
      </c>
      <c r="W47" s="42" t="s">
        <v>83</v>
      </c>
      <c r="Y47" s="42" t="s">
        <v>83</v>
      </c>
      <c r="AA47" s="42" t="s">
        <v>83</v>
      </c>
      <c r="AC47" s="42" t="s">
        <v>83</v>
      </c>
      <c r="AE47" s="42" t="s">
        <v>83</v>
      </c>
      <c r="AG47" s="42" t="s">
        <v>83</v>
      </c>
      <c r="AI47" s="42" t="s">
        <v>83</v>
      </c>
      <c r="AK47" s="42" t="s">
        <v>83</v>
      </c>
      <c r="AM47" s="42" t="s">
        <v>83</v>
      </c>
      <c r="AO47" s="42" t="s">
        <v>83</v>
      </c>
      <c r="AQ47" s="42" t="s">
        <v>83</v>
      </c>
      <c r="AS47" s="42" t="s">
        <v>83</v>
      </c>
      <c r="AU47" s="42" t="s">
        <v>83</v>
      </c>
      <c r="AW47" s="42" t="s">
        <v>83</v>
      </c>
      <c r="AY47" s="42" t="s">
        <v>83</v>
      </c>
      <c r="BA47" s="42" t="s">
        <v>83</v>
      </c>
      <c r="BC47" s="42" t="s">
        <v>83</v>
      </c>
      <c r="BE47" s="42" t="s">
        <v>83</v>
      </c>
      <c r="BG47" s="42" t="s">
        <v>83</v>
      </c>
      <c r="BI47" s="42" t="s">
        <v>83</v>
      </c>
      <c r="BK47" s="42" t="s">
        <v>83</v>
      </c>
      <c r="BM47" s="42" t="s">
        <v>83</v>
      </c>
      <c r="BO47" s="42" t="s">
        <v>83</v>
      </c>
      <c r="BQ47" s="42" t="s">
        <v>83</v>
      </c>
      <c r="BS47" s="42" t="s">
        <v>83</v>
      </c>
      <c r="BU47" s="42" t="s">
        <v>83</v>
      </c>
      <c r="BW47" s="42" t="s">
        <v>83</v>
      </c>
      <c r="BY47" s="42" t="s">
        <v>83</v>
      </c>
      <c r="CA47" s="42" t="s">
        <v>83</v>
      </c>
      <c r="CC47" s="42" t="s">
        <v>83</v>
      </c>
      <c r="CE47" s="42" t="s">
        <v>83</v>
      </c>
      <c r="CG47" s="42" t="s">
        <v>83</v>
      </c>
      <c r="CI47" s="42" t="s">
        <v>83</v>
      </c>
      <c r="CK47" s="42" t="s">
        <v>83</v>
      </c>
      <c r="CM47" s="42" t="s">
        <v>83</v>
      </c>
      <c r="CO47" s="86" t="s">
        <v>234</v>
      </c>
      <c r="CQ47" s="42" t="s">
        <v>83</v>
      </c>
      <c r="CS47" s="84" t="s">
        <v>235</v>
      </c>
      <c r="CU47" s="86" t="s">
        <v>127</v>
      </c>
      <c r="CW47" s="86" t="s">
        <v>128</v>
      </c>
      <c r="CY47" s="85" t="s">
        <v>233</v>
      </c>
    </row>
    <row r="48" spans="2:103" ht="15" thickBot="1">
      <c r="B48" s="292"/>
      <c r="C48" s="295"/>
      <c r="D48" s="51" t="s">
        <v>99</v>
      </c>
      <c r="E48" s="44"/>
      <c r="G48" s="50" t="s">
        <v>251</v>
      </c>
      <c r="K48" s="88" t="s">
        <v>151</v>
      </c>
      <c r="M48" s="44" t="s">
        <v>258</v>
      </c>
      <c r="O48" s="44" t="s">
        <v>258</v>
      </c>
      <c r="Q48" s="44" t="s">
        <v>258</v>
      </c>
      <c r="S48" s="44" t="s">
        <v>258</v>
      </c>
      <c r="U48" s="44" t="s">
        <v>258</v>
      </c>
      <c r="W48" s="44" t="s">
        <v>258</v>
      </c>
      <c r="Y48" s="44" t="s">
        <v>258</v>
      </c>
      <c r="AA48" s="44" t="s">
        <v>258</v>
      </c>
      <c r="AC48" s="44" t="s">
        <v>258</v>
      </c>
      <c r="AE48" s="44" t="s">
        <v>258</v>
      </c>
      <c r="AG48" s="44" t="s">
        <v>258</v>
      </c>
      <c r="AI48" s="44" t="s">
        <v>258</v>
      </c>
      <c r="AK48" s="44" t="s">
        <v>258</v>
      </c>
      <c r="AM48" s="44" t="s">
        <v>258</v>
      </c>
      <c r="AO48" s="44" t="s">
        <v>258</v>
      </c>
      <c r="AQ48" s="44" t="s">
        <v>258</v>
      </c>
      <c r="AS48" s="44" t="s">
        <v>258</v>
      </c>
      <c r="AU48" s="44" t="s">
        <v>258</v>
      </c>
      <c r="AW48" s="44" t="s">
        <v>258</v>
      </c>
      <c r="AY48" s="44" t="s">
        <v>258</v>
      </c>
      <c r="BA48" s="44" t="s">
        <v>258</v>
      </c>
      <c r="BC48" s="44" t="s">
        <v>258</v>
      </c>
      <c r="BE48" s="44" t="s">
        <v>258</v>
      </c>
      <c r="BG48" s="44" t="s">
        <v>258</v>
      </c>
      <c r="BI48" s="44" t="s">
        <v>258</v>
      </c>
      <c r="BK48" s="44" t="s">
        <v>258</v>
      </c>
      <c r="BM48" s="44" t="s">
        <v>258</v>
      </c>
      <c r="BO48" s="44" t="s">
        <v>258</v>
      </c>
      <c r="BQ48" s="44" t="s">
        <v>258</v>
      </c>
      <c r="BS48" s="44" t="s">
        <v>258</v>
      </c>
      <c r="BU48" s="44" t="s">
        <v>258</v>
      </c>
      <c r="BW48" s="44" t="s">
        <v>258</v>
      </c>
      <c r="BY48" s="44" t="s">
        <v>258</v>
      </c>
      <c r="CA48" s="44" t="s">
        <v>258</v>
      </c>
      <c r="CC48" s="44" t="s">
        <v>258</v>
      </c>
      <c r="CE48" s="44" t="s">
        <v>258</v>
      </c>
      <c r="CG48" s="44" t="s">
        <v>258</v>
      </c>
      <c r="CI48" s="44" t="s">
        <v>258</v>
      </c>
      <c r="CK48" s="44" t="s">
        <v>258</v>
      </c>
      <c r="CM48" s="44" t="s">
        <v>258</v>
      </c>
      <c r="CO48" s="84" t="s">
        <v>123</v>
      </c>
      <c r="CQ48" s="44" t="s">
        <v>258</v>
      </c>
      <c r="CS48" s="84" t="s">
        <v>255</v>
      </c>
      <c r="CU48" s="84" t="s">
        <v>237</v>
      </c>
      <c r="CW48" s="84"/>
      <c r="CY48" s="86" t="s">
        <v>89</v>
      </c>
    </row>
    <row r="49" spans="2:103">
      <c r="B49" s="292"/>
      <c r="C49" s="295"/>
      <c r="D49" s="51" t="s">
        <v>100</v>
      </c>
      <c r="E49" s="44"/>
      <c r="G49" s="44" t="s">
        <v>252</v>
      </c>
      <c r="K49" s="88" t="s">
        <v>97</v>
      </c>
      <c r="M49" s="44" t="s">
        <v>87</v>
      </c>
      <c r="O49" s="44" t="s">
        <v>87</v>
      </c>
      <c r="Q49" s="44" t="s">
        <v>87</v>
      </c>
      <c r="S49" s="44" t="s">
        <v>87</v>
      </c>
      <c r="U49" s="44" t="s">
        <v>87</v>
      </c>
      <c r="W49" s="44" t="s">
        <v>87</v>
      </c>
      <c r="Y49" s="44" t="s">
        <v>87</v>
      </c>
      <c r="AA49" s="44" t="s">
        <v>87</v>
      </c>
      <c r="AC49" s="44" t="s">
        <v>87</v>
      </c>
      <c r="AE49" s="44" t="s">
        <v>87</v>
      </c>
      <c r="AG49" s="44" t="s">
        <v>87</v>
      </c>
      <c r="AI49" s="44" t="s">
        <v>87</v>
      </c>
      <c r="AK49" s="44" t="s">
        <v>87</v>
      </c>
      <c r="AM49" s="44" t="s">
        <v>87</v>
      </c>
      <c r="AO49" s="44" t="s">
        <v>87</v>
      </c>
      <c r="AQ49" s="44" t="s">
        <v>87</v>
      </c>
      <c r="AS49" s="44" t="s">
        <v>87</v>
      </c>
      <c r="AU49" s="44" t="s">
        <v>87</v>
      </c>
      <c r="AW49" s="44" t="s">
        <v>87</v>
      </c>
      <c r="AY49" s="44" t="s">
        <v>87</v>
      </c>
      <c r="BA49" s="44" t="s">
        <v>87</v>
      </c>
      <c r="BC49" s="44" t="s">
        <v>87</v>
      </c>
      <c r="BE49" s="44" t="s">
        <v>87</v>
      </c>
      <c r="BG49" s="44" t="s">
        <v>87</v>
      </c>
      <c r="BI49" s="44" t="s">
        <v>87</v>
      </c>
      <c r="BK49" s="44" t="s">
        <v>87</v>
      </c>
      <c r="BM49" s="44" t="s">
        <v>87</v>
      </c>
      <c r="BO49" s="44" t="s">
        <v>87</v>
      </c>
      <c r="BQ49" s="44" t="s">
        <v>87</v>
      </c>
      <c r="BS49" s="44" t="s">
        <v>87</v>
      </c>
      <c r="BU49" s="44" t="s">
        <v>87</v>
      </c>
      <c r="BW49" s="44" t="s">
        <v>87</v>
      </c>
      <c r="BY49" s="44" t="s">
        <v>87</v>
      </c>
      <c r="CA49" s="44" t="s">
        <v>87</v>
      </c>
      <c r="CC49" s="44" t="s">
        <v>87</v>
      </c>
      <c r="CE49" s="44" t="s">
        <v>87</v>
      </c>
      <c r="CG49" s="44" t="s">
        <v>87</v>
      </c>
      <c r="CI49" s="44" t="s">
        <v>87</v>
      </c>
      <c r="CK49" s="44" t="s">
        <v>87</v>
      </c>
      <c r="CM49" s="44" t="s">
        <v>87</v>
      </c>
      <c r="CO49" s="83"/>
      <c r="CQ49" s="44" t="s">
        <v>87</v>
      </c>
      <c r="CS49" s="84" t="s">
        <v>124</v>
      </c>
      <c r="CU49" s="83"/>
      <c r="CW49" s="84"/>
      <c r="CY49" s="83"/>
    </row>
    <row r="50" spans="2:103">
      <c r="B50" s="292"/>
      <c r="C50" s="295"/>
      <c r="D50" s="51" t="s">
        <v>101</v>
      </c>
      <c r="E50" s="44"/>
      <c r="G50" s="44" t="s">
        <v>253</v>
      </c>
      <c r="K50" s="88" t="s">
        <v>98</v>
      </c>
      <c r="M50" s="44" t="s">
        <v>89</v>
      </c>
      <c r="O50" s="44" t="s">
        <v>89</v>
      </c>
      <c r="Q50" s="44" t="s">
        <v>89</v>
      </c>
      <c r="S50" s="44" t="s">
        <v>89</v>
      </c>
      <c r="U50" s="44" t="s">
        <v>89</v>
      </c>
      <c r="W50" s="44" t="s">
        <v>89</v>
      </c>
      <c r="Y50" s="44" t="s">
        <v>89</v>
      </c>
      <c r="AA50" s="44" t="s">
        <v>89</v>
      </c>
      <c r="AC50" s="44" t="s">
        <v>89</v>
      </c>
      <c r="AE50" s="44" t="s">
        <v>89</v>
      </c>
      <c r="AG50" s="44" t="s">
        <v>89</v>
      </c>
      <c r="AI50" s="44" t="s">
        <v>89</v>
      </c>
      <c r="AK50" s="44" t="s">
        <v>89</v>
      </c>
      <c r="AM50" s="44" t="s">
        <v>89</v>
      </c>
      <c r="AO50" s="44" t="s">
        <v>89</v>
      </c>
      <c r="AQ50" s="44" t="s">
        <v>89</v>
      </c>
      <c r="AS50" s="44" t="s">
        <v>89</v>
      </c>
      <c r="AU50" s="44" t="s">
        <v>89</v>
      </c>
      <c r="AW50" s="44" t="s">
        <v>89</v>
      </c>
      <c r="AY50" s="44" t="s">
        <v>89</v>
      </c>
      <c r="BA50" s="44" t="s">
        <v>89</v>
      </c>
      <c r="BC50" s="44" t="s">
        <v>89</v>
      </c>
      <c r="BE50" s="44" t="s">
        <v>89</v>
      </c>
      <c r="BG50" s="44" t="s">
        <v>89</v>
      </c>
      <c r="BI50" s="44" t="s">
        <v>89</v>
      </c>
      <c r="BK50" s="44" t="s">
        <v>89</v>
      </c>
      <c r="BM50" s="44" t="s">
        <v>89</v>
      </c>
      <c r="BO50" s="44" t="s">
        <v>89</v>
      </c>
      <c r="BQ50" s="44" t="s">
        <v>89</v>
      </c>
      <c r="BS50" s="44" t="s">
        <v>89</v>
      </c>
      <c r="BU50" s="44" t="s">
        <v>89</v>
      </c>
      <c r="BW50" s="44" t="s">
        <v>89</v>
      </c>
      <c r="BY50" s="44" t="s">
        <v>89</v>
      </c>
      <c r="CA50" s="44" t="s">
        <v>89</v>
      </c>
      <c r="CC50" s="44" t="s">
        <v>89</v>
      </c>
      <c r="CE50" s="44" t="s">
        <v>89</v>
      </c>
      <c r="CG50" s="44" t="s">
        <v>89</v>
      </c>
      <c r="CI50" s="44" t="s">
        <v>89</v>
      </c>
      <c r="CK50" s="44" t="s">
        <v>89</v>
      </c>
      <c r="CM50" s="44" t="s">
        <v>89</v>
      </c>
      <c r="CO50" s="84"/>
      <c r="CQ50" s="44" t="s">
        <v>89</v>
      </c>
      <c r="CS50" s="84" t="s">
        <v>125</v>
      </c>
      <c r="CU50" s="84"/>
      <c r="CW50" s="84"/>
      <c r="CY50" s="84"/>
    </row>
    <row r="51" spans="2:103" ht="15" thickBot="1">
      <c r="B51" s="292"/>
      <c r="C51" s="295"/>
      <c r="D51" s="51" t="s">
        <v>102</v>
      </c>
      <c r="E51" s="44"/>
      <c r="G51" s="53" t="s">
        <v>254</v>
      </c>
      <c r="K51" s="88" t="s">
        <v>99</v>
      </c>
      <c r="M51" s="44" t="s">
        <v>228</v>
      </c>
      <c r="O51" s="44" t="s">
        <v>228</v>
      </c>
      <c r="Q51" s="44" t="s">
        <v>228</v>
      </c>
      <c r="S51" s="44" t="s">
        <v>228</v>
      </c>
      <c r="U51" s="44" t="s">
        <v>228</v>
      </c>
      <c r="W51" s="44" t="s">
        <v>228</v>
      </c>
      <c r="Y51" s="44" t="s">
        <v>228</v>
      </c>
      <c r="AA51" s="44" t="s">
        <v>228</v>
      </c>
      <c r="AC51" s="44" t="s">
        <v>228</v>
      </c>
      <c r="AE51" s="44" t="s">
        <v>228</v>
      </c>
      <c r="AG51" s="44" t="s">
        <v>228</v>
      </c>
      <c r="AI51" s="44" t="s">
        <v>228</v>
      </c>
      <c r="AK51" s="44" t="s">
        <v>228</v>
      </c>
      <c r="AM51" s="44" t="s">
        <v>228</v>
      </c>
      <c r="AO51" s="44" t="s">
        <v>228</v>
      </c>
      <c r="AQ51" s="44" t="s">
        <v>228</v>
      </c>
      <c r="AS51" s="44" t="s">
        <v>228</v>
      </c>
      <c r="AU51" s="44" t="s">
        <v>228</v>
      </c>
      <c r="AW51" s="44" t="s">
        <v>228</v>
      </c>
      <c r="AY51" s="44" t="s">
        <v>228</v>
      </c>
      <c r="BA51" s="44" t="s">
        <v>228</v>
      </c>
      <c r="BC51" s="44" t="s">
        <v>228</v>
      </c>
      <c r="BE51" s="44" t="s">
        <v>228</v>
      </c>
      <c r="BG51" s="44" t="s">
        <v>228</v>
      </c>
      <c r="BI51" s="44" t="s">
        <v>228</v>
      </c>
      <c r="BK51" s="44" t="s">
        <v>228</v>
      </c>
      <c r="BM51" s="44" t="s">
        <v>228</v>
      </c>
      <c r="BO51" s="44" t="s">
        <v>228</v>
      </c>
      <c r="BQ51" s="44" t="s">
        <v>228</v>
      </c>
      <c r="BS51" s="44" t="s">
        <v>228</v>
      </c>
      <c r="BU51" s="44" t="s">
        <v>228</v>
      </c>
      <c r="BW51" s="44" t="s">
        <v>228</v>
      </c>
      <c r="BY51" s="44" t="s">
        <v>228</v>
      </c>
      <c r="CA51" s="44" t="s">
        <v>228</v>
      </c>
      <c r="CC51" s="44" t="s">
        <v>228</v>
      </c>
      <c r="CE51" s="44" t="s">
        <v>228</v>
      </c>
      <c r="CG51" s="44" t="s">
        <v>228</v>
      </c>
      <c r="CI51" s="44" t="s">
        <v>228</v>
      </c>
      <c r="CK51" s="44" t="s">
        <v>228</v>
      </c>
      <c r="CM51" s="44" t="s">
        <v>228</v>
      </c>
      <c r="CO51" s="84"/>
      <c r="CQ51" s="44" t="s">
        <v>228</v>
      </c>
      <c r="CS51" s="84" t="s">
        <v>142</v>
      </c>
      <c r="CU51" s="84"/>
      <c r="CW51" s="84"/>
      <c r="CY51" s="84"/>
    </row>
    <row r="52" spans="2:103">
      <c r="B52" s="292"/>
      <c r="C52" s="295"/>
      <c r="D52" s="51" t="s">
        <v>103</v>
      </c>
      <c r="E52" s="44"/>
      <c r="G52" s="50" t="s">
        <v>225</v>
      </c>
      <c r="K52" s="88" t="s">
        <v>100</v>
      </c>
      <c r="M52" s="85"/>
      <c r="O52" s="85"/>
      <c r="Q52" s="85"/>
      <c r="S52" s="85"/>
      <c r="U52" s="85"/>
      <c r="W52" s="85"/>
      <c r="Y52" s="85"/>
      <c r="AA52" s="85"/>
      <c r="AC52" s="85"/>
      <c r="AE52" s="85"/>
      <c r="AG52" s="85"/>
      <c r="AI52" s="85"/>
      <c r="AK52" s="85"/>
      <c r="AM52" s="85"/>
      <c r="AO52" s="85"/>
      <c r="AQ52" s="85"/>
      <c r="AS52" s="85"/>
      <c r="AU52" s="85"/>
      <c r="AW52" s="85"/>
      <c r="AY52" s="85"/>
      <c r="BA52" s="85"/>
      <c r="BC52" s="85"/>
      <c r="BE52" s="85"/>
      <c r="BG52" s="85"/>
      <c r="BI52" s="85"/>
      <c r="BK52" s="85"/>
      <c r="BM52" s="85"/>
      <c r="BO52" s="85"/>
      <c r="BQ52" s="85"/>
      <c r="BS52" s="85"/>
      <c r="BU52" s="85"/>
      <c r="BW52" s="85"/>
      <c r="BY52" s="85"/>
      <c r="CA52" s="85"/>
      <c r="CC52" s="85"/>
      <c r="CE52" s="85"/>
      <c r="CG52" s="85"/>
      <c r="CI52" s="85"/>
      <c r="CK52" s="85"/>
      <c r="CM52" s="85"/>
      <c r="CO52" s="84"/>
      <c r="CQ52" s="222"/>
      <c r="CS52" s="83"/>
      <c r="CU52" s="84"/>
      <c r="CW52" s="85"/>
      <c r="CY52" s="84"/>
    </row>
    <row r="53" spans="2:103">
      <c r="B53" s="292"/>
      <c r="C53" s="295"/>
      <c r="D53" s="51" t="s">
        <v>104</v>
      </c>
      <c r="E53" s="44"/>
      <c r="G53" s="44" t="s">
        <v>226</v>
      </c>
      <c r="K53" s="88" t="s">
        <v>101</v>
      </c>
      <c r="M53" s="86"/>
      <c r="O53" s="86"/>
      <c r="Q53" s="86"/>
      <c r="S53" s="86"/>
      <c r="U53" s="86"/>
      <c r="W53" s="86"/>
      <c r="Y53" s="86"/>
      <c r="AA53" s="86"/>
      <c r="AC53" s="86"/>
      <c r="AE53" s="86"/>
      <c r="AG53" s="86"/>
      <c r="AI53" s="86"/>
      <c r="AK53" s="86"/>
      <c r="AM53" s="86"/>
      <c r="AO53" s="86"/>
      <c r="AQ53" s="86"/>
      <c r="AS53" s="86"/>
      <c r="AU53" s="86"/>
      <c r="AW53" s="86"/>
      <c r="AY53" s="86"/>
      <c r="BA53" s="86"/>
      <c r="BC53" s="86"/>
      <c r="BE53" s="86"/>
      <c r="BG53" s="86"/>
      <c r="BI53" s="86"/>
      <c r="BK53" s="86"/>
      <c r="BM53" s="86"/>
      <c r="BO53" s="86"/>
      <c r="BQ53" s="86"/>
      <c r="BS53" s="86"/>
      <c r="BU53" s="86"/>
      <c r="BW53" s="86"/>
      <c r="BY53" s="86"/>
      <c r="CA53" s="86"/>
      <c r="CC53" s="86"/>
      <c r="CE53" s="86"/>
      <c r="CG53" s="86"/>
      <c r="CI53" s="86"/>
      <c r="CK53" s="86"/>
      <c r="CM53" s="86"/>
      <c r="CO53" s="84"/>
      <c r="CQ53" s="101"/>
      <c r="CS53" s="84"/>
      <c r="CU53" s="84"/>
      <c r="CW53" s="86"/>
      <c r="CY53" s="84"/>
    </row>
    <row r="54" spans="2:103">
      <c r="B54" s="292"/>
      <c r="C54" s="295"/>
      <c r="D54" s="51" t="s">
        <v>105</v>
      </c>
      <c r="E54" s="44"/>
      <c r="G54" s="44" t="s">
        <v>227</v>
      </c>
      <c r="K54" s="88" t="s">
        <v>102</v>
      </c>
      <c r="M54" s="86"/>
      <c r="O54" s="86"/>
      <c r="Q54" s="86"/>
      <c r="S54" s="86"/>
      <c r="U54" s="86"/>
      <c r="W54" s="86"/>
      <c r="Y54" s="86"/>
      <c r="AA54" s="86"/>
      <c r="AC54" s="86"/>
      <c r="AE54" s="86"/>
      <c r="AG54" s="86"/>
      <c r="AI54" s="86"/>
      <c r="AK54" s="86"/>
      <c r="AM54" s="86"/>
      <c r="AO54" s="86"/>
      <c r="AQ54" s="86"/>
      <c r="AS54" s="86"/>
      <c r="AU54" s="86"/>
      <c r="AW54" s="86"/>
      <c r="AY54" s="86"/>
      <c r="BA54" s="86"/>
      <c r="BC54" s="86"/>
      <c r="BE54" s="86"/>
      <c r="BG54" s="86"/>
      <c r="BI54" s="86"/>
      <c r="BK54" s="86"/>
      <c r="BM54" s="86"/>
      <c r="BO54" s="86"/>
      <c r="BQ54" s="86"/>
      <c r="BS54" s="86"/>
      <c r="BU54" s="86"/>
      <c r="BW54" s="86"/>
      <c r="BY54" s="86"/>
      <c r="CA54" s="86"/>
      <c r="CC54" s="86"/>
      <c r="CE54" s="86"/>
      <c r="CG54" s="86"/>
      <c r="CI54" s="86"/>
      <c r="CK54" s="86"/>
      <c r="CM54" s="86"/>
      <c r="CO54" s="85"/>
      <c r="CQ54" s="101"/>
      <c r="CS54" s="84"/>
      <c r="CU54" s="85"/>
      <c r="CW54" s="86"/>
      <c r="CY54" s="86"/>
    </row>
    <row r="55" spans="2:103">
      <c r="B55" s="292"/>
      <c r="C55" s="295"/>
      <c r="D55" s="51" t="s">
        <v>106</v>
      </c>
      <c r="E55" s="44"/>
      <c r="G55" s="44" t="s">
        <v>75</v>
      </c>
      <c r="K55" s="88" t="s">
        <v>103</v>
      </c>
      <c r="M55" s="84"/>
      <c r="O55" s="84"/>
      <c r="Q55" s="84"/>
      <c r="S55" s="84"/>
      <c r="U55" s="84"/>
      <c r="W55" s="84"/>
      <c r="Y55" s="84"/>
      <c r="AA55" s="84"/>
      <c r="AC55" s="84"/>
      <c r="AE55" s="84"/>
      <c r="AG55" s="84"/>
      <c r="AI55" s="84"/>
      <c r="AK55" s="84"/>
      <c r="AM55" s="84"/>
      <c r="AO55" s="84"/>
      <c r="AQ55" s="84"/>
      <c r="AS55" s="84"/>
      <c r="AU55" s="84"/>
      <c r="AW55" s="84"/>
      <c r="AY55" s="84"/>
      <c r="BA55" s="84"/>
      <c r="BC55" s="84"/>
      <c r="BE55" s="84"/>
      <c r="BG55" s="84"/>
      <c r="BI55" s="84"/>
      <c r="BK55" s="84"/>
      <c r="BM55" s="84"/>
      <c r="BO55" s="84"/>
      <c r="BQ55" s="84"/>
      <c r="BS55" s="84"/>
      <c r="BU55" s="84"/>
      <c r="BW55" s="84"/>
      <c r="BY55" s="84"/>
      <c r="CA55" s="84"/>
      <c r="CC55" s="84"/>
      <c r="CE55" s="84"/>
      <c r="CG55" s="84"/>
      <c r="CI55" s="84"/>
      <c r="CK55" s="84"/>
      <c r="CM55" s="84"/>
      <c r="CO55" s="86"/>
      <c r="CQ55" s="216"/>
      <c r="CS55" s="84"/>
      <c r="CU55" s="86"/>
      <c r="CW55" s="84"/>
      <c r="CY55" s="84"/>
    </row>
    <row r="56" spans="2:103">
      <c r="B56" s="292"/>
      <c r="C56" s="295"/>
      <c r="D56" s="51" t="s">
        <v>107</v>
      </c>
      <c r="E56" s="44"/>
      <c r="G56" s="44" t="s">
        <v>214</v>
      </c>
      <c r="K56" s="88" t="s">
        <v>104</v>
      </c>
      <c r="M56" s="84"/>
      <c r="O56" s="84"/>
      <c r="Q56" s="84"/>
      <c r="S56" s="84"/>
      <c r="U56" s="84"/>
      <c r="W56" s="84"/>
      <c r="Y56" s="84"/>
      <c r="AA56" s="84"/>
      <c r="AC56" s="84"/>
      <c r="AE56" s="84"/>
      <c r="AG56" s="84"/>
      <c r="AI56" s="84"/>
      <c r="AK56" s="84"/>
      <c r="AM56" s="84"/>
      <c r="AO56" s="84"/>
      <c r="AQ56" s="84"/>
      <c r="AS56" s="84"/>
      <c r="AU56" s="84"/>
      <c r="AW56" s="84"/>
      <c r="AY56" s="84"/>
      <c r="BA56" s="84"/>
      <c r="BC56" s="84"/>
      <c r="BE56" s="84"/>
      <c r="BG56" s="84"/>
      <c r="BI56" s="84"/>
      <c r="BK56" s="84"/>
      <c r="BM56" s="84"/>
      <c r="BO56" s="84"/>
      <c r="BQ56" s="84"/>
      <c r="BS56" s="84"/>
      <c r="BU56" s="84"/>
      <c r="BW56" s="84"/>
      <c r="BY56" s="84"/>
      <c r="CA56" s="84"/>
      <c r="CC56" s="84"/>
      <c r="CE56" s="84"/>
      <c r="CG56" s="84"/>
      <c r="CI56" s="84"/>
      <c r="CK56" s="84"/>
      <c r="CM56" s="84"/>
      <c r="CO56" s="84"/>
      <c r="CQ56" s="216"/>
      <c r="CS56" s="84"/>
      <c r="CU56" s="86"/>
      <c r="CW56" s="84"/>
      <c r="CY56" s="84"/>
    </row>
    <row r="57" spans="2:103">
      <c r="B57" s="292"/>
      <c r="C57" s="295"/>
      <c r="D57" s="51" t="s">
        <v>108</v>
      </c>
      <c r="E57" s="44"/>
      <c r="G57" s="53" t="s">
        <v>69</v>
      </c>
      <c r="K57" s="88" t="s">
        <v>105</v>
      </c>
      <c r="M57" s="84"/>
      <c r="O57" s="84"/>
      <c r="Q57" s="84"/>
      <c r="S57" s="84"/>
      <c r="U57" s="84"/>
      <c r="W57" s="84"/>
      <c r="Y57" s="84"/>
      <c r="AA57" s="84"/>
      <c r="AC57" s="84"/>
      <c r="AE57" s="84"/>
      <c r="AG57" s="84"/>
      <c r="AI57" s="84"/>
      <c r="AK57" s="84"/>
      <c r="AM57" s="84"/>
      <c r="AO57" s="84"/>
      <c r="AQ57" s="84"/>
      <c r="AS57" s="84"/>
      <c r="AU57" s="84"/>
      <c r="AW57" s="84"/>
      <c r="AY57" s="84"/>
      <c r="BA57" s="84"/>
      <c r="BC57" s="84"/>
      <c r="BE57" s="84"/>
      <c r="BG57" s="84"/>
      <c r="BI57" s="84"/>
      <c r="BK57" s="84"/>
      <c r="BM57" s="84"/>
      <c r="BO57" s="84"/>
      <c r="BQ57" s="84"/>
      <c r="BS57" s="84"/>
      <c r="BU57" s="84"/>
      <c r="BW57" s="84"/>
      <c r="BY57" s="84"/>
      <c r="CA57" s="84"/>
      <c r="CC57" s="84"/>
      <c r="CE57" s="84"/>
      <c r="CG57" s="84"/>
      <c r="CI57" s="84"/>
      <c r="CK57" s="84"/>
      <c r="CM57" s="84"/>
      <c r="CO57" s="84"/>
      <c r="CQ57" s="216"/>
      <c r="CS57" s="85"/>
      <c r="CU57" s="84"/>
      <c r="CW57" s="84"/>
      <c r="CY57" s="84"/>
    </row>
    <row r="58" spans="2:103">
      <c r="B58" s="292"/>
      <c r="C58" s="295"/>
      <c r="D58" s="51" t="s">
        <v>109</v>
      </c>
      <c r="E58" s="44"/>
      <c r="G58" s="53" t="s">
        <v>77</v>
      </c>
      <c r="K58" s="88" t="s">
        <v>106</v>
      </c>
      <c r="M58" s="84"/>
      <c r="O58" s="84"/>
      <c r="Q58" s="84"/>
      <c r="S58" s="84"/>
      <c r="U58" s="84"/>
      <c r="W58" s="84"/>
      <c r="Y58" s="84"/>
      <c r="AA58" s="84"/>
      <c r="AC58" s="84"/>
      <c r="AE58" s="84"/>
      <c r="AG58" s="84"/>
      <c r="AI58" s="84"/>
      <c r="AK58" s="84"/>
      <c r="AM58" s="84"/>
      <c r="AO58" s="84"/>
      <c r="AQ58" s="84"/>
      <c r="AS58" s="84"/>
      <c r="AU58" s="84"/>
      <c r="AW58" s="84"/>
      <c r="AY58" s="84"/>
      <c r="BA58" s="84"/>
      <c r="BC58" s="84"/>
      <c r="BE58" s="84"/>
      <c r="BG58" s="84"/>
      <c r="BI58" s="84"/>
      <c r="BK58" s="84"/>
      <c r="BM58" s="84"/>
      <c r="BO58" s="84"/>
      <c r="BQ58" s="84"/>
      <c r="BS58" s="84"/>
      <c r="BU58" s="84"/>
      <c r="BW58" s="84"/>
      <c r="BY58" s="84"/>
      <c r="CA58" s="84"/>
      <c r="CC58" s="84"/>
      <c r="CE58" s="84"/>
      <c r="CG58" s="84"/>
      <c r="CI58" s="84"/>
      <c r="CK58" s="84"/>
      <c r="CM58" s="84"/>
      <c r="CO58" s="84"/>
      <c r="CQ58" s="216"/>
      <c r="CS58" s="86"/>
      <c r="CU58" s="84"/>
      <c r="CW58" s="84"/>
      <c r="CY58" s="84"/>
    </row>
    <row r="59" spans="2:103">
      <c r="B59" s="292"/>
      <c r="C59" s="295"/>
      <c r="D59" s="51" t="s">
        <v>110</v>
      </c>
      <c r="E59" s="44"/>
      <c r="G59" s="44" t="s">
        <v>79</v>
      </c>
      <c r="K59" s="88" t="s">
        <v>165</v>
      </c>
      <c r="M59" s="84"/>
      <c r="O59" s="84"/>
      <c r="Q59" s="84"/>
      <c r="S59" s="84"/>
      <c r="U59" s="84"/>
      <c r="W59" s="84"/>
      <c r="Y59" s="84"/>
      <c r="AA59" s="84"/>
      <c r="AC59" s="84"/>
      <c r="AE59" s="84"/>
      <c r="AG59" s="84"/>
      <c r="AI59" s="84"/>
      <c r="AK59" s="84"/>
      <c r="AM59" s="84"/>
      <c r="AO59" s="84"/>
      <c r="AQ59" s="84"/>
      <c r="AS59" s="84"/>
      <c r="AU59" s="84"/>
      <c r="AW59" s="84"/>
      <c r="AY59" s="84"/>
      <c r="BA59" s="84"/>
      <c r="BC59" s="84"/>
      <c r="BE59" s="84"/>
      <c r="BG59" s="84"/>
      <c r="BI59" s="84"/>
      <c r="BK59" s="84"/>
      <c r="BM59" s="84"/>
      <c r="BO59" s="84"/>
      <c r="BQ59" s="84"/>
      <c r="BS59" s="84"/>
      <c r="BU59" s="84"/>
      <c r="BW59" s="84"/>
      <c r="BY59" s="84"/>
      <c r="CA59" s="84"/>
      <c r="CC59" s="84"/>
      <c r="CE59" s="84"/>
      <c r="CG59" s="84"/>
      <c r="CI59" s="84"/>
      <c r="CK59" s="84"/>
      <c r="CM59" s="84"/>
      <c r="CO59" s="84"/>
      <c r="CQ59" s="216"/>
      <c r="CS59" s="86"/>
      <c r="CU59" s="84"/>
      <c r="CW59" s="84"/>
      <c r="CY59" s="84"/>
    </row>
    <row r="60" spans="2:103">
      <c r="B60" s="292"/>
      <c r="C60" s="295"/>
      <c r="D60" s="51" t="s">
        <v>111</v>
      </c>
      <c r="E60" s="44"/>
      <c r="G60" s="50"/>
      <c r="K60" s="88" t="s">
        <v>108</v>
      </c>
      <c r="M60" s="84"/>
      <c r="O60" s="84"/>
      <c r="Q60" s="84"/>
      <c r="S60" s="84"/>
      <c r="U60" s="84"/>
      <c r="W60" s="84"/>
      <c r="Y60" s="84"/>
      <c r="AA60" s="84"/>
      <c r="AC60" s="84"/>
      <c r="AE60" s="84"/>
      <c r="AG60" s="84"/>
      <c r="AI60" s="84"/>
      <c r="AK60" s="84"/>
      <c r="AM60" s="84"/>
      <c r="AO60" s="84"/>
      <c r="AQ60" s="84"/>
      <c r="AS60" s="84"/>
      <c r="AU60" s="84"/>
      <c r="AW60" s="84"/>
      <c r="AY60" s="84"/>
      <c r="BA60" s="84"/>
      <c r="BC60" s="84"/>
      <c r="BE60" s="84"/>
      <c r="BG60" s="84"/>
      <c r="BI60" s="84"/>
      <c r="BK60" s="84"/>
      <c r="BM60" s="84"/>
      <c r="BO60" s="84"/>
      <c r="BQ60" s="84"/>
      <c r="BS60" s="84"/>
      <c r="BU60" s="84"/>
      <c r="BW60" s="84"/>
      <c r="BY60" s="84"/>
      <c r="CA60" s="84"/>
      <c r="CC60" s="84"/>
      <c r="CE60" s="84"/>
      <c r="CG60" s="84"/>
      <c r="CI60" s="84"/>
      <c r="CK60" s="84"/>
      <c r="CM60" s="84"/>
      <c r="CO60" s="84"/>
      <c r="CQ60" s="216"/>
      <c r="CS60" s="84"/>
      <c r="CU60" s="84"/>
      <c r="CW60" s="84"/>
      <c r="CY60" s="84"/>
    </row>
    <row r="61" spans="2:103">
      <c r="B61" s="292"/>
      <c r="C61" s="295"/>
      <c r="D61" s="51" t="s">
        <v>112</v>
      </c>
      <c r="E61" s="44"/>
      <c r="K61" s="88" t="s">
        <v>109</v>
      </c>
      <c r="M61" s="86"/>
      <c r="O61" s="86"/>
      <c r="Q61" s="86"/>
      <c r="S61" s="86"/>
      <c r="U61" s="86"/>
      <c r="W61" s="86"/>
      <c r="Y61" s="86"/>
      <c r="AA61" s="86"/>
      <c r="AC61" s="86"/>
      <c r="AE61" s="86"/>
      <c r="AG61" s="86"/>
      <c r="AI61" s="86"/>
      <c r="AK61" s="86"/>
      <c r="AM61" s="86"/>
      <c r="AO61" s="86"/>
      <c r="AQ61" s="86"/>
      <c r="AS61" s="86"/>
      <c r="AU61" s="86"/>
      <c r="AW61" s="86"/>
      <c r="AY61" s="86"/>
      <c r="BA61" s="86"/>
      <c r="BC61" s="86"/>
      <c r="BE61" s="86"/>
      <c r="BG61" s="86"/>
      <c r="BI61" s="86"/>
      <c r="BK61" s="86"/>
      <c r="BM61" s="86"/>
      <c r="BO61" s="86"/>
      <c r="BQ61" s="86"/>
      <c r="BS61" s="86"/>
      <c r="BU61" s="86"/>
      <c r="BW61" s="86"/>
      <c r="BY61" s="86"/>
      <c r="CA61" s="86"/>
      <c r="CC61" s="86"/>
      <c r="CE61" s="86"/>
      <c r="CG61" s="86"/>
      <c r="CI61" s="86"/>
      <c r="CK61" s="86"/>
      <c r="CM61" s="86"/>
      <c r="CO61" s="86"/>
      <c r="CQ61" s="101"/>
      <c r="CS61" s="86"/>
      <c r="CU61" s="84"/>
      <c r="CW61" s="86"/>
      <c r="CY61" s="86"/>
    </row>
    <row r="62" spans="2:103" ht="15" thickBot="1">
      <c r="B62" s="292"/>
      <c r="C62" s="295"/>
      <c r="D62" s="51" t="s">
        <v>113</v>
      </c>
      <c r="E62" s="44"/>
      <c r="G62" s="39" t="s">
        <v>207</v>
      </c>
      <c r="K62" s="88" t="s">
        <v>110</v>
      </c>
      <c r="M62" s="84"/>
      <c r="O62" s="84"/>
      <c r="Q62" s="84"/>
      <c r="S62" s="84"/>
      <c r="U62" s="84"/>
      <c r="W62" s="84"/>
      <c r="Y62" s="84"/>
      <c r="AA62" s="84"/>
      <c r="AC62" s="84"/>
      <c r="AE62" s="84"/>
      <c r="AG62" s="84"/>
      <c r="AI62" s="84"/>
      <c r="AK62" s="84"/>
      <c r="AM62" s="84"/>
      <c r="AO62" s="84"/>
      <c r="AQ62" s="84"/>
      <c r="AS62" s="84"/>
      <c r="AU62" s="84"/>
      <c r="AW62" s="84"/>
      <c r="AY62" s="84"/>
      <c r="BA62" s="84"/>
      <c r="BC62" s="84"/>
      <c r="BE62" s="84"/>
      <c r="BG62" s="84"/>
      <c r="BI62" s="84"/>
      <c r="BK62" s="84"/>
      <c r="BM62" s="84"/>
      <c r="BO62" s="84"/>
      <c r="BQ62" s="84"/>
      <c r="BS62" s="84"/>
      <c r="BU62" s="84"/>
      <c r="BW62" s="84"/>
      <c r="BY62" s="84"/>
      <c r="CA62" s="84"/>
      <c r="CC62" s="84"/>
      <c r="CE62" s="84"/>
      <c r="CG62" s="84"/>
      <c r="CI62" s="84"/>
      <c r="CK62" s="84"/>
      <c r="CM62" s="84"/>
      <c r="CO62" s="84"/>
      <c r="CQ62" s="216"/>
      <c r="CS62" s="84"/>
      <c r="CU62" s="84"/>
      <c r="CW62" s="84"/>
      <c r="CY62" s="84"/>
    </row>
    <row r="63" spans="2:103" ht="15" thickBot="1">
      <c r="B63" s="292"/>
      <c r="C63" s="295"/>
      <c r="D63" s="51" t="s">
        <v>114</v>
      </c>
      <c r="E63" s="44"/>
      <c r="G63" s="54" t="s">
        <v>82</v>
      </c>
      <c r="K63" s="88" t="s">
        <v>111</v>
      </c>
      <c r="M63" s="86"/>
      <c r="O63" s="86"/>
      <c r="Q63" s="86"/>
      <c r="S63" s="86"/>
      <c r="U63" s="86"/>
      <c r="W63" s="86"/>
      <c r="Y63" s="86"/>
      <c r="AA63" s="86"/>
      <c r="AC63" s="86"/>
      <c r="AE63" s="86"/>
      <c r="AG63" s="86"/>
      <c r="AI63" s="86"/>
      <c r="AK63" s="86"/>
      <c r="AM63" s="86"/>
      <c r="AO63" s="86"/>
      <c r="AQ63" s="86"/>
      <c r="AS63" s="86"/>
      <c r="AU63" s="86"/>
      <c r="AW63" s="86"/>
      <c r="AY63" s="86"/>
      <c r="BA63" s="86"/>
      <c r="BC63" s="86"/>
      <c r="BE63" s="86"/>
      <c r="BG63" s="86"/>
      <c r="BI63" s="86"/>
      <c r="BK63" s="86"/>
      <c r="BM63" s="86"/>
      <c r="BO63" s="86"/>
      <c r="BQ63" s="86"/>
      <c r="BS63" s="86"/>
      <c r="BU63" s="86"/>
      <c r="BW63" s="86"/>
      <c r="BY63" s="86"/>
      <c r="CA63" s="86"/>
      <c r="CC63" s="86"/>
      <c r="CE63" s="86"/>
      <c r="CG63" s="86"/>
      <c r="CI63" s="86"/>
      <c r="CK63" s="86"/>
      <c r="CM63" s="86"/>
      <c r="CO63" s="86"/>
      <c r="CQ63" s="220"/>
      <c r="CS63" s="86"/>
      <c r="CU63" s="86"/>
      <c r="CW63" s="86"/>
      <c r="CY63" s="86"/>
    </row>
    <row r="64" spans="2:103">
      <c r="B64" s="292"/>
      <c r="C64" s="295"/>
      <c r="D64" s="51" t="s">
        <v>115</v>
      </c>
      <c r="E64" s="44"/>
      <c r="G64" s="51" t="s">
        <v>84</v>
      </c>
      <c r="K64" s="88" t="s">
        <v>166</v>
      </c>
    </row>
    <row r="65" spans="2:15">
      <c r="B65" s="292"/>
      <c r="C65" s="295"/>
      <c r="D65" s="51" t="s">
        <v>231</v>
      </c>
      <c r="E65" s="44"/>
      <c r="G65" s="51" t="s">
        <v>86</v>
      </c>
      <c r="K65" s="88" t="s">
        <v>113</v>
      </c>
    </row>
    <row r="66" spans="2:15">
      <c r="B66" s="292"/>
      <c r="C66" s="295"/>
      <c r="D66" s="51" t="s">
        <v>117</v>
      </c>
      <c r="E66" s="44"/>
      <c r="G66" s="51" t="s">
        <v>88</v>
      </c>
      <c r="K66" s="88" t="s">
        <v>114</v>
      </c>
    </row>
    <row r="67" spans="2:15">
      <c r="B67" s="292"/>
      <c r="C67" s="295"/>
      <c r="D67" s="51" t="s">
        <v>150</v>
      </c>
      <c r="E67" s="44"/>
      <c r="G67" s="51" t="s">
        <v>90</v>
      </c>
      <c r="K67" s="88" t="s">
        <v>115</v>
      </c>
    </row>
    <row r="68" spans="2:15">
      <c r="B68" s="292"/>
      <c r="C68" s="295"/>
      <c r="D68" s="51" t="s">
        <v>232</v>
      </c>
      <c r="E68" s="44"/>
      <c r="G68" s="51" t="s">
        <v>91</v>
      </c>
      <c r="K68" s="88" t="s">
        <v>116</v>
      </c>
    </row>
    <row r="69" spans="2:15">
      <c r="B69" s="292"/>
      <c r="C69" s="295"/>
      <c r="D69" s="51" t="s">
        <v>118</v>
      </c>
      <c r="E69" s="44"/>
      <c r="G69" s="51" t="s">
        <v>92</v>
      </c>
      <c r="K69" s="88" t="s">
        <v>117</v>
      </c>
    </row>
    <row r="70" spans="2:15">
      <c r="B70" s="292"/>
      <c r="C70" s="295"/>
      <c r="D70" s="51" t="s">
        <v>119</v>
      </c>
      <c r="E70" s="44"/>
      <c r="G70" s="51" t="s">
        <v>93</v>
      </c>
      <c r="K70" s="88" t="s">
        <v>150</v>
      </c>
    </row>
    <row r="71" spans="2:15">
      <c r="B71" s="292"/>
      <c r="C71" s="295"/>
      <c r="D71" s="51" t="s">
        <v>149</v>
      </c>
      <c r="E71" s="44"/>
      <c r="G71" s="51" t="s">
        <v>94</v>
      </c>
      <c r="K71" s="88" t="s">
        <v>167</v>
      </c>
    </row>
    <row r="72" spans="2:15">
      <c r="B72" s="292"/>
      <c r="C72" s="296"/>
      <c r="D72" s="56" t="s">
        <v>120</v>
      </c>
      <c r="E72" s="45"/>
      <c r="G72" s="51" t="s">
        <v>95</v>
      </c>
      <c r="K72" s="88" t="s">
        <v>174</v>
      </c>
    </row>
    <row r="73" spans="2:15" ht="15" customHeight="1" thickBot="1">
      <c r="B73" s="292"/>
      <c r="C73" s="295"/>
      <c r="D73" s="219" t="s">
        <v>183</v>
      </c>
      <c r="G73" s="51" t="s">
        <v>96</v>
      </c>
      <c r="K73" s="88" t="s">
        <v>175</v>
      </c>
    </row>
    <row r="74" spans="2:15" ht="15" customHeight="1" thickBot="1">
      <c r="B74" s="292"/>
      <c r="C74" s="295"/>
      <c r="D74" s="263" t="s">
        <v>176</v>
      </c>
      <c r="E74" s="55" t="s">
        <v>233</v>
      </c>
      <c r="G74" s="51" t="s">
        <v>173</v>
      </c>
      <c r="K74" s="88" t="s">
        <v>149</v>
      </c>
      <c r="M74" s="74" t="s">
        <v>177</v>
      </c>
      <c r="O74" s="75" t="s">
        <v>178</v>
      </c>
    </row>
    <row r="75" spans="2:15" ht="15" customHeight="1">
      <c r="B75" s="292"/>
      <c r="C75" s="295"/>
      <c r="D75" s="264"/>
      <c r="E75" s="50" t="s">
        <v>89</v>
      </c>
      <c r="F75" s="56"/>
      <c r="G75" s="51" t="s">
        <v>151</v>
      </c>
      <c r="K75" s="88" t="s">
        <v>120</v>
      </c>
      <c r="M75" s="42" t="s">
        <v>238</v>
      </c>
      <c r="O75" s="44" t="s">
        <v>248</v>
      </c>
    </row>
    <row r="76" spans="2:15" ht="15" customHeight="1">
      <c r="B76" s="292"/>
      <c r="C76" s="295"/>
      <c r="D76" s="49" t="s">
        <v>122</v>
      </c>
      <c r="E76" s="50" t="s">
        <v>234</v>
      </c>
      <c r="F76" s="56"/>
      <c r="G76" s="51" t="s">
        <v>97</v>
      </c>
      <c r="K76" s="89" t="s">
        <v>176</v>
      </c>
      <c r="M76" s="44" t="s">
        <v>239</v>
      </c>
      <c r="O76" s="44" t="s">
        <v>249</v>
      </c>
    </row>
    <row r="77" spans="2:15" ht="15" customHeight="1">
      <c r="B77" s="292"/>
      <c r="C77" s="295"/>
      <c r="D77" s="51"/>
      <c r="E77" s="44" t="s">
        <v>123</v>
      </c>
      <c r="G77" s="51" t="s">
        <v>98</v>
      </c>
      <c r="K77" s="90" t="s">
        <v>122</v>
      </c>
      <c r="M77" s="44" t="s">
        <v>240</v>
      </c>
      <c r="O77" s="44" t="s">
        <v>250</v>
      </c>
    </row>
    <row r="78" spans="2:15" ht="15" customHeight="1">
      <c r="B78" s="292"/>
      <c r="C78" s="295"/>
      <c r="D78" s="49" t="s">
        <v>168</v>
      </c>
      <c r="E78" s="44" t="s">
        <v>235</v>
      </c>
      <c r="G78" s="51" t="s">
        <v>99</v>
      </c>
      <c r="K78" s="91" t="s">
        <v>183</v>
      </c>
      <c r="M78" s="44" t="s">
        <v>241</v>
      </c>
      <c r="O78" s="92"/>
    </row>
    <row r="79" spans="2:15" ht="16.05" customHeight="1">
      <c r="B79" s="292"/>
      <c r="C79" s="295"/>
      <c r="D79" s="51"/>
      <c r="E79" s="44" t="s">
        <v>255</v>
      </c>
      <c r="G79" s="51" t="s">
        <v>100</v>
      </c>
      <c r="K79" s="90" t="s">
        <v>168</v>
      </c>
      <c r="M79" s="44" t="s">
        <v>133</v>
      </c>
      <c r="O79" s="92"/>
    </row>
    <row r="80" spans="2:15">
      <c r="B80" s="292"/>
      <c r="C80" s="295"/>
      <c r="D80" s="51"/>
      <c r="E80" s="44" t="s">
        <v>124</v>
      </c>
      <c r="G80" s="51" t="s">
        <v>101</v>
      </c>
      <c r="K80" s="90" t="s">
        <v>126</v>
      </c>
      <c r="M80" s="44" t="s">
        <v>242</v>
      </c>
      <c r="O80" s="92"/>
    </row>
    <row r="81" spans="2:29">
      <c r="B81" s="292"/>
      <c r="C81" s="295"/>
      <c r="D81" s="51"/>
      <c r="E81" s="44" t="s">
        <v>236</v>
      </c>
      <c r="G81" s="51" t="s">
        <v>102</v>
      </c>
      <c r="K81" s="88" t="s">
        <v>169</v>
      </c>
      <c r="M81" s="92"/>
      <c r="O81" s="92"/>
    </row>
    <row r="82" spans="2:29">
      <c r="B82" s="292"/>
      <c r="C82" s="295"/>
      <c r="D82" s="52"/>
      <c r="E82" s="44" t="s">
        <v>142</v>
      </c>
      <c r="G82" s="51" t="s">
        <v>103</v>
      </c>
      <c r="M82" s="92"/>
      <c r="O82" s="92"/>
    </row>
    <row r="83" spans="2:29">
      <c r="B83" s="292"/>
      <c r="C83" s="295"/>
      <c r="D83" s="49" t="s">
        <v>126</v>
      </c>
      <c r="E83" s="50" t="s">
        <v>127</v>
      </c>
      <c r="G83" s="51" t="s">
        <v>104</v>
      </c>
      <c r="M83" s="92"/>
      <c r="O83" s="92"/>
    </row>
    <row r="84" spans="2:29" ht="15" thickBot="1">
      <c r="B84" s="292"/>
      <c r="C84" s="295"/>
      <c r="D84" s="52"/>
      <c r="E84" s="44" t="s">
        <v>237</v>
      </c>
      <c r="G84" s="51" t="s">
        <v>105</v>
      </c>
      <c r="M84" s="93"/>
      <c r="O84" s="93"/>
    </row>
    <row r="85" spans="2:29" ht="15" thickBot="1">
      <c r="B85" s="293"/>
      <c r="C85" s="297"/>
      <c r="D85" s="58" t="s">
        <v>169</v>
      </c>
      <c r="E85" s="59" t="s">
        <v>128</v>
      </c>
      <c r="G85" s="51" t="s">
        <v>106</v>
      </c>
    </row>
    <row r="86" spans="2:29" ht="15.45" customHeight="1" thickBot="1">
      <c r="B86" s="310" t="s">
        <v>129</v>
      </c>
      <c r="C86" s="307" t="s">
        <v>130</v>
      </c>
      <c r="D86" s="298" t="s">
        <v>131</v>
      </c>
      <c r="E86" s="42" t="s">
        <v>238</v>
      </c>
      <c r="G86" s="51" t="s">
        <v>107</v>
      </c>
      <c r="K86" s="96" t="s">
        <v>158</v>
      </c>
    </row>
    <row r="87" spans="2:29" ht="15.45" customHeight="1" thickBot="1">
      <c r="B87" s="311"/>
      <c r="C87" s="308"/>
      <c r="D87" s="299"/>
      <c r="E87" s="44" t="s">
        <v>239</v>
      </c>
      <c r="G87" s="51" t="s">
        <v>108</v>
      </c>
      <c r="K87" s="74" t="s">
        <v>177</v>
      </c>
    </row>
    <row r="88" spans="2:29" ht="18">
      <c r="B88" s="311"/>
      <c r="C88" s="308"/>
      <c r="D88" s="299"/>
      <c r="E88" s="44" t="s">
        <v>240</v>
      </c>
      <c r="G88" s="51" t="s">
        <v>109</v>
      </c>
      <c r="K88" s="75" t="s">
        <v>178</v>
      </c>
    </row>
    <row r="89" spans="2:29" ht="15" customHeight="1">
      <c r="B89" s="311"/>
      <c r="C89" s="308"/>
      <c r="D89" s="299"/>
      <c r="E89" s="44" t="s">
        <v>241</v>
      </c>
      <c r="G89" s="51" t="s">
        <v>110</v>
      </c>
    </row>
    <row r="90" spans="2:29" ht="15" customHeight="1">
      <c r="B90" s="311"/>
      <c r="C90" s="308"/>
      <c r="D90" s="299"/>
      <c r="E90" s="44" t="s">
        <v>133</v>
      </c>
      <c r="G90" s="51" t="s">
        <v>111</v>
      </c>
    </row>
    <row r="91" spans="2:29" ht="18.600000000000001" thickBot="1">
      <c r="B91" s="311"/>
      <c r="C91" s="308"/>
      <c r="D91" s="299"/>
      <c r="E91" s="44" t="s">
        <v>242</v>
      </c>
      <c r="G91" s="51" t="s">
        <v>112</v>
      </c>
      <c r="M91" s="76" t="s">
        <v>152</v>
      </c>
      <c r="O91" s="76" t="s">
        <v>220</v>
      </c>
      <c r="Q91" s="76" t="s">
        <v>153</v>
      </c>
      <c r="S91" s="76" t="s">
        <v>154</v>
      </c>
      <c r="U91" s="77" t="s">
        <v>155</v>
      </c>
      <c r="W91" s="104" t="s">
        <v>143</v>
      </c>
      <c r="Y91" s="104" t="s">
        <v>247</v>
      </c>
      <c r="AA91" s="104" t="s">
        <v>224</v>
      </c>
      <c r="AC91" s="104" t="s">
        <v>141</v>
      </c>
    </row>
    <row r="92" spans="2:29" ht="16.05" customHeight="1" thickBot="1">
      <c r="B92" s="311"/>
      <c r="C92" s="308"/>
      <c r="D92" s="300"/>
      <c r="E92" s="46"/>
      <c r="G92" s="51" t="s">
        <v>113</v>
      </c>
      <c r="M92" s="94" t="s">
        <v>137</v>
      </c>
      <c r="O92" s="94" t="s">
        <v>259</v>
      </c>
      <c r="Q92" s="94" t="s">
        <v>137</v>
      </c>
      <c r="S92" s="55" t="s">
        <v>243</v>
      </c>
      <c r="U92" s="55" t="s">
        <v>26</v>
      </c>
      <c r="W92" s="55" t="s">
        <v>256</v>
      </c>
      <c r="Y92" s="94" t="s">
        <v>257</v>
      </c>
      <c r="AA92" s="50" t="s">
        <v>246</v>
      </c>
      <c r="AC92" s="94" t="s">
        <v>137</v>
      </c>
    </row>
    <row r="93" spans="2:29" ht="15" customHeight="1">
      <c r="B93" s="311"/>
      <c r="C93" s="308"/>
      <c r="D93" s="67" t="s">
        <v>134</v>
      </c>
      <c r="E93" s="44" t="s">
        <v>248</v>
      </c>
      <c r="G93" s="51" t="s">
        <v>114</v>
      </c>
      <c r="K93" s="96" t="s">
        <v>159</v>
      </c>
      <c r="M93" s="94"/>
      <c r="O93" s="94" t="s">
        <v>136</v>
      </c>
      <c r="Q93" s="94"/>
      <c r="S93" s="55" t="s">
        <v>244</v>
      </c>
      <c r="U93" s="55" t="s">
        <v>223</v>
      </c>
      <c r="W93" s="94"/>
      <c r="Y93" s="94"/>
      <c r="AA93" s="94"/>
      <c r="AC93" s="94"/>
    </row>
    <row r="94" spans="2:29" ht="15" customHeight="1">
      <c r="B94" s="311"/>
      <c r="C94" s="308"/>
      <c r="D94" s="68"/>
      <c r="E94" s="44" t="s">
        <v>249</v>
      </c>
      <c r="G94" s="51" t="s">
        <v>115</v>
      </c>
      <c r="K94" s="168" t="s">
        <v>152</v>
      </c>
      <c r="M94" s="94"/>
      <c r="O94" s="94"/>
      <c r="Q94" s="94"/>
      <c r="S94" s="55" t="s">
        <v>245</v>
      </c>
      <c r="U94" s="55" t="s">
        <v>139</v>
      </c>
      <c r="W94" s="94"/>
      <c r="Y94" s="94"/>
      <c r="AA94" s="94"/>
      <c r="AC94" s="94"/>
    </row>
    <row r="95" spans="2:29" ht="15" customHeight="1">
      <c r="B95" s="311"/>
      <c r="C95" s="308"/>
      <c r="D95" s="68"/>
      <c r="E95" s="44" t="s">
        <v>250</v>
      </c>
      <c r="G95" s="51" t="s">
        <v>231</v>
      </c>
      <c r="K95" s="168" t="s">
        <v>220</v>
      </c>
      <c r="M95" s="94"/>
      <c r="O95" s="94"/>
      <c r="Q95" s="94"/>
      <c r="S95" s="94"/>
      <c r="U95" s="55" t="s">
        <v>140</v>
      </c>
      <c r="W95" s="94"/>
      <c r="Y95" s="94"/>
      <c r="AA95" s="94"/>
      <c r="AC95" s="94"/>
    </row>
    <row r="96" spans="2:29" ht="15" customHeight="1">
      <c r="B96" s="311"/>
      <c r="C96" s="308"/>
      <c r="D96" s="68"/>
      <c r="E96" s="44"/>
      <c r="G96" s="51" t="s">
        <v>117</v>
      </c>
      <c r="K96" s="168" t="s">
        <v>153</v>
      </c>
      <c r="M96" s="94"/>
      <c r="O96" s="94"/>
      <c r="Q96" s="94"/>
      <c r="S96" s="94"/>
      <c r="U96" s="94"/>
      <c r="W96" s="94"/>
      <c r="Y96" s="94"/>
      <c r="AA96" s="94"/>
      <c r="AC96" s="94"/>
    </row>
    <row r="97" spans="2:29" ht="16.05" customHeight="1" thickBot="1">
      <c r="B97" s="312"/>
      <c r="C97" s="309"/>
      <c r="D97" s="69"/>
      <c r="E97" s="46"/>
      <c r="G97" s="51" t="s">
        <v>150</v>
      </c>
      <c r="K97" s="168" t="s">
        <v>154</v>
      </c>
      <c r="M97" s="94"/>
      <c r="O97" s="94"/>
      <c r="Q97" s="94"/>
      <c r="S97" s="94"/>
      <c r="U97" s="94"/>
      <c r="W97" s="94"/>
      <c r="Y97" s="94"/>
      <c r="AA97" s="94"/>
      <c r="AC97" s="94"/>
    </row>
    <row r="98" spans="2:29" ht="15.45" customHeight="1" thickBot="1">
      <c r="B98" s="304" t="s">
        <v>135</v>
      </c>
      <c r="C98" s="301"/>
      <c r="D98" s="47" t="s">
        <v>152</v>
      </c>
      <c r="E98" s="60" t="s">
        <v>137</v>
      </c>
      <c r="G98" s="51" t="s">
        <v>232</v>
      </c>
      <c r="K98" s="169" t="s">
        <v>219</v>
      </c>
      <c r="M98" s="94"/>
      <c r="O98" s="94"/>
      <c r="Q98" s="94"/>
      <c r="S98" s="94"/>
      <c r="U98" s="94"/>
      <c r="W98" s="94"/>
      <c r="Y98" s="94"/>
      <c r="AA98" s="94"/>
      <c r="AC98" s="94"/>
    </row>
    <row r="99" spans="2:29" ht="15.45" customHeight="1">
      <c r="B99" s="305"/>
      <c r="C99" s="302"/>
      <c r="D99" s="49" t="s">
        <v>220</v>
      </c>
      <c r="E99" s="55" t="s">
        <v>259</v>
      </c>
      <c r="G99" s="51" t="s">
        <v>118</v>
      </c>
      <c r="K99" s="170" t="s">
        <v>143</v>
      </c>
      <c r="M99" s="94"/>
      <c r="O99" s="94"/>
      <c r="Q99" s="94"/>
      <c r="S99" s="94"/>
      <c r="U99" s="94"/>
      <c r="W99" s="94"/>
      <c r="Y99" s="94"/>
      <c r="AA99" s="94"/>
      <c r="AC99" s="94"/>
    </row>
    <row r="100" spans="2:29" ht="18">
      <c r="B100" s="305"/>
      <c r="C100" s="302"/>
      <c r="D100" s="52"/>
      <c r="E100" s="55" t="s">
        <v>136</v>
      </c>
      <c r="G100" s="51" t="s">
        <v>119</v>
      </c>
      <c r="K100" s="170" t="s">
        <v>247</v>
      </c>
      <c r="M100" s="94"/>
      <c r="O100" s="94"/>
      <c r="Q100" s="94"/>
      <c r="S100" s="94"/>
      <c r="U100" s="94"/>
      <c r="W100" s="94"/>
      <c r="Y100" s="94"/>
      <c r="AA100" s="94"/>
      <c r="AC100" s="94"/>
    </row>
    <row r="101" spans="2:29" ht="18">
      <c r="B101" s="305"/>
      <c r="C101" s="302"/>
      <c r="D101" s="51" t="s">
        <v>153</v>
      </c>
      <c r="E101" s="55" t="s">
        <v>137</v>
      </c>
      <c r="G101" s="51" t="s">
        <v>149</v>
      </c>
      <c r="K101" s="170" t="s">
        <v>224</v>
      </c>
      <c r="M101" s="94"/>
      <c r="O101" s="94"/>
      <c r="Q101" s="94"/>
      <c r="S101" s="94"/>
      <c r="U101" s="94"/>
      <c r="W101" s="94"/>
      <c r="Y101" s="94"/>
      <c r="AA101" s="94"/>
      <c r="AC101" s="94"/>
    </row>
    <row r="102" spans="2:29" ht="18">
      <c r="B102" s="305"/>
      <c r="C102" s="302"/>
      <c r="D102" s="49" t="s">
        <v>154</v>
      </c>
      <c r="E102" s="55" t="s">
        <v>243</v>
      </c>
      <c r="G102" s="56" t="s">
        <v>120</v>
      </c>
      <c r="K102" s="171" t="s">
        <v>141</v>
      </c>
      <c r="M102" s="106"/>
      <c r="O102" s="106"/>
      <c r="Q102" s="106"/>
      <c r="S102" s="106"/>
      <c r="U102" s="106"/>
      <c r="W102" s="94"/>
      <c r="Y102" s="106"/>
      <c r="AA102" s="106"/>
      <c r="AC102" s="106"/>
    </row>
    <row r="103" spans="2:29">
      <c r="B103" s="305"/>
      <c r="C103" s="302"/>
      <c r="D103" s="51"/>
      <c r="E103" s="55" t="s">
        <v>244</v>
      </c>
      <c r="G103" s="219" t="s">
        <v>183</v>
      </c>
    </row>
    <row r="104" spans="2:29">
      <c r="B104" s="305"/>
      <c r="C104" s="302"/>
      <c r="D104" s="52"/>
      <c r="E104" s="55" t="s">
        <v>245</v>
      </c>
      <c r="G104" s="218" t="s">
        <v>176</v>
      </c>
    </row>
    <row r="105" spans="2:29">
      <c r="B105" s="305"/>
      <c r="C105" s="302"/>
      <c r="D105" s="49" t="s">
        <v>219</v>
      </c>
      <c r="E105" s="55" t="s">
        <v>26</v>
      </c>
      <c r="G105" s="49" t="s">
        <v>122</v>
      </c>
    </row>
    <row r="106" spans="2:29">
      <c r="B106" s="305"/>
      <c r="C106" s="302"/>
      <c r="D106" s="51"/>
      <c r="E106" s="55" t="s">
        <v>223</v>
      </c>
      <c r="G106" s="102" t="s">
        <v>168</v>
      </c>
    </row>
    <row r="107" spans="2:29" ht="15.6">
      <c r="B107" s="305"/>
      <c r="C107" s="302"/>
      <c r="D107" s="51"/>
      <c r="E107" s="55" t="s">
        <v>139</v>
      </c>
      <c r="G107" s="102" t="s">
        <v>126</v>
      </c>
      <c r="K107" s="105" t="s">
        <v>16</v>
      </c>
      <c r="M107" s="78" t="s">
        <v>156</v>
      </c>
      <c r="O107" s="78" t="s">
        <v>157</v>
      </c>
    </row>
    <row r="108" spans="2:29" ht="15" thickBot="1">
      <c r="B108" s="305"/>
      <c r="C108" s="302"/>
      <c r="D108" s="52"/>
      <c r="E108" s="55" t="s">
        <v>140</v>
      </c>
      <c r="G108" s="108" t="s">
        <v>169</v>
      </c>
      <c r="K108" s="78" t="s">
        <v>156</v>
      </c>
      <c r="M108" s="95" t="s">
        <v>137</v>
      </c>
      <c r="O108" s="95" t="s">
        <v>137</v>
      </c>
    </row>
    <row r="109" spans="2:29" ht="15" thickBot="1">
      <c r="B109" s="305"/>
      <c r="C109" s="302"/>
      <c r="D109" s="52" t="s">
        <v>143</v>
      </c>
      <c r="E109" s="55" t="s">
        <v>256</v>
      </c>
      <c r="K109" s="78" t="s">
        <v>157</v>
      </c>
      <c r="M109" s="95" t="s">
        <v>142</v>
      </c>
      <c r="O109" s="95" t="s">
        <v>142</v>
      </c>
    </row>
    <row r="110" spans="2:29">
      <c r="B110" s="305"/>
      <c r="C110" s="302"/>
      <c r="D110" s="57" t="s">
        <v>247</v>
      </c>
      <c r="E110" s="55" t="s">
        <v>221</v>
      </c>
      <c r="G110" s="42" t="s">
        <v>83</v>
      </c>
    </row>
    <row r="111" spans="2:29">
      <c r="B111" s="305"/>
      <c r="C111" s="302"/>
      <c r="D111" s="49" t="s">
        <v>224</v>
      </c>
      <c r="E111" s="50" t="s">
        <v>246</v>
      </c>
      <c r="G111" s="44" t="s">
        <v>258</v>
      </c>
    </row>
    <row r="112" spans="2:29" ht="15" thickBot="1">
      <c r="B112" s="306"/>
      <c r="C112" s="303"/>
      <c r="D112" s="61" t="s">
        <v>141</v>
      </c>
      <c r="E112" s="59" t="s">
        <v>137</v>
      </c>
      <c r="G112" s="44" t="s">
        <v>87</v>
      </c>
    </row>
    <row r="113" spans="2:7" ht="15.45" customHeight="1">
      <c r="B113" s="276" t="s">
        <v>16</v>
      </c>
      <c r="C113" s="279"/>
      <c r="D113" s="51" t="s">
        <v>156</v>
      </c>
      <c r="E113" s="44" t="s">
        <v>137</v>
      </c>
      <c r="G113" s="44" t="s">
        <v>89</v>
      </c>
    </row>
    <row r="114" spans="2:7">
      <c r="B114" s="277"/>
      <c r="C114" s="280"/>
      <c r="D114" s="51" t="s">
        <v>157</v>
      </c>
      <c r="E114" s="44" t="s">
        <v>142</v>
      </c>
      <c r="G114" s="44" t="s">
        <v>228</v>
      </c>
    </row>
    <row r="115" spans="2:7">
      <c r="B115" s="277"/>
      <c r="C115" s="280"/>
      <c r="D115" s="51"/>
      <c r="E115" s="44"/>
      <c r="G115" s="55" t="s">
        <v>233</v>
      </c>
    </row>
    <row r="116" spans="2:7">
      <c r="B116" s="277"/>
      <c r="C116" s="280"/>
      <c r="D116" s="51"/>
      <c r="E116" s="44"/>
      <c r="G116" s="50" t="s">
        <v>89</v>
      </c>
    </row>
    <row r="117" spans="2:7">
      <c r="B117" s="277"/>
      <c r="C117" s="280"/>
      <c r="D117" s="51"/>
      <c r="E117" s="44"/>
      <c r="G117" s="50" t="s">
        <v>234</v>
      </c>
    </row>
    <row r="118" spans="2:7">
      <c r="B118" s="277"/>
      <c r="C118" s="280"/>
      <c r="D118" s="51"/>
      <c r="E118" s="44"/>
      <c r="G118" s="44" t="s">
        <v>123</v>
      </c>
    </row>
    <row r="119" spans="2:7">
      <c r="B119" s="277"/>
      <c r="C119" s="280"/>
      <c r="D119" s="51"/>
      <c r="E119" s="44"/>
      <c r="G119" s="44" t="s">
        <v>235</v>
      </c>
    </row>
    <row r="120" spans="2:7" ht="15" thickBot="1">
      <c r="B120" s="278"/>
      <c r="C120" s="281"/>
      <c r="D120" s="58"/>
      <c r="E120" s="46"/>
      <c r="G120" s="44" t="s">
        <v>255</v>
      </c>
    </row>
    <row r="121" spans="2:7">
      <c r="G121" s="44" t="s">
        <v>124</v>
      </c>
    </row>
    <row r="122" spans="2:7">
      <c r="G122" s="44" t="s">
        <v>236</v>
      </c>
    </row>
    <row r="123" spans="2:7">
      <c r="G123" s="44" t="s">
        <v>142</v>
      </c>
    </row>
    <row r="124" spans="2:7">
      <c r="G124" s="50" t="s">
        <v>127</v>
      </c>
    </row>
    <row r="125" spans="2:7">
      <c r="G125" s="44" t="s">
        <v>237</v>
      </c>
    </row>
    <row r="126" spans="2:7" ht="15" thickBot="1">
      <c r="G126" s="59" t="s">
        <v>128</v>
      </c>
    </row>
    <row r="127" spans="2:7">
      <c r="G127" s="55"/>
    </row>
    <row r="130" spans="7:7" ht="15" thickBot="1">
      <c r="G130" s="39" t="s">
        <v>208</v>
      </c>
    </row>
    <row r="131" spans="7:7" ht="18">
      <c r="G131" s="165" t="s">
        <v>177</v>
      </c>
    </row>
    <row r="132" spans="7:7" ht="15" thickBot="1"/>
    <row r="133" spans="7:7">
      <c r="G133" s="42" t="s">
        <v>238</v>
      </c>
    </row>
    <row r="134" spans="7:7">
      <c r="G134" s="44" t="s">
        <v>239</v>
      </c>
    </row>
    <row r="135" spans="7:7">
      <c r="G135" s="44" t="s">
        <v>240</v>
      </c>
    </row>
    <row r="136" spans="7:7">
      <c r="G136" s="44" t="s">
        <v>241</v>
      </c>
    </row>
    <row r="137" spans="7:7">
      <c r="G137" s="44" t="s">
        <v>133</v>
      </c>
    </row>
    <row r="138" spans="7:7">
      <c r="G138" s="44" t="s">
        <v>242</v>
      </c>
    </row>
    <row r="140" spans="7:7" ht="15" thickBot="1">
      <c r="G140" s="39" t="s">
        <v>209</v>
      </c>
    </row>
    <row r="141" spans="7:7" ht="18">
      <c r="G141" s="166" t="s">
        <v>178</v>
      </c>
    </row>
    <row r="142" spans="7:7">
      <c r="G142" s="167"/>
    </row>
    <row r="143" spans="7:7">
      <c r="G143" s="44" t="s">
        <v>248</v>
      </c>
    </row>
    <row r="144" spans="7:7">
      <c r="G144" s="44" t="s">
        <v>249</v>
      </c>
    </row>
    <row r="145" spans="7:7">
      <c r="G145" s="44" t="s">
        <v>250</v>
      </c>
    </row>
    <row r="148" spans="7:7">
      <c r="G148" s="39" t="s">
        <v>210</v>
      </c>
    </row>
    <row r="149" spans="7:7" ht="18">
      <c r="G149" s="168" t="s">
        <v>152</v>
      </c>
    </row>
    <row r="150" spans="7:7" ht="18">
      <c r="G150" s="168" t="s">
        <v>220</v>
      </c>
    </row>
    <row r="151" spans="7:7" ht="18">
      <c r="G151" s="168" t="s">
        <v>153</v>
      </c>
    </row>
    <row r="152" spans="7:7" ht="18">
      <c r="G152" s="168" t="s">
        <v>154</v>
      </c>
    </row>
    <row r="153" spans="7:7" ht="18.600000000000001" thickBot="1">
      <c r="G153" s="169" t="s">
        <v>219</v>
      </c>
    </row>
    <row r="154" spans="7:7" ht="18">
      <c r="G154" s="170" t="s">
        <v>143</v>
      </c>
    </row>
    <row r="155" spans="7:7" ht="18">
      <c r="G155" s="170" t="s">
        <v>247</v>
      </c>
    </row>
    <row r="156" spans="7:7" ht="18">
      <c r="G156" s="170" t="s">
        <v>224</v>
      </c>
    </row>
    <row r="157" spans="7:7" ht="18">
      <c r="G157" s="171" t="s">
        <v>141</v>
      </c>
    </row>
    <row r="159" spans="7:7">
      <c r="G159" s="55" t="s">
        <v>137</v>
      </c>
    </row>
    <row r="160" spans="7:7">
      <c r="G160" s="55" t="s">
        <v>136</v>
      </c>
    </row>
    <row r="161" spans="7:7">
      <c r="G161" s="55" t="s">
        <v>259</v>
      </c>
    </row>
    <row r="162" spans="7:7">
      <c r="G162" s="55" t="s">
        <v>243</v>
      </c>
    </row>
    <row r="163" spans="7:7">
      <c r="G163" s="55" t="s">
        <v>244</v>
      </c>
    </row>
    <row r="164" spans="7:7">
      <c r="G164" s="55" t="s">
        <v>245</v>
      </c>
    </row>
    <row r="165" spans="7:7">
      <c r="G165" s="55" t="s">
        <v>26</v>
      </c>
    </row>
    <row r="166" spans="7:7">
      <c r="G166" s="55" t="s">
        <v>223</v>
      </c>
    </row>
    <row r="167" spans="7:7">
      <c r="G167" s="55" t="s">
        <v>139</v>
      </c>
    </row>
    <row r="168" spans="7:7">
      <c r="G168" s="55" t="s">
        <v>140</v>
      </c>
    </row>
    <row r="169" spans="7:7">
      <c r="G169" s="55" t="s">
        <v>256</v>
      </c>
    </row>
    <row r="170" spans="7:7">
      <c r="G170" s="55" t="s">
        <v>221</v>
      </c>
    </row>
    <row r="171" spans="7:7">
      <c r="G171" s="50" t="s">
        <v>246</v>
      </c>
    </row>
    <row r="182" spans="7:7">
      <c r="G182" s="226" t="s">
        <v>211</v>
      </c>
    </row>
    <row r="183" spans="7:7">
      <c r="G183" s="217" t="s">
        <v>156</v>
      </c>
    </row>
    <row r="184" spans="7:7">
      <c r="G184" s="172" t="s">
        <v>157</v>
      </c>
    </row>
    <row r="185" spans="7:7">
      <c r="G185" s="225"/>
    </row>
    <row r="186" spans="7:7">
      <c r="G186" s="215" t="s">
        <v>137</v>
      </c>
    </row>
    <row r="187" spans="7:7">
      <c r="G187" s="215" t="s">
        <v>142</v>
      </c>
    </row>
  </sheetData>
  <mergeCells count="17">
    <mergeCell ref="B7:B18"/>
    <mergeCell ref="D74:D75"/>
    <mergeCell ref="E4:E6"/>
    <mergeCell ref="B3:C3"/>
    <mergeCell ref="B4:C6"/>
    <mergeCell ref="B113:B120"/>
    <mergeCell ref="C113:C120"/>
    <mergeCell ref="D4:D6"/>
    <mergeCell ref="B19:B32"/>
    <mergeCell ref="C19:C32"/>
    <mergeCell ref="B33:B85"/>
    <mergeCell ref="C33:C85"/>
    <mergeCell ref="D86:D92"/>
    <mergeCell ref="C98:C112"/>
    <mergeCell ref="B98:B112"/>
    <mergeCell ref="C86:C97"/>
    <mergeCell ref="B86:B97"/>
  </mergeCells>
  <pageMargins left="0.7" right="0.7" top="0.75" bottom="0.75" header="0.3" footer="0.3"/>
  <pageSetup paperSize="9" orientation="portrait" horizontalDpi="0" verticalDpi="0"/>
  <tableParts count="9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F28"/>
  <sheetViews>
    <sheetView workbookViewId="0">
      <selection activeCell="F18" sqref="F18"/>
    </sheetView>
  </sheetViews>
  <sheetFormatPr baseColWidth="10" defaultRowHeight="13.8"/>
  <cols>
    <col min="1" max="1" width="10.3984375" customWidth="1"/>
    <col min="2" max="2" width="47.796875" customWidth="1"/>
    <col min="3" max="3" width="26.8984375" customWidth="1"/>
    <col min="4" max="4" width="27.19921875" bestFit="1" customWidth="1"/>
    <col min="5" max="5" width="20.59765625" customWidth="1"/>
    <col min="6" max="6" width="25.5" customWidth="1"/>
    <col min="7" max="7" width="13.796875" customWidth="1"/>
    <col min="8" max="8" width="26" bestFit="1" customWidth="1"/>
    <col min="9" max="9" width="43" customWidth="1"/>
    <col min="10" max="10" width="27.19921875" customWidth="1"/>
    <col min="12" max="12" width="22" customWidth="1"/>
    <col min="13" max="13" width="26" customWidth="1"/>
    <col min="14" max="14" width="14.296875" customWidth="1"/>
    <col min="15" max="15" width="11.69921875" bestFit="1" customWidth="1"/>
    <col min="16" max="16" width="26.19921875" customWidth="1"/>
    <col min="17" max="17" width="27.19921875" customWidth="1"/>
    <col min="18" max="18" width="11.796875" customWidth="1"/>
    <col min="19" max="19" width="22" customWidth="1"/>
    <col min="20" max="20" width="26" customWidth="1"/>
    <col min="21" max="21" width="14.296875" bestFit="1" customWidth="1"/>
    <col min="23" max="23" width="34" customWidth="1"/>
    <col min="24" max="24" width="27.19921875" customWidth="1"/>
    <col min="25" max="25" width="13" customWidth="1"/>
    <col min="26" max="26" width="22" customWidth="1"/>
    <col min="27" max="27" width="26" customWidth="1"/>
    <col min="28" max="28" width="14.296875" customWidth="1"/>
    <col min="30" max="30" width="52.796875" customWidth="1"/>
    <col min="31" max="31" width="27.19921875" customWidth="1"/>
    <col min="32" max="32" width="13.5" customWidth="1"/>
    <col min="33" max="33" width="22" bestFit="1" customWidth="1"/>
    <col min="34" max="34" width="26" bestFit="1" customWidth="1"/>
    <col min="35" max="35" width="14.296875" customWidth="1"/>
    <col min="37" max="37" width="27.69921875" customWidth="1"/>
    <col min="38" max="38" width="27.19921875" bestFit="1" customWidth="1"/>
    <col min="39" max="39" width="12.5" customWidth="1"/>
    <col min="40" max="40" width="22" customWidth="1"/>
    <col min="41" max="41" width="26" customWidth="1"/>
    <col min="42" max="42" width="14.296875" bestFit="1" customWidth="1"/>
    <col min="43" max="43" width="12.19921875" customWidth="1"/>
    <col min="44" max="44" width="27.296875" bestFit="1" customWidth="1"/>
    <col min="45" max="45" width="27.19921875" bestFit="1" customWidth="1"/>
    <col min="46" max="46" width="13.5" customWidth="1"/>
    <col min="47" max="47" width="22" customWidth="1"/>
    <col min="48" max="48" width="26" customWidth="1"/>
    <col min="49" max="49" width="14.296875" customWidth="1"/>
    <col min="51" max="51" width="34.296875" customWidth="1"/>
    <col min="52" max="52" width="27.19921875" bestFit="1" customWidth="1"/>
    <col min="54" max="54" width="22" customWidth="1"/>
    <col min="55" max="55" width="26" customWidth="1"/>
    <col min="56" max="56" width="14.296875" bestFit="1" customWidth="1"/>
    <col min="58" max="58" width="42.19921875" customWidth="1"/>
    <col min="59" max="59" width="27.19921875" customWidth="1"/>
    <col min="60" max="60" width="12.796875" customWidth="1"/>
    <col min="61" max="61" width="22" customWidth="1"/>
    <col min="62" max="62" width="26" customWidth="1"/>
    <col min="63" max="63" width="14.296875" bestFit="1" customWidth="1"/>
    <col min="65" max="65" width="29.796875" bestFit="1" customWidth="1"/>
    <col min="66" max="66" width="27.19921875" bestFit="1" customWidth="1"/>
    <col min="67" max="67" width="12" customWidth="1"/>
    <col min="68" max="68" width="22" customWidth="1"/>
    <col min="69" max="69" width="26" customWidth="1"/>
    <col min="70" max="70" width="14.296875" bestFit="1" customWidth="1"/>
    <col min="72" max="72" width="42.796875" bestFit="1" customWidth="1"/>
    <col min="73" max="73" width="27.19921875" bestFit="1" customWidth="1"/>
    <col min="75" max="75" width="22" customWidth="1"/>
    <col min="76" max="76" width="26" customWidth="1"/>
    <col min="77" max="77" width="14.296875" bestFit="1" customWidth="1"/>
    <col min="79" max="79" width="38" customWidth="1"/>
    <col min="80" max="80" width="27.19921875" bestFit="1" customWidth="1"/>
    <col min="81" max="81" width="12.796875" customWidth="1"/>
    <col min="82" max="82" width="22" customWidth="1"/>
    <col min="83" max="83" width="26" customWidth="1"/>
    <col min="84" max="84" width="14.296875" bestFit="1" customWidth="1"/>
  </cols>
  <sheetData>
    <row r="3" spans="2:84" ht="24.6">
      <c r="B3" s="113"/>
      <c r="D3" s="114">
        <v>41882</v>
      </c>
      <c r="E3" s="113"/>
      <c r="K3" s="114"/>
      <c r="R3" s="114"/>
      <c r="Y3" s="114"/>
      <c r="AF3" s="114"/>
      <c r="AM3" s="114"/>
      <c r="AT3" s="114"/>
      <c r="BA3" s="114"/>
      <c r="BH3" s="114"/>
      <c r="BM3" s="114"/>
      <c r="BO3" s="114"/>
      <c r="BV3" s="114"/>
      <c r="CC3" s="114"/>
    </row>
    <row r="5" spans="2:84">
      <c r="B5" s="109" t="s">
        <v>195</v>
      </c>
      <c r="C5" t="s">
        <v>203</v>
      </c>
      <c r="F5" s="109" t="s">
        <v>200</v>
      </c>
    </row>
    <row r="6" spans="2:84">
      <c r="B6" s="110" t="s">
        <v>196</v>
      </c>
      <c r="C6" s="16">
        <v>0</v>
      </c>
      <c r="E6" s="109" t="s">
        <v>195</v>
      </c>
      <c r="F6" t="s">
        <v>204</v>
      </c>
      <c r="G6" t="s">
        <v>198</v>
      </c>
      <c r="I6" s="117"/>
      <c r="J6" s="16"/>
      <c r="K6" s="126"/>
      <c r="L6" s="126"/>
      <c r="M6" s="16"/>
      <c r="N6" s="151"/>
      <c r="P6" s="110"/>
      <c r="Q6" s="16"/>
      <c r="S6" s="110"/>
      <c r="T6" s="16"/>
      <c r="U6" s="151"/>
      <c r="W6" s="110"/>
      <c r="X6" s="16"/>
      <c r="Z6" s="110"/>
      <c r="AA6" s="16"/>
      <c r="AB6" s="151"/>
      <c r="AD6" s="110"/>
      <c r="AE6" s="16"/>
      <c r="AG6" s="110"/>
      <c r="AH6" s="16"/>
      <c r="AI6" s="151"/>
      <c r="AK6" s="110"/>
      <c r="AL6" s="16"/>
      <c r="AN6" s="110"/>
      <c r="AO6" s="16"/>
      <c r="AP6" s="151"/>
      <c r="AR6" s="110"/>
      <c r="AS6" s="16"/>
      <c r="AU6" s="110"/>
      <c r="AV6" s="16"/>
      <c r="AW6" s="151"/>
      <c r="AY6" s="110"/>
      <c r="AZ6" s="16"/>
      <c r="BB6" s="110"/>
      <c r="BC6" s="16"/>
      <c r="BD6" s="151"/>
      <c r="BF6" s="110"/>
      <c r="BG6" s="16"/>
      <c r="BI6" s="110"/>
      <c r="BJ6" s="16"/>
      <c r="BK6" s="151"/>
      <c r="BM6" s="110"/>
      <c r="BN6" s="16"/>
      <c r="BP6" s="110"/>
      <c r="BQ6" s="16"/>
      <c r="BR6" s="151"/>
      <c r="BT6" s="110"/>
      <c r="BU6" s="16"/>
      <c r="BW6" s="110"/>
      <c r="BX6" s="16"/>
      <c r="BY6" s="151"/>
      <c r="CA6" s="110"/>
      <c r="CB6" s="16"/>
      <c r="CD6" s="110"/>
      <c r="CE6" s="16"/>
      <c r="CF6" s="151"/>
    </row>
    <row r="7" spans="2:84">
      <c r="B7" s="111" t="s">
        <v>196</v>
      </c>
      <c r="C7" s="256">
        <v>0</v>
      </c>
      <c r="E7" s="110" t="s">
        <v>146</v>
      </c>
      <c r="F7" s="16">
        <v>0.75</v>
      </c>
      <c r="G7" s="151">
        <v>43</v>
      </c>
      <c r="I7" s="118"/>
      <c r="J7" s="16"/>
      <c r="K7" s="126"/>
      <c r="L7" s="126"/>
      <c r="M7" s="16"/>
      <c r="N7" s="151"/>
      <c r="P7" s="111"/>
      <c r="Q7" s="16"/>
      <c r="S7" s="110"/>
      <c r="T7" s="16"/>
      <c r="U7" s="151"/>
      <c r="W7" s="111"/>
      <c r="X7" s="16"/>
      <c r="Z7" s="110"/>
      <c r="AA7" s="16"/>
      <c r="AB7" s="151"/>
      <c r="AD7" s="111"/>
      <c r="AE7" s="16"/>
      <c r="AG7" s="110"/>
      <c r="AH7" s="16"/>
      <c r="AI7" s="151"/>
      <c r="AK7" s="111"/>
      <c r="AL7" s="16"/>
      <c r="AN7" s="110"/>
      <c r="AO7" s="16"/>
      <c r="AP7" s="151"/>
      <c r="AR7" s="111"/>
      <c r="AS7" s="16"/>
      <c r="AU7" s="110"/>
      <c r="AV7" s="16"/>
      <c r="AW7" s="151"/>
      <c r="AY7" s="111"/>
      <c r="AZ7" s="16"/>
      <c r="BB7" s="110"/>
      <c r="BC7" s="16"/>
      <c r="BD7" s="151"/>
      <c r="BF7" s="111"/>
      <c r="BG7" s="16"/>
      <c r="BI7" s="110"/>
      <c r="BJ7" s="16"/>
      <c r="BK7" s="151"/>
      <c r="BM7" s="111"/>
      <c r="BN7" s="16"/>
      <c r="BP7" s="110"/>
      <c r="BQ7" s="16"/>
      <c r="BR7" s="151"/>
      <c r="BT7" s="111"/>
      <c r="BU7" s="16"/>
      <c r="BW7" s="110"/>
      <c r="BX7" s="16"/>
      <c r="BY7" s="151"/>
      <c r="CA7" s="111"/>
      <c r="CB7" s="16"/>
      <c r="CD7" s="110"/>
      <c r="CE7" s="16"/>
      <c r="CF7" s="151"/>
    </row>
    <row r="8" spans="2:84">
      <c r="B8" s="112" t="s">
        <v>196</v>
      </c>
      <c r="C8" s="16">
        <v>0</v>
      </c>
      <c r="E8" s="110" t="s">
        <v>57</v>
      </c>
      <c r="F8" s="16">
        <v>1.4166666666666667</v>
      </c>
      <c r="G8" s="151">
        <v>75</v>
      </c>
      <c r="I8" s="119"/>
      <c r="J8" s="16"/>
      <c r="K8" s="126"/>
      <c r="L8" s="126"/>
      <c r="M8" s="16"/>
      <c r="N8" s="151"/>
      <c r="P8" s="112"/>
      <c r="Q8" s="16"/>
      <c r="S8" s="110"/>
      <c r="T8" s="16"/>
      <c r="U8" s="151"/>
      <c r="W8" s="112"/>
      <c r="X8" s="16"/>
      <c r="Z8" s="110"/>
      <c r="AA8" s="16"/>
      <c r="AB8" s="151"/>
      <c r="AD8" s="112"/>
      <c r="AE8" s="16"/>
      <c r="AG8" s="110"/>
      <c r="AH8" s="16"/>
      <c r="AI8" s="151"/>
      <c r="AK8" s="112"/>
      <c r="AL8" s="16"/>
      <c r="AN8" s="110"/>
      <c r="AO8" s="16"/>
      <c r="AP8" s="151"/>
      <c r="AR8" s="112"/>
      <c r="AS8" s="16"/>
      <c r="AU8" s="110"/>
      <c r="AV8" s="16"/>
      <c r="AW8" s="151"/>
      <c r="AY8" s="112"/>
      <c r="AZ8" s="16"/>
      <c r="BB8" s="110"/>
      <c r="BC8" s="16"/>
      <c r="BD8" s="151"/>
      <c r="BF8" s="112"/>
      <c r="BG8" s="16"/>
      <c r="BI8" s="110"/>
      <c r="BJ8" s="16"/>
      <c r="BK8" s="151"/>
      <c r="BM8" s="112"/>
      <c r="BN8" s="16"/>
      <c r="BP8" s="110"/>
      <c r="BQ8" s="16"/>
      <c r="BR8" s="151"/>
      <c r="BT8" s="112"/>
      <c r="BU8" s="16"/>
      <c r="BW8" s="110"/>
      <c r="BX8" s="16"/>
      <c r="BY8" s="151"/>
      <c r="CA8" s="112"/>
      <c r="CB8" s="16"/>
      <c r="CD8" s="110"/>
      <c r="CE8" s="16"/>
      <c r="CF8" s="151"/>
    </row>
    <row r="9" spans="2:84">
      <c r="B9" s="110" t="s">
        <v>57</v>
      </c>
      <c r="C9" s="16">
        <v>7.5</v>
      </c>
      <c r="E9" s="110" t="s">
        <v>134</v>
      </c>
      <c r="F9" s="16">
        <v>3.1666666666666665</v>
      </c>
      <c r="G9" s="151">
        <v>316</v>
      </c>
      <c r="I9" s="117"/>
      <c r="J9" s="16"/>
      <c r="K9" s="126"/>
      <c r="L9" s="126"/>
      <c r="M9" s="16"/>
      <c r="N9" s="151"/>
      <c r="P9" s="110"/>
      <c r="Q9" s="16"/>
      <c r="W9" s="110"/>
      <c r="X9" s="16"/>
      <c r="AD9" s="110"/>
      <c r="AE9" s="16"/>
      <c r="AK9" s="110"/>
      <c r="AL9" s="16"/>
      <c r="AR9" s="110"/>
      <c r="AS9" s="16"/>
      <c r="AY9" s="110"/>
      <c r="AZ9" s="16"/>
      <c r="BF9" s="110"/>
      <c r="BG9" s="16"/>
      <c r="BM9" s="110"/>
      <c r="BN9" s="16"/>
      <c r="BT9" s="110"/>
      <c r="BU9" s="16"/>
      <c r="CA9" s="110"/>
      <c r="CB9" s="16"/>
    </row>
    <row r="10" spans="2:84">
      <c r="B10" s="111" t="s">
        <v>59</v>
      </c>
      <c r="C10" s="16">
        <v>7.5</v>
      </c>
      <c r="E10" s="110" t="s">
        <v>196</v>
      </c>
      <c r="F10" s="16">
        <v>0</v>
      </c>
      <c r="G10" s="151"/>
      <c r="I10" s="118"/>
      <c r="J10" s="16"/>
      <c r="K10" s="126"/>
      <c r="L10" s="126"/>
      <c r="M10" s="126"/>
      <c r="N10" s="126"/>
      <c r="P10" s="111"/>
      <c r="Q10" s="16"/>
      <c r="W10" s="111"/>
      <c r="X10" s="16"/>
      <c r="AD10" s="111"/>
      <c r="AE10" s="16"/>
      <c r="AK10" s="111"/>
      <c r="AL10" s="16"/>
      <c r="AR10" s="111"/>
      <c r="AS10" s="16"/>
      <c r="AY10" s="111"/>
      <c r="AZ10" s="16"/>
      <c r="BF10" s="111"/>
      <c r="BG10" s="16"/>
      <c r="BM10" s="111"/>
      <c r="BN10" s="16"/>
      <c r="BT10" s="111"/>
      <c r="BU10" s="16"/>
      <c r="CA10" s="111"/>
      <c r="CB10" s="16"/>
    </row>
    <row r="11" spans="2:84">
      <c r="B11" s="112" t="s">
        <v>62</v>
      </c>
      <c r="C11" s="16">
        <v>1.5</v>
      </c>
      <c r="E11" s="110" t="s">
        <v>197</v>
      </c>
      <c r="F11" s="16">
        <v>5.3333333333333339</v>
      </c>
      <c r="G11" s="151">
        <v>434</v>
      </c>
      <c r="I11" s="119"/>
      <c r="J11" s="16"/>
      <c r="K11" s="126"/>
      <c r="L11" s="126"/>
      <c r="M11" s="126"/>
      <c r="N11" s="126"/>
      <c r="P11" s="112"/>
      <c r="Q11" s="16"/>
      <c r="W11" s="112"/>
      <c r="X11" s="16"/>
      <c r="AD11" s="112"/>
      <c r="AE11" s="16"/>
      <c r="AK11" s="112"/>
      <c r="AL11" s="16"/>
      <c r="AR11" s="112"/>
      <c r="AS11" s="16"/>
      <c r="AY11" s="112"/>
      <c r="AZ11" s="16"/>
      <c r="BF11" s="112"/>
      <c r="BG11" s="16"/>
      <c r="BM11" s="112"/>
      <c r="BN11" s="16"/>
      <c r="BT11" s="112"/>
      <c r="BU11" s="16"/>
      <c r="CA11" s="112"/>
      <c r="CB11" s="16"/>
    </row>
    <row r="12" spans="2:84">
      <c r="B12" s="112" t="s">
        <v>214</v>
      </c>
      <c r="C12" s="16">
        <v>2</v>
      </c>
      <c r="I12" s="117"/>
      <c r="J12" s="16"/>
      <c r="K12" s="126"/>
      <c r="L12" s="126"/>
      <c r="M12" s="126"/>
      <c r="N12" s="126"/>
      <c r="P12" s="110"/>
      <c r="Q12" s="16"/>
      <c r="W12" s="110"/>
      <c r="X12" s="16"/>
      <c r="AD12" s="110"/>
      <c r="AE12" s="16"/>
      <c r="AK12" s="110"/>
      <c r="AL12" s="16"/>
      <c r="AR12" s="110"/>
      <c r="AS12" s="16"/>
      <c r="AY12" s="110"/>
      <c r="AZ12" s="16"/>
      <c r="BF12" s="110"/>
      <c r="BG12" s="16"/>
      <c r="BM12" s="110"/>
      <c r="BN12" s="16"/>
      <c r="BT12" s="110"/>
      <c r="BU12" s="16"/>
      <c r="CA12" s="110"/>
      <c r="CB12" s="16"/>
    </row>
    <row r="13" spans="2:84">
      <c r="B13" s="112" t="s">
        <v>63</v>
      </c>
      <c r="C13" s="16">
        <v>4</v>
      </c>
      <c r="I13" s="118"/>
      <c r="J13" s="16"/>
      <c r="K13" s="126"/>
      <c r="L13" s="126"/>
      <c r="M13" s="126"/>
      <c r="N13" s="126"/>
    </row>
    <row r="14" spans="2:84">
      <c r="B14" s="110" t="s">
        <v>134</v>
      </c>
      <c r="C14" s="16">
        <v>33.5</v>
      </c>
      <c r="I14" s="119"/>
      <c r="J14" s="16"/>
      <c r="K14" s="126"/>
      <c r="L14" s="126"/>
      <c r="M14" s="126"/>
      <c r="N14" s="126"/>
    </row>
    <row r="15" spans="2:84">
      <c r="B15" s="111" t="s">
        <v>168</v>
      </c>
      <c r="C15" s="16">
        <v>7</v>
      </c>
      <c r="I15" s="117"/>
      <c r="J15" s="16"/>
      <c r="K15" s="126"/>
      <c r="L15" s="126"/>
      <c r="M15" s="126"/>
      <c r="N15" s="126"/>
    </row>
    <row r="16" spans="2:84">
      <c r="B16" s="112" t="s">
        <v>255</v>
      </c>
      <c r="C16" s="16">
        <v>3</v>
      </c>
    </row>
    <row r="17" spans="2:83">
      <c r="B17" s="112" t="s">
        <v>235</v>
      </c>
      <c r="C17" s="16">
        <v>4</v>
      </c>
    </row>
    <row r="18" spans="2:83">
      <c r="B18" s="111" t="s">
        <v>94</v>
      </c>
      <c r="C18" s="16">
        <v>21.5</v>
      </c>
      <c r="F18" s="254">
        <f>GETPIVOTDATA("Somme de Heures dep fant",F7)/24</f>
        <v>0.22222222222222224</v>
      </c>
      <c r="M18" s="128"/>
      <c r="T18" s="128"/>
      <c r="AA18" s="128"/>
      <c r="AH18" s="128"/>
      <c r="AO18" s="128"/>
      <c r="AV18" s="128"/>
      <c r="BC18" s="128"/>
      <c r="BJ18" s="128"/>
      <c r="BQ18" s="128"/>
      <c r="BX18" s="128"/>
      <c r="CE18" s="128"/>
    </row>
    <row r="19" spans="2:83">
      <c r="B19" s="112" t="s">
        <v>258</v>
      </c>
      <c r="C19" s="16">
        <v>7</v>
      </c>
    </row>
    <row r="20" spans="2:83">
      <c r="B20" s="112" t="s">
        <v>87</v>
      </c>
      <c r="C20" s="16">
        <v>6.5</v>
      </c>
    </row>
    <row r="21" spans="2:83">
      <c r="B21" s="112" t="s">
        <v>83</v>
      </c>
      <c r="C21" s="16">
        <v>5</v>
      </c>
    </row>
    <row r="22" spans="2:83">
      <c r="B22" s="112" t="s">
        <v>89</v>
      </c>
      <c r="C22" s="16">
        <v>3</v>
      </c>
    </row>
    <row r="23" spans="2:83">
      <c r="B23" s="111" t="s">
        <v>126</v>
      </c>
      <c r="C23" s="16">
        <v>5</v>
      </c>
    </row>
    <row r="24" spans="2:83">
      <c r="B24" s="112" t="s">
        <v>132</v>
      </c>
      <c r="C24" s="16">
        <v>5</v>
      </c>
    </row>
    <row r="25" spans="2:83">
      <c r="B25" s="110" t="s">
        <v>146</v>
      </c>
      <c r="C25" s="16">
        <v>3.5</v>
      </c>
    </row>
    <row r="26" spans="2:83">
      <c r="B26" s="111" t="s">
        <v>59</v>
      </c>
      <c r="C26" s="487">
        <v>3.5</v>
      </c>
    </row>
    <row r="27" spans="2:83">
      <c r="B27" s="112" t="s">
        <v>60</v>
      </c>
      <c r="C27" s="487">
        <v>3.5</v>
      </c>
    </row>
    <row r="28" spans="2:83">
      <c r="B28" s="110" t="s">
        <v>197</v>
      </c>
      <c r="C28" s="16">
        <v>44.5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Q93"/>
  <sheetViews>
    <sheetView zoomScaleNormal="50" workbookViewId="0">
      <selection activeCell="D26" sqref="D26:D41"/>
    </sheetView>
  </sheetViews>
  <sheetFormatPr baseColWidth="10" defaultRowHeight="13.8"/>
  <cols>
    <col min="1" max="1" width="33.5" customWidth="1"/>
    <col min="2" max="2" width="25.69921875" customWidth="1"/>
    <col min="3" max="3" width="35.69921875" style="5" customWidth="1"/>
    <col min="4" max="4" width="35.69921875" customWidth="1"/>
    <col min="6" max="6" width="13.19921875" bestFit="1" customWidth="1"/>
    <col min="7" max="8" width="15.69921875" customWidth="1"/>
    <col min="9" max="9" width="17.5" customWidth="1"/>
    <col min="17" max="17" width="0" hidden="1" customWidth="1"/>
  </cols>
  <sheetData>
    <row r="1" spans="1:17" ht="19.8" customHeight="1"/>
    <row r="2" spans="1:17" ht="19.8" customHeight="1" thickBot="1"/>
    <row r="3" spans="1:17" ht="19.8" customHeight="1">
      <c r="A3" s="3"/>
      <c r="B3" s="365" t="s">
        <v>264</v>
      </c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7"/>
    </row>
    <row r="4" spans="1:17" ht="19.8" customHeight="1">
      <c r="A4" s="3"/>
      <c r="B4" s="368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70"/>
    </row>
    <row r="5" spans="1:17" ht="19.8" customHeight="1">
      <c r="A5" s="3"/>
      <c r="B5" s="368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70"/>
    </row>
    <row r="6" spans="1:17" ht="19.8" customHeight="1" thickBot="1">
      <c r="B6" s="371"/>
      <c r="C6" s="372"/>
      <c r="D6" s="372"/>
      <c r="E6" s="372"/>
      <c r="F6" s="372"/>
      <c r="G6" s="372"/>
      <c r="H6" s="372"/>
      <c r="I6" s="372"/>
      <c r="J6" s="372"/>
      <c r="K6" s="372"/>
      <c r="L6" s="372"/>
      <c r="M6" s="373"/>
    </row>
    <row r="7" spans="1:17" ht="19.8" customHeight="1" thickBot="1">
      <c r="B7" s="1"/>
      <c r="C7" s="4"/>
      <c r="D7" s="1"/>
    </row>
    <row r="8" spans="1:17" ht="19.8" customHeight="1" thickBot="1">
      <c r="B8" s="65" t="s">
        <v>261</v>
      </c>
      <c r="C8" s="66" t="s">
        <v>262</v>
      </c>
      <c r="D8" s="65" t="s">
        <v>263</v>
      </c>
    </row>
    <row r="9" spans="1:17" ht="19.8" customHeight="1">
      <c r="B9" s="1"/>
      <c r="C9" s="4"/>
      <c r="D9" s="1"/>
    </row>
    <row r="10" spans="1:17" ht="19.8" customHeight="1" thickBot="1">
      <c r="B10" s="1"/>
      <c r="C10" s="4"/>
      <c r="D10" s="1"/>
    </row>
    <row r="11" spans="1:17" ht="54.6" thickBot="1">
      <c r="B11" s="7" t="s">
        <v>47</v>
      </c>
      <c r="C11" s="8" t="s">
        <v>28</v>
      </c>
      <c r="D11" s="9" t="s">
        <v>46</v>
      </c>
      <c r="F11" s="13" t="s">
        <v>14</v>
      </c>
      <c r="G11" s="14" t="s">
        <v>15</v>
      </c>
      <c r="H11" s="14" t="s">
        <v>51</v>
      </c>
      <c r="I11" s="14" t="s">
        <v>52</v>
      </c>
      <c r="K11" s="18" t="s">
        <v>18</v>
      </c>
      <c r="L11" s="18" t="s">
        <v>30</v>
      </c>
      <c r="M11" s="24" t="s">
        <v>31</v>
      </c>
    </row>
    <row r="12" spans="1:17" ht="19.8" customHeight="1">
      <c r="B12" s="359" t="s">
        <v>27</v>
      </c>
      <c r="C12" s="374" t="s">
        <v>34</v>
      </c>
      <c r="D12" s="326">
        <v>2.0416666666666665</v>
      </c>
      <c r="F12" s="10" t="s">
        <v>53</v>
      </c>
      <c r="G12" s="153">
        <f>GETPIVOTDATA("Heures effec fant",Calcul!$B$5)/24</f>
        <v>1.8541666666666667</v>
      </c>
      <c r="H12" s="153">
        <f>GETPIVOTDATA("Somme de Heures dep fant",Calcul!$E$5)/24</f>
        <v>0.22222222222222224</v>
      </c>
      <c r="I12" s="156">
        <f>G12+H12</f>
        <v>2.0763888888888888</v>
      </c>
      <c r="K12" s="120"/>
      <c r="L12" s="120"/>
      <c r="M12" s="121">
        <f>GETPIVOTDATA("Somme de Km",Calcul!$E$5)</f>
        <v>434</v>
      </c>
      <c r="Q12" s="128">
        <f>D12</f>
        <v>2.0416666666666665</v>
      </c>
    </row>
    <row r="13" spans="1:17" ht="19.8" customHeight="1">
      <c r="B13" s="360"/>
      <c r="C13" s="375"/>
      <c r="D13" s="327"/>
      <c r="F13" s="11" t="s">
        <v>54</v>
      </c>
      <c r="G13" s="154" t="e">
        <f>GETPIVOTDATA("Heures effec fant",Calcul!$I$5)/24</f>
        <v>#REF!</v>
      </c>
      <c r="H13" s="154" t="e">
        <f>GETPIVOTDATA("Somme de Heures dep fant",Calcul!$L$5)/24</f>
        <v>#REF!</v>
      </c>
      <c r="I13" s="157" t="e">
        <f>G13+H13</f>
        <v>#REF!</v>
      </c>
      <c r="K13" s="122"/>
      <c r="L13" s="122"/>
      <c r="M13" s="123" t="e">
        <f>GETPIVOTDATA("Somme de Km",Calcul!$L$5)</f>
        <v>#REF!</v>
      </c>
      <c r="Q13" s="128">
        <f>D26</f>
        <v>23.333333333333332</v>
      </c>
    </row>
    <row r="14" spans="1:17" ht="19.8" customHeight="1">
      <c r="B14" s="360"/>
      <c r="C14" s="375"/>
      <c r="D14" s="327"/>
      <c r="F14" s="11" t="s">
        <v>4</v>
      </c>
      <c r="G14" s="154" t="e">
        <f>GETPIVOTDATA("Heures effec fant",Calcul!$P$5)/24</f>
        <v>#REF!</v>
      </c>
      <c r="H14" s="154" t="e">
        <f>GETPIVOTDATA("Somme de Heures dep fant",Calcul!$S$5)/24</f>
        <v>#REF!</v>
      </c>
      <c r="I14" s="157" t="e">
        <f t="shared" ref="I14:I22" si="0">G14+H14</f>
        <v>#REF!</v>
      </c>
      <c r="K14" s="122"/>
      <c r="L14" s="122"/>
      <c r="M14" s="123" t="e">
        <f>GETPIVOTDATA("Somme de Km",Calcul!$S$5)</f>
        <v>#REF!</v>
      </c>
      <c r="Q14" s="128">
        <f>D42</f>
        <v>0</v>
      </c>
    </row>
    <row r="15" spans="1:17" ht="19.8" customHeight="1">
      <c r="B15" s="360"/>
      <c r="C15" s="375"/>
      <c r="D15" s="327"/>
      <c r="F15" s="11" t="s">
        <v>5</v>
      </c>
      <c r="G15" s="154" t="e">
        <f>GETPIVOTDATA("Heures effec fant",Calcul!$W$5)/24</f>
        <v>#REF!</v>
      </c>
      <c r="H15" s="154" t="e">
        <f>GETPIVOTDATA("Somme de Heures dep fant",Calcul!$Z$5)/24</f>
        <v>#REF!</v>
      </c>
      <c r="I15" s="157" t="e">
        <f t="shared" si="0"/>
        <v>#REF!</v>
      </c>
      <c r="K15" s="122"/>
      <c r="L15" s="122"/>
      <c r="M15" s="123" t="e">
        <f>GETPIVOTDATA("Somme de Km",Calcul!$Z$5)</f>
        <v>#REF!</v>
      </c>
      <c r="Q15" s="128">
        <f>D50</f>
        <v>0</v>
      </c>
    </row>
    <row r="16" spans="1:17" ht="19.8" customHeight="1">
      <c r="B16" s="360"/>
      <c r="C16" s="375"/>
      <c r="D16" s="327"/>
      <c r="F16" s="11" t="s">
        <v>6</v>
      </c>
      <c r="G16" s="154" t="e">
        <f>GETPIVOTDATA("Heures effec fant",Calcul!$AD$5)/24</f>
        <v>#REF!</v>
      </c>
      <c r="H16" s="154" t="e">
        <f>GETPIVOTDATA("Somme de Heures dep fant",Calcul!$AG$5)/24</f>
        <v>#REF!</v>
      </c>
      <c r="I16" s="157" t="e">
        <f t="shared" si="0"/>
        <v>#REF!</v>
      </c>
      <c r="K16" s="122"/>
      <c r="L16" s="122"/>
      <c r="M16" s="123" t="e">
        <f>GETPIVOTDATA("Somme de Km",Calcul!$AG$5)</f>
        <v>#REF!</v>
      </c>
      <c r="Q16" s="128">
        <f>D56</f>
        <v>2.0416666666666665</v>
      </c>
    </row>
    <row r="17" spans="2:17" ht="19.8" customHeight="1">
      <c r="B17" s="360"/>
      <c r="C17" s="375"/>
      <c r="D17" s="327"/>
      <c r="F17" s="11" t="s">
        <v>7</v>
      </c>
      <c r="G17" s="154" t="e">
        <f>GETPIVOTDATA("Heures effec fant",Calcul!$AK$5)/24</f>
        <v>#REF!</v>
      </c>
      <c r="H17" s="154" t="e">
        <f>GETPIVOTDATA("Somme de Heures dep fant",Calcul!$AN$5)/24</f>
        <v>#REF!</v>
      </c>
      <c r="I17" s="157" t="e">
        <f t="shared" si="0"/>
        <v>#REF!</v>
      </c>
      <c r="K17" s="122"/>
      <c r="L17" s="122"/>
      <c r="M17" s="123" t="e">
        <f>GETPIVOTDATA("Somme de Km",Calcul!$AN$5)</f>
        <v>#REF!</v>
      </c>
      <c r="Q17" s="128">
        <f>D62</f>
        <v>2.75</v>
      </c>
    </row>
    <row r="18" spans="2:17" ht="19.8" customHeight="1">
      <c r="B18" s="360"/>
      <c r="C18" s="375"/>
      <c r="D18" s="327"/>
      <c r="F18" s="11" t="s">
        <v>8</v>
      </c>
      <c r="G18" s="154" t="e">
        <f>GETPIVOTDATA("Heures effec fant",Calcul!$AR$5)/24</f>
        <v>#REF!</v>
      </c>
      <c r="H18" s="154" t="e">
        <f>GETPIVOTDATA("Somme de Heures dep fant",Calcul!$AU$5)/24</f>
        <v>#REF!</v>
      </c>
      <c r="I18" s="157" t="e">
        <f t="shared" si="0"/>
        <v>#REF!</v>
      </c>
      <c r="K18" s="122"/>
      <c r="L18" s="122"/>
      <c r="M18" s="123" t="e">
        <f>GETPIVOTDATA("Somme de Km",Calcul!$AU$5)</f>
        <v>#REF!</v>
      </c>
      <c r="Q18" s="128">
        <f>D73</f>
        <v>0.66666666666666663</v>
      </c>
    </row>
    <row r="19" spans="2:17" ht="19.8" customHeight="1">
      <c r="B19" s="360"/>
      <c r="C19" s="375"/>
      <c r="D19" s="327"/>
      <c r="F19" s="11" t="s">
        <v>9</v>
      </c>
      <c r="G19" s="154" t="e">
        <f>GETPIVOTDATA("Heures effec fant",Calcul!$AY$5)/24</f>
        <v>#REF!</v>
      </c>
      <c r="H19" s="154" t="e">
        <f>GETPIVOTDATA("Somme de Heures dep fant",Calcul!$BB$5)/24</f>
        <v>#REF!</v>
      </c>
      <c r="I19" s="157" t="e">
        <f t="shared" si="0"/>
        <v>#REF!</v>
      </c>
      <c r="K19" s="122"/>
      <c r="L19" s="122"/>
      <c r="M19" s="123" t="e">
        <f>GETPIVOTDATA("Somme de Km",Calcul!$BB$5)</f>
        <v>#REF!</v>
      </c>
      <c r="Q19" s="128">
        <f>D76</f>
        <v>2.0833333333333335</v>
      </c>
    </row>
    <row r="20" spans="2:17" ht="19.8" customHeight="1">
      <c r="B20" s="360"/>
      <c r="C20" s="375"/>
      <c r="D20" s="327"/>
      <c r="F20" s="11" t="s">
        <v>10</v>
      </c>
      <c r="G20" s="154" t="e">
        <f>GETPIVOTDATA("Heures effec fant",Calcul!$BF$5)/24</f>
        <v>#REF!</v>
      </c>
      <c r="H20" s="154" t="e">
        <f>GETPIVOTDATA("Somme de Heures dep fant",Calcul!$BI$5)/24</f>
        <v>#REF!</v>
      </c>
      <c r="I20" s="157" t="e">
        <f t="shared" si="0"/>
        <v>#REF!</v>
      </c>
      <c r="K20" s="122"/>
      <c r="L20" s="122"/>
      <c r="M20" s="123" t="e">
        <f>GETPIVOTDATA("Somme de Km",Calcul!$BI$5)</f>
        <v>#REF!</v>
      </c>
    </row>
    <row r="21" spans="2:17" ht="19.8" customHeight="1">
      <c r="B21" s="360"/>
      <c r="C21" s="375"/>
      <c r="D21" s="327"/>
      <c r="F21" s="11" t="s">
        <v>11</v>
      </c>
      <c r="G21" s="154" t="e">
        <f>GETPIVOTDATA("Heures effec fant",Calcul!$BM$5)/24</f>
        <v>#REF!</v>
      </c>
      <c r="H21" s="154" t="e">
        <f>GETPIVOTDATA("Somme de Heures dep fant",Calcul!$BP$5)/24</f>
        <v>#REF!</v>
      </c>
      <c r="I21" s="157" t="e">
        <f t="shared" si="0"/>
        <v>#REF!</v>
      </c>
      <c r="K21" s="122"/>
      <c r="L21" s="122"/>
      <c r="M21" s="123" t="e">
        <f>GETPIVOTDATA("Somme de Km",Calcul!$BP$5)</f>
        <v>#REF!</v>
      </c>
    </row>
    <row r="22" spans="2:17" ht="19.8" customHeight="1">
      <c r="B22" s="360"/>
      <c r="C22" s="375"/>
      <c r="D22" s="327"/>
      <c r="F22" s="11" t="s">
        <v>12</v>
      </c>
      <c r="G22" s="154" t="e">
        <f>GETPIVOTDATA("Heures effec fant",Calcul!$BT$5)/24</f>
        <v>#REF!</v>
      </c>
      <c r="H22" s="154" t="e">
        <f>GETPIVOTDATA("Somme de Heures dep fant",Calcul!$BW$5)/24</f>
        <v>#REF!</v>
      </c>
      <c r="I22" s="157" t="e">
        <f t="shared" si="0"/>
        <v>#REF!</v>
      </c>
      <c r="K22" s="122"/>
      <c r="L22" s="122"/>
      <c r="M22" s="123" t="e">
        <f>GETPIVOTDATA("Somme de Km",Calcul!$BW$5)</f>
        <v>#REF!</v>
      </c>
    </row>
    <row r="23" spans="2:17" ht="19.8" customHeight="1" thickBot="1">
      <c r="B23" s="360"/>
      <c r="C23" s="375"/>
      <c r="D23" s="327"/>
      <c r="F23" s="12" t="s">
        <v>13</v>
      </c>
      <c r="G23" s="155" t="e">
        <f>GETPIVOTDATA("Heures effec fant",Calcul!$CA$5)/24</f>
        <v>#REF!</v>
      </c>
      <c r="H23" s="155" t="e">
        <f>GETPIVOTDATA("Somme de Heures dep fant",Calcul!$CD$5)/24</f>
        <v>#REF!</v>
      </c>
      <c r="I23" s="158" t="e">
        <f>G23+H23</f>
        <v>#REF!</v>
      </c>
      <c r="K23" s="124"/>
      <c r="L23" s="124"/>
      <c r="M23" s="125" t="e">
        <f>GETPIVOTDATA("Somme de Km",Calcul!$CD$5)</f>
        <v>#REF!</v>
      </c>
    </row>
    <row r="24" spans="2:17" ht="19.8" customHeight="1" thickBot="1">
      <c r="B24" s="360"/>
      <c r="C24" s="375"/>
      <c r="D24" s="327"/>
      <c r="G24" s="159" t="e">
        <f>SUM(G12:G23)</f>
        <v>#REF!</v>
      </c>
      <c r="H24" s="159" t="e">
        <f>SUM(H12:H23)</f>
        <v>#REF!</v>
      </c>
      <c r="I24" s="159" t="e">
        <f>SUM(I12:I23)</f>
        <v>#REF!</v>
      </c>
      <c r="K24" s="162">
        <f t="shared" ref="K24:L24" si="1">SUM(K12:K23)</f>
        <v>0</v>
      </c>
      <c r="L24" s="161">
        <f t="shared" si="1"/>
        <v>0</v>
      </c>
      <c r="M24" s="161" t="e">
        <f>SUM(M12:M23)</f>
        <v>#REF!</v>
      </c>
    </row>
    <row r="25" spans="2:17" ht="19.8" customHeight="1" thickBot="1">
      <c r="B25" s="361"/>
      <c r="C25" s="376"/>
      <c r="D25" s="328"/>
    </row>
    <row r="26" spans="2:17" ht="37.049999999999997" customHeight="1" thickBot="1">
      <c r="B26" s="341" t="s">
        <v>36</v>
      </c>
      <c r="C26" s="343" t="s">
        <v>33</v>
      </c>
      <c r="D26" s="326">
        <v>23.333333333333332</v>
      </c>
      <c r="F26" s="323" t="s">
        <v>50</v>
      </c>
      <c r="G26" s="324"/>
      <c r="H26" s="325"/>
      <c r="I26" s="160" t="e">
        <f>D78-I24</f>
        <v>#REF!</v>
      </c>
    </row>
    <row r="27" spans="2:17" ht="19.8" customHeight="1">
      <c r="B27" s="342"/>
      <c r="C27" s="344"/>
      <c r="D27" s="327"/>
    </row>
    <row r="28" spans="2:17" ht="19.8" customHeight="1">
      <c r="B28" s="342"/>
      <c r="C28" s="344"/>
      <c r="D28" s="327"/>
    </row>
    <row r="29" spans="2:17" ht="19.8" customHeight="1">
      <c r="B29" s="342"/>
      <c r="C29" s="344"/>
      <c r="D29" s="327"/>
    </row>
    <row r="30" spans="2:17" ht="19.8" customHeight="1">
      <c r="B30" s="342"/>
      <c r="C30" s="344"/>
      <c r="D30" s="327"/>
    </row>
    <row r="31" spans="2:17" ht="19.8" customHeight="1">
      <c r="B31" s="342"/>
      <c r="C31" s="344"/>
      <c r="D31" s="327"/>
    </row>
    <row r="32" spans="2:17" ht="19.8" customHeight="1">
      <c r="B32" s="342"/>
      <c r="C32" s="344"/>
      <c r="D32" s="327"/>
    </row>
    <row r="33" spans="2:7" ht="19.8" customHeight="1">
      <c r="B33" s="342"/>
      <c r="C33" s="344"/>
      <c r="D33" s="327"/>
      <c r="G33" s="5"/>
    </row>
    <row r="34" spans="2:7" ht="19.8" customHeight="1">
      <c r="B34" s="342"/>
      <c r="C34" s="344"/>
      <c r="D34" s="327"/>
      <c r="F34" s="128"/>
    </row>
    <row r="35" spans="2:7" ht="19.8" customHeight="1">
      <c r="B35" s="342"/>
      <c r="C35" s="344"/>
      <c r="D35" s="327"/>
    </row>
    <row r="36" spans="2:7" ht="19.8" customHeight="1">
      <c r="B36" s="342"/>
      <c r="C36" s="344"/>
      <c r="D36" s="327"/>
    </row>
    <row r="37" spans="2:7" ht="19.8" customHeight="1">
      <c r="B37" s="342"/>
      <c r="C37" s="344"/>
      <c r="D37" s="327"/>
    </row>
    <row r="38" spans="2:7" ht="19.8" customHeight="1">
      <c r="B38" s="342"/>
      <c r="C38" s="344"/>
      <c r="D38" s="327"/>
    </row>
    <row r="39" spans="2:7" ht="19.8" customHeight="1">
      <c r="B39" s="342"/>
      <c r="C39" s="344"/>
      <c r="D39" s="327"/>
    </row>
    <row r="40" spans="2:7" ht="19.8" customHeight="1">
      <c r="B40" s="342"/>
      <c r="C40" s="344"/>
      <c r="D40" s="327"/>
    </row>
    <row r="41" spans="2:7" ht="19.8" customHeight="1" thickBot="1">
      <c r="B41" s="342"/>
      <c r="C41" s="345"/>
      <c r="D41" s="328"/>
    </row>
    <row r="42" spans="2:7" ht="19.8" customHeight="1">
      <c r="B42" s="335" t="s">
        <v>48</v>
      </c>
      <c r="C42" s="362" t="s">
        <v>37</v>
      </c>
      <c r="D42" s="329">
        <v>0</v>
      </c>
    </row>
    <row r="43" spans="2:7" ht="19.8" customHeight="1">
      <c r="B43" s="336"/>
      <c r="C43" s="363"/>
      <c r="D43" s="330"/>
    </row>
    <row r="44" spans="2:7" ht="19.8" customHeight="1">
      <c r="B44" s="336"/>
      <c r="C44" s="363"/>
      <c r="D44" s="330"/>
    </row>
    <row r="45" spans="2:7" ht="19.8" customHeight="1">
      <c r="B45" s="336"/>
      <c r="C45" s="363"/>
      <c r="D45" s="330"/>
    </row>
    <row r="46" spans="2:7" ht="19.8" customHeight="1">
      <c r="B46" s="336"/>
      <c r="C46" s="363"/>
      <c r="D46" s="330"/>
    </row>
    <row r="47" spans="2:7" ht="19.8" customHeight="1">
      <c r="B47" s="336"/>
      <c r="C47" s="363"/>
      <c r="D47" s="330"/>
    </row>
    <row r="48" spans="2:7" ht="19.8" customHeight="1">
      <c r="B48" s="336"/>
      <c r="C48" s="363"/>
      <c r="D48" s="330"/>
    </row>
    <row r="49" spans="2:4" ht="19.8" customHeight="1" thickBot="1">
      <c r="B49" s="336"/>
      <c r="C49" s="364"/>
      <c r="D49" s="331"/>
    </row>
    <row r="50" spans="2:4" ht="19.8" customHeight="1">
      <c r="B50" s="336"/>
      <c r="C50" s="362" t="s">
        <v>39</v>
      </c>
      <c r="D50" s="329">
        <v>0</v>
      </c>
    </row>
    <row r="51" spans="2:4" ht="19.8" customHeight="1">
      <c r="B51" s="336"/>
      <c r="C51" s="363"/>
      <c r="D51" s="330"/>
    </row>
    <row r="52" spans="2:4" ht="19.8" customHeight="1">
      <c r="B52" s="336"/>
      <c r="C52" s="363"/>
      <c r="D52" s="330"/>
    </row>
    <row r="53" spans="2:4" ht="19.8" customHeight="1">
      <c r="B53" s="336"/>
      <c r="C53" s="363"/>
      <c r="D53" s="330"/>
    </row>
    <row r="54" spans="2:4" ht="19.8" customHeight="1">
      <c r="B54" s="336"/>
      <c r="C54" s="363"/>
      <c r="D54" s="330"/>
    </row>
    <row r="55" spans="2:4" ht="19.8" customHeight="1" thickBot="1">
      <c r="B55" s="358"/>
      <c r="C55" s="364"/>
      <c r="D55" s="331"/>
    </row>
    <row r="56" spans="2:4" ht="19.8" customHeight="1">
      <c r="B56" s="349" t="s">
        <v>26</v>
      </c>
      <c r="C56" s="352" t="s">
        <v>40</v>
      </c>
      <c r="D56" s="329">
        <v>2.0416666666666665</v>
      </c>
    </row>
    <row r="57" spans="2:4" ht="19.8" customHeight="1">
      <c r="B57" s="350"/>
      <c r="C57" s="353"/>
      <c r="D57" s="330"/>
    </row>
    <row r="58" spans="2:4" ht="19.8" customHeight="1">
      <c r="B58" s="350"/>
      <c r="C58" s="353"/>
      <c r="D58" s="330"/>
    </row>
    <row r="59" spans="2:4" ht="19.8" customHeight="1">
      <c r="B59" s="350"/>
      <c r="C59" s="353"/>
      <c r="D59" s="330"/>
    </row>
    <row r="60" spans="2:4" ht="19.8" customHeight="1">
      <c r="B60" s="350"/>
      <c r="C60" s="353"/>
      <c r="D60" s="330"/>
    </row>
    <row r="61" spans="2:4" ht="19.8" customHeight="1" thickBot="1">
      <c r="B61" s="351"/>
      <c r="C61" s="354"/>
      <c r="D61" s="331"/>
    </row>
    <row r="62" spans="2:4" ht="19.8" customHeight="1">
      <c r="B62" s="346" t="s">
        <v>29</v>
      </c>
      <c r="C62" s="355" t="s">
        <v>38</v>
      </c>
      <c r="D62" s="338">
        <v>2.75</v>
      </c>
    </row>
    <row r="63" spans="2:4" ht="19.8" customHeight="1">
      <c r="B63" s="347"/>
      <c r="C63" s="356"/>
      <c r="D63" s="339"/>
    </row>
    <row r="64" spans="2:4" ht="19.8" customHeight="1">
      <c r="B64" s="347"/>
      <c r="C64" s="356"/>
      <c r="D64" s="339"/>
    </row>
    <row r="65" spans="2:4" ht="19.8" customHeight="1">
      <c r="B65" s="347"/>
      <c r="C65" s="356"/>
      <c r="D65" s="339"/>
    </row>
    <row r="66" spans="2:4" ht="19.8" customHeight="1">
      <c r="B66" s="347"/>
      <c r="C66" s="356"/>
      <c r="D66" s="339"/>
    </row>
    <row r="67" spans="2:4" ht="19.8" customHeight="1">
      <c r="B67" s="347"/>
      <c r="C67" s="356"/>
      <c r="D67" s="339"/>
    </row>
    <row r="68" spans="2:4" ht="19.8" customHeight="1">
      <c r="B68" s="347"/>
      <c r="C68" s="356"/>
      <c r="D68" s="339"/>
    </row>
    <row r="69" spans="2:4" ht="19.8" customHeight="1">
      <c r="B69" s="347"/>
      <c r="C69" s="356"/>
      <c r="D69" s="339"/>
    </row>
    <row r="70" spans="2:4" ht="19.8" customHeight="1">
      <c r="B70" s="347"/>
      <c r="C70" s="356"/>
      <c r="D70" s="339"/>
    </row>
    <row r="71" spans="2:4" ht="19.8" customHeight="1">
      <c r="B71" s="347"/>
      <c r="C71" s="356"/>
      <c r="D71" s="339"/>
    </row>
    <row r="72" spans="2:4" ht="19.8" customHeight="1" thickBot="1">
      <c r="B72" s="348"/>
      <c r="C72" s="357"/>
      <c r="D72" s="340"/>
    </row>
    <row r="73" spans="2:4" ht="19.8" customHeight="1">
      <c r="B73" s="335" t="s">
        <v>16</v>
      </c>
      <c r="C73" s="332" t="s">
        <v>35</v>
      </c>
      <c r="D73" s="318">
        <v>0.66666666666666663</v>
      </c>
    </row>
    <row r="74" spans="2:4" ht="19.8" customHeight="1">
      <c r="B74" s="336"/>
      <c r="C74" s="333"/>
      <c r="D74" s="319"/>
    </row>
    <row r="75" spans="2:4" ht="19.8" customHeight="1" thickBot="1">
      <c r="B75" s="337"/>
      <c r="C75" s="334"/>
      <c r="D75" s="320"/>
    </row>
    <row r="76" spans="2:4" ht="109.05" customHeight="1" thickBot="1">
      <c r="B76" s="316" t="s">
        <v>217</v>
      </c>
      <c r="C76" s="317"/>
      <c r="D76" s="203">
        <v>2.0833333333333335</v>
      </c>
    </row>
    <row r="77" spans="2:4" ht="19.8" customHeight="1" thickBot="1">
      <c r="B77" s="1"/>
      <c r="C77" s="4"/>
      <c r="D77" s="1"/>
    </row>
    <row r="78" spans="2:4" ht="25.05" customHeight="1" thickBot="1">
      <c r="B78" s="321" t="s">
        <v>49</v>
      </c>
      <c r="C78" s="322"/>
      <c r="D78" s="152">
        <f>SUM(D12:D76)</f>
        <v>32.916666666666671</v>
      </c>
    </row>
    <row r="79" spans="2:4" ht="14.4">
      <c r="B79" s="1"/>
      <c r="C79" s="4"/>
      <c r="D79" s="1"/>
    </row>
    <row r="80" spans="2:4" ht="14.4">
      <c r="B80" s="1"/>
      <c r="C80" s="4"/>
      <c r="D80" s="1"/>
    </row>
    <row r="81" spans="2:4" ht="14.4">
      <c r="B81" s="1"/>
      <c r="C81" s="4"/>
      <c r="D81" s="1"/>
    </row>
    <row r="82" spans="2:4" ht="14.4">
      <c r="B82" s="1"/>
      <c r="C82" s="4"/>
      <c r="D82" s="1"/>
    </row>
    <row r="83" spans="2:4" ht="14.4">
      <c r="B83" s="1"/>
      <c r="C83" s="4"/>
      <c r="D83" s="1"/>
    </row>
    <row r="84" spans="2:4" ht="14.4">
      <c r="B84" s="1"/>
      <c r="C84" s="4"/>
      <c r="D84" s="1"/>
    </row>
    <row r="85" spans="2:4" ht="14.4">
      <c r="B85" s="1"/>
      <c r="C85" s="4"/>
      <c r="D85" s="1"/>
    </row>
    <row r="86" spans="2:4" ht="14.4">
      <c r="B86" s="1"/>
      <c r="C86" s="4"/>
      <c r="D86" s="1"/>
    </row>
    <row r="87" spans="2:4" ht="14.4">
      <c r="B87" s="1"/>
      <c r="C87" s="4"/>
      <c r="D87" s="1"/>
    </row>
    <row r="88" spans="2:4" ht="14.4">
      <c r="B88" s="1"/>
      <c r="C88" s="4"/>
      <c r="D88" s="1"/>
    </row>
    <row r="89" spans="2:4" ht="14.4">
      <c r="B89" s="1"/>
      <c r="C89" s="4"/>
      <c r="D89" s="1"/>
    </row>
    <row r="90" spans="2:4" ht="14.4">
      <c r="B90" s="1"/>
      <c r="C90" s="4"/>
      <c r="D90" s="1"/>
    </row>
    <row r="91" spans="2:4" ht="14.4">
      <c r="B91" s="1"/>
      <c r="C91" s="4"/>
      <c r="D91" s="1"/>
    </row>
    <row r="92" spans="2:4" ht="14.4">
      <c r="B92" s="1"/>
      <c r="C92" s="4"/>
      <c r="D92" s="1"/>
    </row>
    <row r="93" spans="2:4" ht="14.4">
      <c r="B93" s="1"/>
      <c r="C93" s="4"/>
      <c r="D93" s="1"/>
    </row>
  </sheetData>
  <mergeCells count="24">
    <mergeCell ref="C62:C72"/>
    <mergeCell ref="B42:B55"/>
    <mergeCell ref="B12:B25"/>
    <mergeCell ref="C42:C49"/>
    <mergeCell ref="B3:M6"/>
    <mergeCell ref="C12:C25"/>
    <mergeCell ref="D12:D25"/>
    <mergeCell ref="C50:C55"/>
    <mergeCell ref="B76:C76"/>
    <mergeCell ref="D73:D75"/>
    <mergeCell ref="B78:C78"/>
    <mergeCell ref="F26:H26"/>
    <mergeCell ref="D26:D41"/>
    <mergeCell ref="D42:D49"/>
    <mergeCell ref="C73:C75"/>
    <mergeCell ref="B73:B75"/>
    <mergeCell ref="D50:D55"/>
    <mergeCell ref="D62:D72"/>
    <mergeCell ref="D56:D61"/>
    <mergeCell ref="B26:B41"/>
    <mergeCell ref="C26:C41"/>
    <mergeCell ref="B62:B72"/>
    <mergeCell ref="B56:B61"/>
    <mergeCell ref="C56:C61"/>
  </mergeCells>
  <phoneticPr fontId="6" type="noConversion"/>
  <pageMargins left="0.78740157499999996" right="0.78740157499999996" top="0.984251969" bottom="0.984251969" header="0.5" footer="0.5"/>
  <pageSetup paperSize="9" orientation="portrait" horizontalDpi="4294967292" verticalDpi="429496729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2:J175"/>
  <sheetViews>
    <sheetView zoomScaleNormal="66" workbookViewId="0">
      <selection activeCell="H10" sqref="H10"/>
    </sheetView>
  </sheetViews>
  <sheetFormatPr baseColWidth="10" defaultRowHeight="13.8"/>
  <cols>
    <col min="1" max="1" width="20.19921875" customWidth="1"/>
    <col min="2" max="2" width="22.796875" style="17" customWidth="1"/>
    <col min="3" max="3" width="10.796875" style="15" customWidth="1"/>
    <col min="4" max="4" width="39.69921875" customWidth="1"/>
    <col min="5" max="6" width="7.69921875" customWidth="1"/>
    <col min="7" max="7" width="5.796875" style="254" customWidth="1"/>
    <col min="8" max="8" width="14" style="15" customWidth="1"/>
    <col min="9" max="9" width="14" style="126" customWidth="1"/>
    <col min="10" max="10" width="9.5" style="15" customWidth="1"/>
  </cols>
  <sheetData>
    <row r="2" spans="1:10" ht="14.4" thickBot="1"/>
    <row r="3" spans="1:10" ht="61.05" customHeight="1" thickBot="1">
      <c r="A3" s="443" t="s">
        <v>19</v>
      </c>
      <c r="B3" s="444"/>
      <c r="C3" s="27" t="s">
        <v>42</v>
      </c>
      <c r="D3" s="179" t="s">
        <v>215</v>
      </c>
      <c r="E3" s="180" t="s">
        <v>42</v>
      </c>
      <c r="F3" s="205" t="s">
        <v>218</v>
      </c>
      <c r="G3" s="255" t="s">
        <v>260</v>
      </c>
      <c r="H3" s="38" t="s">
        <v>212</v>
      </c>
      <c r="I3" s="38" t="s">
        <v>218</v>
      </c>
      <c r="J3" s="37" t="s">
        <v>213</v>
      </c>
    </row>
    <row r="4" spans="1:10" ht="15" thickBot="1">
      <c r="A4" s="451" t="s">
        <v>57</v>
      </c>
      <c r="B4" s="445" t="s">
        <v>0</v>
      </c>
      <c r="C4" s="455">
        <f>'Répartition Heures'!Q12</f>
        <v>2.0416666666666665</v>
      </c>
      <c r="D4" s="214" t="s">
        <v>59</v>
      </c>
      <c r="E4" s="242">
        <f>SUM(E5:E8)</f>
        <v>2.0416666666666665</v>
      </c>
      <c r="F4" s="460">
        <f>SUM(E4:E18)/2</f>
        <v>2.0416666666666665</v>
      </c>
      <c r="G4" s="257"/>
      <c r="H4" s="195">
        <f t="shared" ref="H4:H35" si="0">SUM(G4:G4)</f>
        <v>0</v>
      </c>
      <c r="I4" s="460">
        <f>SUM(H4:H18)</f>
        <v>0</v>
      </c>
      <c r="J4" s="380">
        <f>C4-SUM(H4:H18)</f>
        <v>2.0416666666666665</v>
      </c>
    </row>
    <row r="5" spans="1:10" ht="15" thickBot="1">
      <c r="A5" s="452"/>
      <c r="B5" s="446"/>
      <c r="C5" s="456"/>
      <c r="D5" s="28" t="s">
        <v>214</v>
      </c>
      <c r="E5" s="183">
        <v>0.16666666666666666</v>
      </c>
      <c r="F5" s="461"/>
      <c r="G5" s="258"/>
      <c r="H5" s="195">
        <f t="shared" si="0"/>
        <v>0</v>
      </c>
      <c r="I5" s="461"/>
      <c r="J5" s="381"/>
    </row>
    <row r="6" spans="1:10" ht="15" thickBot="1">
      <c r="A6" s="452"/>
      <c r="B6" s="446"/>
      <c r="C6" s="456"/>
      <c r="D6" s="28" t="s">
        <v>60</v>
      </c>
      <c r="E6" s="183">
        <v>0.29166666666666669</v>
      </c>
      <c r="F6" s="461"/>
      <c r="G6" s="258"/>
      <c r="H6" s="195">
        <f t="shared" si="0"/>
        <v>0</v>
      </c>
      <c r="I6" s="461"/>
      <c r="J6" s="381"/>
    </row>
    <row r="7" spans="1:10" ht="15" thickBot="1">
      <c r="A7" s="453"/>
      <c r="B7" s="446"/>
      <c r="C7" s="457"/>
      <c r="D7" s="28" t="s">
        <v>62</v>
      </c>
      <c r="E7" s="184">
        <v>1.4583333333333333</v>
      </c>
      <c r="F7" s="461"/>
      <c r="G7" s="259"/>
      <c r="H7" s="195">
        <f t="shared" si="0"/>
        <v>0</v>
      </c>
      <c r="I7" s="461"/>
      <c r="J7" s="382"/>
    </row>
    <row r="8" spans="1:10" ht="15" thickBot="1">
      <c r="A8" s="453"/>
      <c r="B8" s="446"/>
      <c r="C8" s="457"/>
      <c r="D8" s="28" t="s">
        <v>63</v>
      </c>
      <c r="E8" s="184">
        <v>0.125</v>
      </c>
      <c r="F8" s="461"/>
      <c r="G8" s="259"/>
      <c r="H8" s="195">
        <f t="shared" si="0"/>
        <v>0</v>
      </c>
      <c r="I8" s="461"/>
      <c r="J8" s="382"/>
    </row>
    <row r="9" spans="1:10" ht="15" thickBot="1">
      <c r="A9" s="453"/>
      <c r="B9" s="446"/>
      <c r="C9" s="457"/>
      <c r="D9" s="28"/>
      <c r="E9" s="184"/>
      <c r="F9" s="461"/>
      <c r="G9" s="259"/>
      <c r="H9" s="195">
        <f t="shared" si="0"/>
        <v>0</v>
      </c>
      <c r="I9" s="461"/>
      <c r="J9" s="382"/>
    </row>
    <row r="10" spans="1:10" ht="15" thickBot="1">
      <c r="A10" s="453"/>
      <c r="B10" s="446"/>
      <c r="C10" s="457"/>
      <c r="D10" s="28"/>
      <c r="E10" s="184"/>
      <c r="F10" s="461"/>
      <c r="G10" s="259"/>
      <c r="H10" s="195">
        <f t="shared" si="0"/>
        <v>0</v>
      </c>
      <c r="I10" s="461"/>
      <c r="J10" s="382"/>
    </row>
    <row r="11" spans="1:10" ht="15" thickBot="1">
      <c r="A11" s="453"/>
      <c r="B11" s="446"/>
      <c r="C11" s="457"/>
      <c r="D11" s="28"/>
      <c r="E11" s="184"/>
      <c r="F11" s="461"/>
      <c r="G11" s="259"/>
      <c r="H11" s="195">
        <f t="shared" si="0"/>
        <v>0</v>
      </c>
      <c r="I11" s="461"/>
      <c r="J11" s="382"/>
    </row>
    <row r="12" spans="1:10" ht="15" thickBot="1">
      <c r="A12" s="453"/>
      <c r="B12" s="446"/>
      <c r="C12" s="457"/>
      <c r="D12" s="28"/>
      <c r="E12" s="184"/>
      <c r="F12" s="461"/>
      <c r="G12" s="259"/>
      <c r="H12" s="195">
        <f t="shared" si="0"/>
        <v>0</v>
      </c>
      <c r="I12" s="461"/>
      <c r="J12" s="382"/>
    </row>
    <row r="13" spans="1:10" ht="15" thickBot="1">
      <c r="A13" s="453"/>
      <c r="B13" s="446"/>
      <c r="C13" s="457"/>
      <c r="D13" s="28"/>
      <c r="E13" s="184"/>
      <c r="F13" s="461"/>
      <c r="G13" s="259"/>
      <c r="H13" s="195">
        <f t="shared" si="0"/>
        <v>0</v>
      </c>
      <c r="I13" s="461"/>
      <c r="J13" s="382"/>
    </row>
    <row r="14" spans="1:10" ht="15" thickBot="1">
      <c r="A14" s="453"/>
      <c r="B14" s="446"/>
      <c r="C14" s="457"/>
      <c r="D14" s="28"/>
      <c r="E14" s="184"/>
      <c r="F14" s="461"/>
      <c r="G14" s="259"/>
      <c r="H14" s="195">
        <f t="shared" si="0"/>
        <v>0</v>
      </c>
      <c r="I14" s="461"/>
      <c r="J14" s="382"/>
    </row>
    <row r="15" spans="1:10" ht="15" thickBot="1">
      <c r="A15" s="453"/>
      <c r="B15" s="446"/>
      <c r="C15" s="457"/>
      <c r="D15" s="28"/>
      <c r="E15" s="184"/>
      <c r="F15" s="461"/>
      <c r="G15" s="259"/>
      <c r="H15" s="195">
        <f t="shared" si="0"/>
        <v>0</v>
      </c>
      <c r="I15" s="461"/>
      <c r="J15" s="382"/>
    </row>
    <row r="16" spans="1:10" ht="15" thickBot="1">
      <c r="A16" s="453"/>
      <c r="B16" s="446"/>
      <c r="C16" s="457"/>
      <c r="D16" s="28"/>
      <c r="E16" s="184"/>
      <c r="F16" s="461"/>
      <c r="G16" s="259"/>
      <c r="H16" s="195">
        <f t="shared" si="0"/>
        <v>0</v>
      </c>
      <c r="I16" s="461"/>
      <c r="J16" s="382"/>
    </row>
    <row r="17" spans="1:10" ht="15" thickBot="1">
      <c r="A17" s="453"/>
      <c r="B17" s="446"/>
      <c r="C17" s="457"/>
      <c r="D17" s="28"/>
      <c r="E17" s="184"/>
      <c r="F17" s="461"/>
      <c r="G17" s="259"/>
      <c r="H17" s="195">
        <f t="shared" si="0"/>
        <v>0</v>
      </c>
      <c r="I17" s="461"/>
      <c r="J17" s="382"/>
    </row>
    <row r="18" spans="1:10" ht="15" thickBot="1">
      <c r="A18" s="454"/>
      <c r="B18" s="447"/>
      <c r="C18" s="458"/>
      <c r="D18" s="29"/>
      <c r="E18" s="185"/>
      <c r="F18" s="462"/>
      <c r="G18" s="260"/>
      <c r="H18" s="195">
        <f t="shared" si="0"/>
        <v>0</v>
      </c>
      <c r="I18" s="462"/>
      <c r="J18" s="383"/>
    </row>
    <row r="19" spans="1:10" ht="13.8" customHeight="1" thickBot="1">
      <c r="A19" s="448" t="s">
        <v>43</v>
      </c>
      <c r="B19" s="418" t="s">
        <v>216</v>
      </c>
      <c r="C19" s="406">
        <f>'Répartition Heures'!Q13</f>
        <v>23.333333333333332</v>
      </c>
      <c r="D19" s="212" t="s">
        <v>94</v>
      </c>
      <c r="E19" s="243">
        <f>SUM(E20:E23)</f>
        <v>4.375</v>
      </c>
      <c r="F19" s="384">
        <f>SUM(E19:E118)/2</f>
        <v>23.333333333333343</v>
      </c>
      <c r="G19" s="257"/>
      <c r="H19" s="196">
        <f t="shared" si="0"/>
        <v>0</v>
      </c>
      <c r="I19" s="384">
        <f>SUM(H19:H118)</f>
        <v>0</v>
      </c>
      <c r="J19" s="384">
        <f>C19-SUM(H19:H118)</f>
        <v>23.333333333333332</v>
      </c>
    </row>
    <row r="20" spans="1:10" ht="14.4" thickBot="1">
      <c r="A20" s="449"/>
      <c r="B20" s="419"/>
      <c r="C20" s="407"/>
      <c r="D20" s="30" t="s">
        <v>83</v>
      </c>
      <c r="E20" s="186">
        <v>1.1666666666666667</v>
      </c>
      <c r="F20" s="385"/>
      <c r="G20" s="258"/>
      <c r="H20" s="196">
        <f t="shared" si="0"/>
        <v>0</v>
      </c>
      <c r="I20" s="385"/>
      <c r="J20" s="385"/>
    </row>
    <row r="21" spans="1:10" ht="14.4" thickBot="1">
      <c r="A21" s="449"/>
      <c r="B21" s="419"/>
      <c r="C21" s="407"/>
      <c r="D21" s="30" t="s">
        <v>85</v>
      </c>
      <c r="E21" s="186">
        <v>2.3333333333333335</v>
      </c>
      <c r="F21" s="385"/>
      <c r="G21" s="258"/>
      <c r="H21" s="196">
        <f t="shared" si="0"/>
        <v>0</v>
      </c>
      <c r="I21" s="385"/>
      <c r="J21" s="385"/>
    </row>
    <row r="22" spans="1:10" ht="14.4" thickBot="1">
      <c r="A22" s="449"/>
      <c r="B22" s="419"/>
      <c r="C22" s="407"/>
      <c r="D22" s="30" t="s">
        <v>87</v>
      </c>
      <c r="E22" s="186">
        <v>0.41666666666666669</v>
      </c>
      <c r="F22" s="385"/>
      <c r="G22" s="258"/>
      <c r="H22" s="196">
        <f t="shared" si="0"/>
        <v>0</v>
      </c>
      <c r="I22" s="385"/>
      <c r="J22" s="385"/>
    </row>
    <row r="23" spans="1:10" ht="14.4" thickBot="1">
      <c r="A23" s="449"/>
      <c r="B23" s="419"/>
      <c r="C23" s="407"/>
      <c r="D23" s="30" t="s">
        <v>89</v>
      </c>
      <c r="E23" s="186">
        <v>0.45833333333333331</v>
      </c>
      <c r="F23" s="385"/>
      <c r="G23" s="258"/>
      <c r="H23" s="196">
        <f t="shared" si="0"/>
        <v>0</v>
      </c>
      <c r="I23" s="385"/>
      <c r="J23" s="385"/>
    </row>
    <row r="24" spans="1:10" ht="14.4" thickBot="1">
      <c r="A24" s="449"/>
      <c r="B24" s="419"/>
      <c r="C24" s="407"/>
      <c r="D24" s="213" t="s">
        <v>126</v>
      </c>
      <c r="E24" s="244">
        <f>SUM(E25:E26)</f>
        <v>0.625</v>
      </c>
      <c r="F24" s="385"/>
      <c r="G24" s="258"/>
      <c r="H24" s="196">
        <f t="shared" si="0"/>
        <v>0</v>
      </c>
      <c r="I24" s="385"/>
      <c r="J24" s="385"/>
    </row>
    <row r="25" spans="1:10" ht="14.4" thickBot="1">
      <c r="A25" s="449"/>
      <c r="B25" s="419"/>
      <c r="C25" s="407"/>
      <c r="D25" s="30" t="s">
        <v>233</v>
      </c>
      <c r="E25" s="186">
        <v>0.625</v>
      </c>
      <c r="F25" s="385"/>
      <c r="G25" s="258"/>
      <c r="H25" s="206">
        <f t="shared" si="0"/>
        <v>0</v>
      </c>
      <c r="I25" s="385"/>
      <c r="J25" s="385"/>
    </row>
    <row r="26" spans="1:10" ht="14.4" thickBot="1">
      <c r="A26" s="449"/>
      <c r="B26" s="419"/>
      <c r="C26" s="407"/>
      <c r="D26" s="30"/>
      <c r="E26" s="186"/>
      <c r="F26" s="385"/>
      <c r="G26" s="258"/>
      <c r="H26" s="206">
        <f t="shared" si="0"/>
        <v>0</v>
      </c>
      <c r="I26" s="385"/>
      <c r="J26" s="385"/>
    </row>
    <row r="27" spans="1:10" ht="14.4" thickBot="1">
      <c r="A27" s="449"/>
      <c r="B27" s="419"/>
      <c r="C27" s="407"/>
      <c r="D27" s="213" t="s">
        <v>122</v>
      </c>
      <c r="E27" s="244">
        <f>E28</f>
        <v>0.875</v>
      </c>
      <c r="F27" s="385"/>
      <c r="G27" s="258"/>
      <c r="H27" s="206">
        <f t="shared" si="0"/>
        <v>0</v>
      </c>
      <c r="I27" s="385"/>
      <c r="J27" s="385"/>
    </row>
    <row r="28" spans="1:10" ht="14.4" thickBot="1">
      <c r="A28" s="449"/>
      <c r="B28" s="419"/>
      <c r="C28" s="407"/>
      <c r="D28" s="30" t="s">
        <v>234</v>
      </c>
      <c r="E28" s="186">
        <v>0.875</v>
      </c>
      <c r="F28" s="385"/>
      <c r="G28" s="258"/>
      <c r="H28" s="206">
        <f t="shared" si="0"/>
        <v>0</v>
      </c>
      <c r="I28" s="385"/>
      <c r="J28" s="385"/>
    </row>
    <row r="29" spans="1:10" ht="14.4" thickBot="1">
      <c r="A29" s="449"/>
      <c r="B29" s="419"/>
      <c r="C29" s="407"/>
      <c r="D29" s="213" t="s">
        <v>168</v>
      </c>
      <c r="E29" s="244">
        <f>SUM(E30:E32)</f>
        <v>1.75</v>
      </c>
      <c r="F29" s="385"/>
      <c r="G29" s="258"/>
      <c r="H29" s="206">
        <f t="shared" si="0"/>
        <v>0</v>
      </c>
      <c r="I29" s="385"/>
      <c r="J29" s="385"/>
    </row>
    <row r="30" spans="1:10" ht="14.4" thickBot="1">
      <c r="A30" s="449"/>
      <c r="B30" s="419"/>
      <c r="C30" s="407"/>
      <c r="D30" s="30" t="s">
        <v>235</v>
      </c>
      <c r="E30" s="186">
        <v>0.29166666666666669</v>
      </c>
      <c r="F30" s="385"/>
      <c r="G30" s="258"/>
      <c r="H30" s="206">
        <f t="shared" si="0"/>
        <v>0</v>
      </c>
      <c r="I30" s="385"/>
      <c r="J30" s="385"/>
    </row>
    <row r="31" spans="1:10" ht="14.4" thickBot="1">
      <c r="A31" s="449"/>
      <c r="B31" s="419"/>
      <c r="C31" s="407"/>
      <c r="D31" s="30" t="s">
        <v>255</v>
      </c>
      <c r="E31" s="186">
        <v>1.4583333333333333</v>
      </c>
      <c r="F31" s="385"/>
      <c r="G31" s="258"/>
      <c r="H31" s="206">
        <f t="shared" si="0"/>
        <v>0</v>
      </c>
      <c r="I31" s="385"/>
      <c r="J31" s="385"/>
    </row>
    <row r="32" spans="1:10" ht="14.4" thickBot="1">
      <c r="A32" s="449"/>
      <c r="B32" s="419"/>
      <c r="C32" s="407"/>
      <c r="D32" s="30"/>
      <c r="E32" s="186"/>
      <c r="F32" s="385"/>
      <c r="G32" s="258"/>
      <c r="H32" s="206">
        <f t="shared" si="0"/>
        <v>0</v>
      </c>
      <c r="I32" s="385"/>
      <c r="J32" s="385"/>
    </row>
    <row r="33" spans="1:10" ht="14.4" thickBot="1">
      <c r="A33" s="449"/>
      <c r="B33" s="419"/>
      <c r="C33" s="407"/>
      <c r="D33" s="213" t="s">
        <v>105</v>
      </c>
      <c r="E33" s="244">
        <f>SUM(E34:E36)</f>
        <v>3.7916666666666665</v>
      </c>
      <c r="F33" s="385"/>
      <c r="G33" s="258"/>
      <c r="H33" s="206">
        <f t="shared" si="0"/>
        <v>0</v>
      </c>
      <c r="I33" s="385"/>
      <c r="J33" s="385"/>
    </row>
    <row r="34" spans="1:10" ht="14.4" thickBot="1">
      <c r="A34" s="449"/>
      <c r="B34" s="419"/>
      <c r="C34" s="407"/>
      <c r="D34" s="30" t="s">
        <v>83</v>
      </c>
      <c r="E34" s="186">
        <v>1.1666666666666667</v>
      </c>
      <c r="F34" s="385"/>
      <c r="G34" s="258"/>
      <c r="H34" s="206">
        <f t="shared" si="0"/>
        <v>0</v>
      </c>
      <c r="I34" s="385"/>
      <c r="J34" s="385"/>
    </row>
    <row r="35" spans="1:10" ht="14.4" thickBot="1">
      <c r="A35" s="449"/>
      <c r="B35" s="419"/>
      <c r="C35" s="407"/>
      <c r="D35" s="30" t="s">
        <v>85</v>
      </c>
      <c r="E35" s="186">
        <v>2.3333333333333335</v>
      </c>
      <c r="F35" s="385"/>
      <c r="G35" s="258"/>
      <c r="H35" s="206">
        <f t="shared" si="0"/>
        <v>0</v>
      </c>
      <c r="I35" s="385"/>
      <c r="J35" s="385"/>
    </row>
    <row r="36" spans="1:10" ht="14.4" thickBot="1">
      <c r="A36" s="449"/>
      <c r="B36" s="419"/>
      <c r="C36" s="407"/>
      <c r="D36" s="30" t="s">
        <v>89</v>
      </c>
      <c r="E36" s="186">
        <v>0.29166666666666669</v>
      </c>
      <c r="F36" s="385"/>
      <c r="G36" s="258"/>
      <c r="H36" s="206">
        <f t="shared" ref="H36:H67" si="1">SUM(G36:G36)</f>
        <v>0</v>
      </c>
      <c r="I36" s="385"/>
      <c r="J36" s="385"/>
    </row>
    <row r="37" spans="1:10" ht="14.4" thickBot="1">
      <c r="A37" s="449"/>
      <c r="B37" s="419"/>
      <c r="C37" s="407"/>
      <c r="D37" s="213" t="s">
        <v>106</v>
      </c>
      <c r="E37" s="244">
        <f>SUM(E38:E40)</f>
        <v>2.0416666666666665</v>
      </c>
      <c r="F37" s="385"/>
      <c r="G37" s="258"/>
      <c r="H37" s="206">
        <f t="shared" si="1"/>
        <v>0</v>
      </c>
      <c r="I37" s="385"/>
      <c r="J37" s="385"/>
    </row>
    <row r="38" spans="1:10" ht="14.4" thickBot="1">
      <c r="A38" s="449"/>
      <c r="B38" s="419"/>
      <c r="C38" s="407"/>
      <c r="D38" s="30" t="s">
        <v>83</v>
      </c>
      <c r="E38" s="186">
        <v>0.58333333333333337</v>
      </c>
      <c r="F38" s="385"/>
      <c r="G38" s="258"/>
      <c r="H38" s="206">
        <f t="shared" si="1"/>
        <v>0</v>
      </c>
      <c r="I38" s="385"/>
      <c r="J38" s="385"/>
    </row>
    <row r="39" spans="1:10" ht="14.4" thickBot="1">
      <c r="A39" s="449"/>
      <c r="B39" s="419"/>
      <c r="C39" s="407"/>
      <c r="D39" s="30" t="s">
        <v>85</v>
      </c>
      <c r="E39" s="186">
        <v>1.1666666666666667</v>
      </c>
      <c r="F39" s="385"/>
      <c r="G39" s="258"/>
      <c r="H39" s="206">
        <f t="shared" si="1"/>
        <v>0</v>
      </c>
      <c r="I39" s="385"/>
      <c r="J39" s="385"/>
    </row>
    <row r="40" spans="1:10" ht="14.4" thickBot="1">
      <c r="A40" s="449"/>
      <c r="B40" s="419"/>
      <c r="C40" s="407"/>
      <c r="D40" s="30" t="s">
        <v>89</v>
      </c>
      <c r="E40" s="186">
        <v>0.29166666666666669</v>
      </c>
      <c r="F40" s="385"/>
      <c r="G40" s="258"/>
      <c r="H40" s="206">
        <f t="shared" si="1"/>
        <v>0</v>
      </c>
      <c r="I40" s="385"/>
      <c r="J40" s="385"/>
    </row>
    <row r="41" spans="1:10" ht="14.4" thickBot="1">
      <c r="A41" s="449"/>
      <c r="B41" s="419"/>
      <c r="C41" s="407"/>
      <c r="D41" s="213" t="s">
        <v>165</v>
      </c>
      <c r="E41" s="244">
        <f>SUM(E42:E44)</f>
        <v>1.0208333333333333</v>
      </c>
      <c r="F41" s="385"/>
      <c r="G41" s="258"/>
      <c r="H41" s="206">
        <f t="shared" si="1"/>
        <v>0</v>
      </c>
      <c r="I41" s="385"/>
      <c r="J41" s="385"/>
    </row>
    <row r="42" spans="1:10" ht="14.4" thickBot="1">
      <c r="A42" s="449"/>
      <c r="B42" s="419"/>
      <c r="C42" s="407"/>
      <c r="D42" s="30" t="s">
        <v>83</v>
      </c>
      <c r="E42" s="186">
        <v>0.29166666666666669</v>
      </c>
      <c r="F42" s="385"/>
      <c r="G42" s="258"/>
      <c r="H42" s="206">
        <f t="shared" si="1"/>
        <v>0</v>
      </c>
      <c r="I42" s="385"/>
      <c r="J42" s="385"/>
    </row>
    <row r="43" spans="1:10" ht="14.4" thickBot="1">
      <c r="A43" s="449"/>
      <c r="B43" s="419"/>
      <c r="C43" s="407"/>
      <c r="D43" s="30" t="s">
        <v>85</v>
      </c>
      <c r="E43" s="186">
        <v>0.58333333333333337</v>
      </c>
      <c r="F43" s="385"/>
      <c r="G43" s="258"/>
      <c r="H43" s="206">
        <f t="shared" si="1"/>
        <v>0</v>
      </c>
      <c r="I43" s="385"/>
      <c r="J43" s="385"/>
    </row>
    <row r="44" spans="1:10" ht="14.4" thickBot="1">
      <c r="A44" s="449"/>
      <c r="B44" s="419"/>
      <c r="C44" s="407"/>
      <c r="D44" s="30" t="s">
        <v>89</v>
      </c>
      <c r="E44" s="186">
        <v>0.14583333333333334</v>
      </c>
      <c r="F44" s="385"/>
      <c r="G44" s="258"/>
      <c r="H44" s="206">
        <f t="shared" si="1"/>
        <v>0</v>
      </c>
      <c r="I44" s="385"/>
      <c r="J44" s="385"/>
    </row>
    <row r="45" spans="1:10" ht="14.4" thickBot="1">
      <c r="A45" s="449"/>
      <c r="B45" s="419"/>
      <c r="C45" s="407"/>
      <c r="D45" s="213" t="s">
        <v>108</v>
      </c>
      <c r="E45" s="244">
        <f>SUM(E46:E48)</f>
        <v>1.0208333333333333</v>
      </c>
      <c r="F45" s="385"/>
      <c r="G45" s="258"/>
      <c r="H45" s="206">
        <f t="shared" si="1"/>
        <v>0</v>
      </c>
      <c r="I45" s="385"/>
      <c r="J45" s="385"/>
    </row>
    <row r="46" spans="1:10" ht="14.4" thickBot="1">
      <c r="A46" s="449"/>
      <c r="B46" s="419"/>
      <c r="C46" s="407"/>
      <c r="D46" s="30" t="s">
        <v>83</v>
      </c>
      <c r="E46" s="186">
        <v>0.29166666666666669</v>
      </c>
      <c r="F46" s="385"/>
      <c r="G46" s="258"/>
      <c r="H46" s="206">
        <f t="shared" si="1"/>
        <v>0</v>
      </c>
      <c r="I46" s="385"/>
      <c r="J46" s="385"/>
    </row>
    <row r="47" spans="1:10" ht="14.4" thickBot="1">
      <c r="A47" s="449"/>
      <c r="B47" s="419"/>
      <c r="C47" s="407"/>
      <c r="D47" s="30" t="s">
        <v>85</v>
      </c>
      <c r="E47" s="186">
        <v>0.58333333333333337</v>
      </c>
      <c r="F47" s="385"/>
      <c r="G47" s="258"/>
      <c r="H47" s="206">
        <f t="shared" si="1"/>
        <v>0</v>
      </c>
      <c r="I47" s="385"/>
      <c r="J47" s="385"/>
    </row>
    <row r="48" spans="1:10" ht="14.4" thickBot="1">
      <c r="A48" s="449"/>
      <c r="B48" s="419"/>
      <c r="C48" s="407"/>
      <c r="D48" s="30" t="s">
        <v>89</v>
      </c>
      <c r="E48" s="186">
        <v>0.14583333333333334</v>
      </c>
      <c r="F48" s="385"/>
      <c r="G48" s="258"/>
      <c r="H48" s="206">
        <f t="shared" si="1"/>
        <v>0</v>
      </c>
      <c r="I48" s="385"/>
      <c r="J48" s="385"/>
    </row>
    <row r="49" spans="1:10" ht="14.4" thickBot="1">
      <c r="A49" s="449"/>
      <c r="B49" s="419"/>
      <c r="C49" s="407"/>
      <c r="D49" s="213" t="s">
        <v>109</v>
      </c>
      <c r="E49" s="244">
        <f>SUM(E50:E52)</f>
        <v>1.0208333333333333</v>
      </c>
      <c r="F49" s="385"/>
      <c r="G49" s="258"/>
      <c r="H49" s="206">
        <f t="shared" si="1"/>
        <v>0</v>
      </c>
      <c r="I49" s="385"/>
      <c r="J49" s="385"/>
    </row>
    <row r="50" spans="1:10" ht="14.4" thickBot="1">
      <c r="A50" s="449"/>
      <c r="B50" s="419"/>
      <c r="C50" s="407"/>
      <c r="D50" s="30" t="s">
        <v>83</v>
      </c>
      <c r="E50" s="186">
        <v>0.29166666666666669</v>
      </c>
      <c r="F50" s="385"/>
      <c r="G50" s="258"/>
      <c r="H50" s="206">
        <f t="shared" si="1"/>
        <v>0</v>
      </c>
      <c r="I50" s="385"/>
      <c r="J50" s="385"/>
    </row>
    <row r="51" spans="1:10" ht="14.4" thickBot="1">
      <c r="A51" s="449"/>
      <c r="B51" s="419"/>
      <c r="C51" s="407"/>
      <c r="D51" s="30" t="s">
        <v>85</v>
      </c>
      <c r="E51" s="186">
        <v>0.58333333333333337</v>
      </c>
      <c r="F51" s="385"/>
      <c r="G51" s="258"/>
      <c r="H51" s="206">
        <f t="shared" si="1"/>
        <v>0</v>
      </c>
      <c r="I51" s="385"/>
      <c r="J51" s="385"/>
    </row>
    <row r="52" spans="1:10" ht="14.4" thickBot="1">
      <c r="A52" s="449"/>
      <c r="B52" s="419"/>
      <c r="C52" s="407"/>
      <c r="D52" s="30" t="s">
        <v>89</v>
      </c>
      <c r="E52" s="186">
        <v>0.14583333333333334</v>
      </c>
      <c r="F52" s="385"/>
      <c r="G52" s="258"/>
      <c r="H52" s="206">
        <f t="shared" si="1"/>
        <v>0</v>
      </c>
      <c r="I52" s="385"/>
      <c r="J52" s="385"/>
    </row>
    <row r="53" spans="1:10" ht="14.4" thickBot="1">
      <c r="A53" s="449"/>
      <c r="B53" s="419"/>
      <c r="C53" s="407"/>
      <c r="D53" s="213" t="s">
        <v>110</v>
      </c>
      <c r="E53" s="244">
        <f>SUM(E54:E56)</f>
        <v>1.0208333333333333</v>
      </c>
      <c r="F53" s="385"/>
      <c r="G53" s="258"/>
      <c r="H53" s="206">
        <f t="shared" si="1"/>
        <v>0</v>
      </c>
      <c r="I53" s="385"/>
      <c r="J53" s="385"/>
    </row>
    <row r="54" spans="1:10" ht="14.4" thickBot="1">
      <c r="A54" s="449"/>
      <c r="B54" s="419"/>
      <c r="C54" s="407"/>
      <c r="D54" s="30" t="s">
        <v>83</v>
      </c>
      <c r="E54" s="186">
        <v>0.29166666666666669</v>
      </c>
      <c r="F54" s="385"/>
      <c r="G54" s="258"/>
      <c r="H54" s="206">
        <f t="shared" si="1"/>
        <v>0</v>
      </c>
      <c r="I54" s="385"/>
      <c r="J54" s="385"/>
    </row>
    <row r="55" spans="1:10" ht="14.4" thickBot="1">
      <c r="A55" s="449"/>
      <c r="B55" s="419"/>
      <c r="C55" s="407"/>
      <c r="D55" s="30" t="s">
        <v>85</v>
      </c>
      <c r="E55" s="186">
        <v>0.58333333333333337</v>
      </c>
      <c r="F55" s="385"/>
      <c r="G55" s="258"/>
      <c r="H55" s="206">
        <f t="shared" si="1"/>
        <v>0</v>
      </c>
      <c r="I55" s="385"/>
      <c r="J55" s="385"/>
    </row>
    <row r="56" spans="1:10" ht="14.4" thickBot="1">
      <c r="A56" s="449"/>
      <c r="B56" s="419"/>
      <c r="C56" s="407"/>
      <c r="D56" s="30" t="s">
        <v>89</v>
      </c>
      <c r="E56" s="186">
        <v>0.14583333333333334</v>
      </c>
      <c r="F56" s="385"/>
      <c r="G56" s="258"/>
      <c r="H56" s="206">
        <f t="shared" si="1"/>
        <v>0</v>
      </c>
      <c r="I56" s="385"/>
      <c r="J56" s="385"/>
    </row>
    <row r="57" spans="1:10" ht="14.4" thickBot="1">
      <c r="A57" s="449"/>
      <c r="B57" s="419"/>
      <c r="C57" s="407"/>
      <c r="D57" s="213" t="s">
        <v>111</v>
      </c>
      <c r="E57" s="244">
        <f>SUM(E58:E60)</f>
        <v>1.0208333333333333</v>
      </c>
      <c r="F57" s="385"/>
      <c r="G57" s="258"/>
      <c r="H57" s="206">
        <f t="shared" si="1"/>
        <v>0</v>
      </c>
      <c r="I57" s="385"/>
      <c r="J57" s="385"/>
    </row>
    <row r="58" spans="1:10" ht="14.4" thickBot="1">
      <c r="A58" s="449"/>
      <c r="B58" s="419"/>
      <c r="C58" s="407"/>
      <c r="D58" s="30" t="s">
        <v>83</v>
      </c>
      <c r="E58" s="245">
        <v>0.29166666666666669</v>
      </c>
      <c r="F58" s="385"/>
      <c r="G58" s="258"/>
      <c r="H58" s="206">
        <f t="shared" si="1"/>
        <v>0</v>
      </c>
      <c r="I58" s="385"/>
      <c r="J58" s="385"/>
    </row>
    <row r="59" spans="1:10" ht="14.4" thickBot="1">
      <c r="A59" s="449"/>
      <c r="B59" s="419"/>
      <c r="C59" s="407"/>
      <c r="D59" s="30" t="s">
        <v>85</v>
      </c>
      <c r="E59" s="186">
        <v>0.58333333333333337</v>
      </c>
      <c r="F59" s="385"/>
      <c r="G59" s="258"/>
      <c r="H59" s="206">
        <f t="shared" si="1"/>
        <v>0</v>
      </c>
      <c r="I59" s="385"/>
      <c r="J59" s="385"/>
    </row>
    <row r="60" spans="1:10" ht="14.4" thickBot="1">
      <c r="A60" s="449"/>
      <c r="B60" s="419"/>
      <c r="C60" s="407"/>
      <c r="D60" s="30" t="s">
        <v>89</v>
      </c>
      <c r="E60" s="186">
        <v>0.14583333333333334</v>
      </c>
      <c r="F60" s="385"/>
      <c r="G60" s="258"/>
      <c r="H60" s="206">
        <f t="shared" si="1"/>
        <v>0</v>
      </c>
      <c r="I60" s="385"/>
      <c r="J60" s="385"/>
    </row>
    <row r="61" spans="1:10" ht="14.4" thickBot="1">
      <c r="A61" s="449"/>
      <c r="B61" s="419"/>
      <c r="C61" s="407"/>
      <c r="D61" s="213" t="s">
        <v>166</v>
      </c>
      <c r="E61" s="244">
        <f>SUM(E62:E64)</f>
        <v>1.0208333333333333</v>
      </c>
      <c r="F61" s="385"/>
      <c r="G61" s="258"/>
      <c r="H61" s="206">
        <f t="shared" si="1"/>
        <v>0</v>
      </c>
      <c r="I61" s="385"/>
      <c r="J61" s="385"/>
    </row>
    <row r="62" spans="1:10" ht="14.4" thickBot="1">
      <c r="A62" s="449"/>
      <c r="B62" s="419"/>
      <c r="C62" s="407"/>
      <c r="D62" s="30" t="s">
        <v>83</v>
      </c>
      <c r="E62" s="186">
        <v>0.29166666666666669</v>
      </c>
      <c r="F62" s="385"/>
      <c r="G62" s="258"/>
      <c r="H62" s="206">
        <f t="shared" si="1"/>
        <v>0</v>
      </c>
      <c r="I62" s="385"/>
      <c r="J62" s="385"/>
    </row>
    <row r="63" spans="1:10" ht="14.4" thickBot="1">
      <c r="A63" s="449"/>
      <c r="B63" s="419"/>
      <c r="C63" s="407"/>
      <c r="D63" s="30" t="s">
        <v>85</v>
      </c>
      <c r="E63" s="186">
        <v>0.58333333333333337</v>
      </c>
      <c r="F63" s="385"/>
      <c r="G63" s="258"/>
      <c r="H63" s="206">
        <f t="shared" si="1"/>
        <v>0</v>
      </c>
      <c r="I63" s="385"/>
      <c r="J63" s="385"/>
    </row>
    <row r="64" spans="1:10" ht="14.4" thickBot="1">
      <c r="A64" s="449"/>
      <c r="B64" s="419"/>
      <c r="C64" s="407"/>
      <c r="D64" s="30" t="s">
        <v>89</v>
      </c>
      <c r="E64" s="186">
        <v>0.14583333333333334</v>
      </c>
      <c r="F64" s="385"/>
      <c r="G64" s="258"/>
      <c r="H64" s="206">
        <f t="shared" si="1"/>
        <v>0</v>
      </c>
      <c r="I64" s="385"/>
      <c r="J64" s="385"/>
    </row>
    <row r="65" spans="1:10" ht="14.4" thickBot="1">
      <c r="A65" s="449"/>
      <c r="B65" s="419"/>
      <c r="C65" s="407"/>
      <c r="D65" s="30"/>
      <c r="E65" s="186"/>
      <c r="F65" s="385"/>
      <c r="G65" s="258"/>
      <c r="H65" s="206">
        <f t="shared" si="1"/>
        <v>0</v>
      </c>
      <c r="I65" s="385"/>
      <c r="J65" s="385"/>
    </row>
    <row r="66" spans="1:10" ht="14.4" thickBot="1">
      <c r="A66" s="449"/>
      <c r="B66" s="419"/>
      <c r="C66" s="407"/>
      <c r="D66" s="213" t="s">
        <v>99</v>
      </c>
      <c r="E66" s="244">
        <f>SUM(E67:E69)</f>
        <v>1.3333333333333335</v>
      </c>
      <c r="F66" s="385"/>
      <c r="G66" s="258"/>
      <c r="H66" s="206">
        <f t="shared" si="1"/>
        <v>0</v>
      </c>
      <c r="I66" s="385"/>
      <c r="J66" s="385"/>
    </row>
    <row r="67" spans="1:10" ht="14.4" thickBot="1">
      <c r="A67" s="449"/>
      <c r="B67" s="419"/>
      <c r="C67" s="407"/>
      <c r="D67" s="30" t="s">
        <v>83</v>
      </c>
      <c r="E67" s="186">
        <v>0.29166666666666669</v>
      </c>
      <c r="F67" s="385"/>
      <c r="G67" s="258"/>
      <c r="H67" s="206">
        <f t="shared" si="1"/>
        <v>0</v>
      </c>
      <c r="I67" s="385"/>
      <c r="J67" s="385"/>
    </row>
    <row r="68" spans="1:10" ht="14.4" thickBot="1">
      <c r="A68" s="449"/>
      <c r="B68" s="419"/>
      <c r="C68" s="407"/>
      <c r="D68" s="30" t="s">
        <v>85</v>
      </c>
      <c r="E68" s="186">
        <v>0.875</v>
      </c>
      <c r="F68" s="385"/>
      <c r="G68" s="258"/>
      <c r="H68" s="206">
        <f t="shared" ref="H68:H99" si="2">SUM(G68:G68)</f>
        <v>0</v>
      </c>
      <c r="I68" s="385"/>
      <c r="J68" s="385"/>
    </row>
    <row r="69" spans="1:10" ht="14.4" thickBot="1">
      <c r="A69" s="449"/>
      <c r="B69" s="419"/>
      <c r="C69" s="407"/>
      <c r="D69" s="30" t="s">
        <v>89</v>
      </c>
      <c r="E69" s="186">
        <v>0.16666666666666666</v>
      </c>
      <c r="F69" s="385"/>
      <c r="G69" s="258"/>
      <c r="H69" s="206">
        <f t="shared" si="2"/>
        <v>0</v>
      </c>
      <c r="I69" s="385"/>
      <c r="J69" s="385"/>
    </row>
    <row r="70" spans="1:10" ht="14.4" thickBot="1">
      <c r="A70" s="449"/>
      <c r="B70" s="419"/>
      <c r="C70" s="407"/>
      <c r="D70" s="213" t="s">
        <v>100</v>
      </c>
      <c r="E70" s="244">
        <f>SUM(E71:E73)</f>
        <v>0.58333333333333337</v>
      </c>
      <c r="F70" s="385"/>
      <c r="G70" s="258"/>
      <c r="H70" s="206">
        <f t="shared" si="2"/>
        <v>0</v>
      </c>
      <c r="I70" s="385"/>
      <c r="J70" s="385"/>
    </row>
    <row r="71" spans="1:10" ht="14.4" thickBot="1">
      <c r="A71" s="449"/>
      <c r="B71" s="419"/>
      <c r="C71" s="407"/>
      <c r="D71" s="30" t="s">
        <v>83</v>
      </c>
      <c r="E71" s="186">
        <v>0.16666666666666666</v>
      </c>
      <c r="F71" s="385"/>
      <c r="G71" s="258"/>
      <c r="H71" s="206">
        <f t="shared" si="2"/>
        <v>0</v>
      </c>
      <c r="I71" s="385"/>
      <c r="J71" s="385"/>
    </row>
    <row r="72" spans="1:10" ht="14.4" thickBot="1">
      <c r="A72" s="449"/>
      <c r="B72" s="419"/>
      <c r="C72" s="407"/>
      <c r="D72" s="30" t="s">
        <v>85</v>
      </c>
      <c r="E72" s="186">
        <v>0.29166666666666669</v>
      </c>
      <c r="F72" s="385"/>
      <c r="G72" s="258"/>
      <c r="H72" s="206">
        <f t="shared" si="2"/>
        <v>0</v>
      </c>
      <c r="I72" s="385"/>
      <c r="J72" s="385"/>
    </row>
    <row r="73" spans="1:10" ht="14.4" thickBot="1">
      <c r="A73" s="449"/>
      <c r="B73" s="419"/>
      <c r="C73" s="407"/>
      <c r="D73" s="30" t="s">
        <v>89</v>
      </c>
      <c r="E73" s="186">
        <v>0.125</v>
      </c>
      <c r="F73" s="385"/>
      <c r="G73" s="258"/>
      <c r="H73" s="206">
        <f t="shared" si="2"/>
        <v>0</v>
      </c>
      <c r="I73" s="385"/>
      <c r="J73" s="385"/>
    </row>
    <row r="74" spans="1:10" ht="14.4" thickBot="1">
      <c r="A74" s="449"/>
      <c r="B74" s="419"/>
      <c r="C74" s="407"/>
      <c r="D74" s="213" t="s">
        <v>101</v>
      </c>
      <c r="E74" s="244">
        <f>SUM(E75:E77)</f>
        <v>1</v>
      </c>
      <c r="F74" s="385"/>
      <c r="G74" s="258"/>
      <c r="H74" s="206">
        <f t="shared" si="2"/>
        <v>0</v>
      </c>
      <c r="I74" s="385"/>
      <c r="J74" s="385"/>
    </row>
    <row r="75" spans="1:10" ht="14.4" thickBot="1">
      <c r="A75" s="449"/>
      <c r="B75" s="419"/>
      <c r="C75" s="407"/>
      <c r="D75" s="30" t="s">
        <v>83</v>
      </c>
      <c r="E75" s="186">
        <v>0.29166666666666669</v>
      </c>
      <c r="F75" s="385"/>
      <c r="G75" s="258"/>
      <c r="H75" s="206">
        <f t="shared" si="2"/>
        <v>0</v>
      </c>
      <c r="I75" s="385"/>
      <c r="J75" s="385"/>
    </row>
    <row r="76" spans="1:10" ht="14.4" thickBot="1">
      <c r="A76" s="449"/>
      <c r="B76" s="419"/>
      <c r="C76" s="407"/>
      <c r="D76" s="30" t="s">
        <v>85</v>
      </c>
      <c r="E76" s="186">
        <v>0.58333333333333337</v>
      </c>
      <c r="F76" s="385"/>
      <c r="G76" s="258"/>
      <c r="H76" s="206">
        <f t="shared" si="2"/>
        <v>0</v>
      </c>
      <c r="I76" s="385"/>
      <c r="J76" s="385"/>
    </row>
    <row r="77" spans="1:10" ht="14.4" thickBot="1">
      <c r="A77" s="449"/>
      <c r="B77" s="419"/>
      <c r="C77" s="407"/>
      <c r="D77" s="30" t="s">
        <v>89</v>
      </c>
      <c r="E77" s="186">
        <v>0.125</v>
      </c>
      <c r="F77" s="385"/>
      <c r="G77" s="258"/>
      <c r="H77" s="206">
        <f t="shared" si="2"/>
        <v>0</v>
      </c>
      <c r="I77" s="385"/>
      <c r="J77" s="385"/>
    </row>
    <row r="78" spans="1:10" ht="14.4" thickBot="1">
      <c r="A78" s="449"/>
      <c r="B78" s="419"/>
      <c r="C78" s="407"/>
      <c r="D78" s="30"/>
      <c r="E78" s="186"/>
      <c r="F78" s="385"/>
      <c r="G78" s="258"/>
      <c r="H78" s="206">
        <f t="shared" si="2"/>
        <v>0</v>
      </c>
      <c r="I78" s="385"/>
      <c r="J78" s="385"/>
    </row>
    <row r="79" spans="1:10" ht="14.4" thickBot="1">
      <c r="A79" s="449"/>
      <c r="B79" s="419"/>
      <c r="C79" s="407"/>
      <c r="D79" s="213" t="s">
        <v>98</v>
      </c>
      <c r="E79" s="244">
        <f>E80</f>
        <v>0.83333333333333337</v>
      </c>
      <c r="F79" s="385"/>
      <c r="G79" s="258"/>
      <c r="H79" s="206">
        <f t="shared" si="2"/>
        <v>0</v>
      </c>
      <c r="I79" s="385"/>
      <c r="J79" s="385"/>
    </row>
    <row r="80" spans="1:10" ht="14.4" thickBot="1">
      <c r="A80" s="449"/>
      <c r="B80" s="419"/>
      <c r="C80" s="407"/>
      <c r="D80" s="30" t="s">
        <v>121</v>
      </c>
      <c r="E80" s="186">
        <v>0.83333333333333337</v>
      </c>
      <c r="F80" s="385"/>
      <c r="G80" s="258"/>
      <c r="H80" s="206">
        <f t="shared" si="2"/>
        <v>0</v>
      </c>
      <c r="I80" s="385"/>
      <c r="J80" s="385"/>
    </row>
    <row r="81" spans="1:10" ht="14.4" thickBot="1">
      <c r="A81" s="449"/>
      <c r="B81" s="419"/>
      <c r="C81" s="407"/>
      <c r="D81" s="30"/>
      <c r="E81" s="186"/>
      <c r="F81" s="385"/>
      <c r="G81" s="258"/>
      <c r="H81" s="206">
        <f t="shared" si="2"/>
        <v>0</v>
      </c>
      <c r="I81" s="385"/>
      <c r="J81" s="385"/>
    </row>
    <row r="82" spans="1:10" ht="14.4" thickBot="1">
      <c r="A82" s="449"/>
      <c r="B82" s="419"/>
      <c r="C82" s="407"/>
      <c r="D82" s="30"/>
      <c r="E82" s="186"/>
      <c r="F82" s="385"/>
      <c r="G82" s="258"/>
      <c r="H82" s="206">
        <f t="shared" si="2"/>
        <v>0</v>
      </c>
      <c r="I82" s="385"/>
      <c r="J82" s="385"/>
    </row>
    <row r="83" spans="1:10" ht="14.4" thickBot="1">
      <c r="A83" s="449"/>
      <c r="B83" s="419"/>
      <c r="C83" s="407"/>
      <c r="D83" s="30"/>
      <c r="E83" s="186"/>
      <c r="F83" s="385"/>
      <c r="G83" s="258"/>
      <c r="H83" s="206">
        <f t="shared" si="2"/>
        <v>0</v>
      </c>
      <c r="I83" s="385"/>
      <c r="J83" s="385"/>
    </row>
    <row r="84" spans="1:10" ht="14.4" thickBot="1">
      <c r="A84" s="449"/>
      <c r="B84" s="419"/>
      <c r="C84" s="407"/>
      <c r="D84" s="30"/>
      <c r="E84" s="186"/>
      <c r="F84" s="385"/>
      <c r="G84" s="258"/>
      <c r="H84" s="206">
        <f t="shared" si="2"/>
        <v>0</v>
      </c>
      <c r="I84" s="385"/>
      <c r="J84" s="385"/>
    </row>
    <row r="85" spans="1:10" ht="14.4" thickBot="1">
      <c r="A85" s="449"/>
      <c r="B85" s="419"/>
      <c r="C85" s="407"/>
      <c r="D85" s="30"/>
      <c r="E85" s="186"/>
      <c r="F85" s="385"/>
      <c r="G85" s="258"/>
      <c r="H85" s="206">
        <f t="shared" si="2"/>
        <v>0</v>
      </c>
      <c r="I85" s="385"/>
      <c r="J85" s="385"/>
    </row>
    <row r="86" spans="1:10" ht="14.4" thickBot="1">
      <c r="A86" s="449"/>
      <c r="B86" s="419"/>
      <c r="C86" s="407"/>
      <c r="D86" s="30"/>
      <c r="E86" s="186"/>
      <c r="F86" s="385"/>
      <c r="G86" s="258"/>
      <c r="H86" s="206">
        <f t="shared" si="2"/>
        <v>0</v>
      </c>
      <c r="I86" s="385"/>
      <c r="J86" s="385"/>
    </row>
    <row r="87" spans="1:10" ht="14.4" thickBot="1">
      <c r="A87" s="449"/>
      <c r="B87" s="419"/>
      <c r="C87" s="407"/>
      <c r="D87" s="30"/>
      <c r="E87" s="186"/>
      <c r="F87" s="385"/>
      <c r="G87" s="258"/>
      <c r="H87" s="206">
        <f t="shared" si="2"/>
        <v>0</v>
      </c>
      <c r="I87" s="385"/>
      <c r="J87" s="385"/>
    </row>
    <row r="88" spans="1:10" ht="14.4" thickBot="1">
      <c r="A88" s="449"/>
      <c r="B88" s="419"/>
      <c r="C88" s="407"/>
      <c r="D88" s="30"/>
      <c r="E88" s="186"/>
      <c r="F88" s="385"/>
      <c r="G88" s="258"/>
      <c r="H88" s="206">
        <f t="shared" si="2"/>
        <v>0</v>
      </c>
      <c r="I88" s="385"/>
      <c r="J88" s="385"/>
    </row>
    <row r="89" spans="1:10" ht="14.4" thickBot="1">
      <c r="A89" s="449"/>
      <c r="B89" s="419"/>
      <c r="C89" s="407"/>
      <c r="D89" s="30"/>
      <c r="E89" s="186"/>
      <c r="F89" s="385"/>
      <c r="G89" s="258"/>
      <c r="H89" s="206">
        <f t="shared" si="2"/>
        <v>0</v>
      </c>
      <c r="I89" s="385"/>
      <c r="J89" s="385"/>
    </row>
    <row r="90" spans="1:10" ht="14.4" thickBot="1">
      <c r="A90" s="449"/>
      <c r="B90" s="419"/>
      <c r="C90" s="407"/>
      <c r="D90" s="30"/>
      <c r="E90" s="186"/>
      <c r="F90" s="385"/>
      <c r="G90" s="258"/>
      <c r="H90" s="206">
        <f t="shared" si="2"/>
        <v>0</v>
      </c>
      <c r="I90" s="385"/>
      <c r="J90" s="385"/>
    </row>
    <row r="91" spans="1:10" ht="14.4" thickBot="1">
      <c r="A91" s="449"/>
      <c r="B91" s="419"/>
      <c r="C91" s="407"/>
      <c r="D91" s="30"/>
      <c r="E91" s="186"/>
      <c r="F91" s="385"/>
      <c r="G91" s="258"/>
      <c r="H91" s="206">
        <f t="shared" si="2"/>
        <v>0</v>
      </c>
      <c r="I91" s="385"/>
      <c r="J91" s="385"/>
    </row>
    <row r="92" spans="1:10" ht="14.4" thickBot="1">
      <c r="A92" s="449"/>
      <c r="B92" s="419"/>
      <c r="C92" s="407"/>
      <c r="D92" s="30"/>
      <c r="E92" s="186"/>
      <c r="F92" s="385"/>
      <c r="G92" s="258"/>
      <c r="H92" s="206">
        <f t="shared" si="2"/>
        <v>0</v>
      </c>
      <c r="I92" s="385"/>
      <c r="J92" s="385"/>
    </row>
    <row r="93" spans="1:10" ht="14.4" thickBot="1">
      <c r="A93" s="449"/>
      <c r="B93" s="419"/>
      <c r="C93" s="407"/>
      <c r="D93" s="30"/>
      <c r="E93" s="186"/>
      <c r="F93" s="385"/>
      <c r="G93" s="258"/>
      <c r="H93" s="206">
        <f t="shared" si="2"/>
        <v>0</v>
      </c>
      <c r="I93" s="385"/>
      <c r="J93" s="385"/>
    </row>
    <row r="94" spans="1:10" ht="14.4" thickBot="1">
      <c r="A94" s="449"/>
      <c r="B94" s="419"/>
      <c r="C94" s="407"/>
      <c r="D94" s="30"/>
      <c r="E94" s="186"/>
      <c r="F94" s="385"/>
      <c r="G94" s="258"/>
      <c r="H94" s="206">
        <f t="shared" si="2"/>
        <v>0</v>
      </c>
      <c r="I94" s="385"/>
      <c r="J94" s="385"/>
    </row>
    <row r="95" spans="1:10" ht="14.4" thickBot="1">
      <c r="A95" s="449"/>
      <c r="B95" s="419"/>
      <c r="C95" s="407"/>
      <c r="D95" s="30"/>
      <c r="E95" s="186"/>
      <c r="F95" s="385"/>
      <c r="G95" s="258"/>
      <c r="H95" s="196">
        <f t="shared" si="2"/>
        <v>0</v>
      </c>
      <c r="I95" s="385"/>
      <c r="J95" s="385"/>
    </row>
    <row r="96" spans="1:10" ht="14.4" thickBot="1">
      <c r="A96" s="449"/>
      <c r="B96" s="419"/>
      <c r="C96" s="407"/>
      <c r="D96" s="30"/>
      <c r="E96" s="186"/>
      <c r="F96" s="385"/>
      <c r="G96" s="258"/>
      <c r="H96" s="196">
        <f t="shared" si="2"/>
        <v>0</v>
      </c>
      <c r="I96" s="385"/>
      <c r="J96" s="385"/>
    </row>
    <row r="97" spans="1:10" ht="14.4" thickBot="1">
      <c r="A97" s="449"/>
      <c r="B97" s="419"/>
      <c r="C97" s="407"/>
      <c r="D97" s="30"/>
      <c r="E97" s="186"/>
      <c r="F97" s="385"/>
      <c r="G97" s="258"/>
      <c r="H97" s="196">
        <f t="shared" si="2"/>
        <v>0</v>
      </c>
      <c r="I97" s="385"/>
      <c r="J97" s="385"/>
    </row>
    <row r="98" spans="1:10" ht="14.4" thickBot="1">
      <c r="A98" s="449"/>
      <c r="B98" s="419"/>
      <c r="C98" s="407"/>
      <c r="D98" s="30"/>
      <c r="E98" s="186"/>
      <c r="F98" s="385"/>
      <c r="G98" s="258"/>
      <c r="H98" s="196">
        <f t="shared" si="2"/>
        <v>0</v>
      </c>
      <c r="I98" s="385"/>
      <c r="J98" s="385"/>
    </row>
    <row r="99" spans="1:10" ht="14.4" thickBot="1">
      <c r="A99" s="449"/>
      <c r="B99" s="419"/>
      <c r="C99" s="407"/>
      <c r="D99" s="30"/>
      <c r="E99" s="186"/>
      <c r="F99" s="385"/>
      <c r="G99" s="258"/>
      <c r="H99" s="196">
        <f t="shared" si="2"/>
        <v>0</v>
      </c>
      <c r="I99" s="385"/>
      <c r="J99" s="385"/>
    </row>
    <row r="100" spans="1:10" ht="14.4" thickBot="1">
      <c r="A100" s="449"/>
      <c r="B100" s="419"/>
      <c r="C100" s="407"/>
      <c r="D100" s="30"/>
      <c r="E100" s="186"/>
      <c r="F100" s="385"/>
      <c r="G100" s="258"/>
      <c r="H100" s="196">
        <f t="shared" ref="H100:H131" si="3">SUM(G100:G100)</f>
        <v>0</v>
      </c>
      <c r="I100" s="385"/>
      <c r="J100" s="385"/>
    </row>
    <row r="101" spans="1:10" ht="14.4" thickBot="1">
      <c r="A101" s="449"/>
      <c r="B101" s="419"/>
      <c r="C101" s="407"/>
      <c r="D101" s="30"/>
      <c r="E101" s="186"/>
      <c r="F101" s="385"/>
      <c r="G101" s="258"/>
      <c r="H101" s="196">
        <f t="shared" si="3"/>
        <v>0</v>
      </c>
      <c r="I101" s="385"/>
      <c r="J101" s="385"/>
    </row>
    <row r="102" spans="1:10" ht="14.4" thickBot="1">
      <c r="A102" s="449"/>
      <c r="B102" s="419"/>
      <c r="C102" s="407"/>
      <c r="D102" s="30"/>
      <c r="E102" s="186"/>
      <c r="F102" s="385"/>
      <c r="G102" s="258"/>
      <c r="H102" s="196">
        <f t="shared" si="3"/>
        <v>0</v>
      </c>
      <c r="I102" s="385"/>
      <c r="J102" s="385"/>
    </row>
    <row r="103" spans="1:10" ht="14.4" thickBot="1">
      <c r="A103" s="449"/>
      <c r="B103" s="419"/>
      <c r="C103" s="407"/>
      <c r="D103" s="30"/>
      <c r="E103" s="186"/>
      <c r="F103" s="385"/>
      <c r="G103" s="258"/>
      <c r="H103" s="196">
        <f t="shared" si="3"/>
        <v>0</v>
      </c>
      <c r="I103" s="385"/>
      <c r="J103" s="385"/>
    </row>
    <row r="104" spans="1:10" ht="14.4" thickBot="1">
      <c r="A104" s="449"/>
      <c r="B104" s="419"/>
      <c r="C104" s="407"/>
      <c r="D104" s="30"/>
      <c r="E104" s="187"/>
      <c r="F104" s="385"/>
      <c r="G104" s="258"/>
      <c r="H104" s="196">
        <f t="shared" si="3"/>
        <v>0</v>
      </c>
      <c r="I104" s="385"/>
      <c r="J104" s="385"/>
    </row>
    <row r="105" spans="1:10" ht="14.4" thickBot="1">
      <c r="A105" s="449"/>
      <c r="B105" s="419"/>
      <c r="C105" s="407"/>
      <c r="D105" s="30"/>
      <c r="E105" s="186"/>
      <c r="F105" s="385"/>
      <c r="G105" s="258"/>
      <c r="H105" s="196">
        <f t="shared" si="3"/>
        <v>0</v>
      </c>
      <c r="I105" s="385"/>
      <c r="J105" s="385"/>
    </row>
    <row r="106" spans="1:10" ht="14.4" thickBot="1">
      <c r="A106" s="449"/>
      <c r="B106" s="419"/>
      <c r="C106" s="407"/>
      <c r="D106" s="30"/>
      <c r="E106" s="186"/>
      <c r="F106" s="385"/>
      <c r="G106" s="258"/>
      <c r="H106" s="196">
        <f t="shared" si="3"/>
        <v>0</v>
      </c>
      <c r="I106" s="385"/>
      <c r="J106" s="385"/>
    </row>
    <row r="107" spans="1:10" ht="14.4" thickBot="1">
      <c r="A107" s="449"/>
      <c r="B107" s="419"/>
      <c r="C107" s="407"/>
      <c r="D107" s="30"/>
      <c r="E107" s="186"/>
      <c r="F107" s="385"/>
      <c r="G107" s="258"/>
      <c r="H107" s="196">
        <f t="shared" si="3"/>
        <v>0</v>
      </c>
      <c r="I107" s="385"/>
      <c r="J107" s="385"/>
    </row>
    <row r="108" spans="1:10" ht="14.4" thickBot="1">
      <c r="A108" s="449"/>
      <c r="B108" s="419"/>
      <c r="C108" s="407"/>
      <c r="D108" s="30"/>
      <c r="E108" s="186"/>
      <c r="F108" s="385"/>
      <c r="G108" s="258"/>
      <c r="H108" s="196">
        <f t="shared" si="3"/>
        <v>0</v>
      </c>
      <c r="I108" s="385"/>
      <c r="J108" s="385"/>
    </row>
    <row r="109" spans="1:10" ht="14.4" thickBot="1">
      <c r="A109" s="449"/>
      <c r="B109" s="419"/>
      <c r="C109" s="407"/>
      <c r="D109" s="30"/>
      <c r="E109" s="186"/>
      <c r="F109" s="385"/>
      <c r="G109" s="258"/>
      <c r="H109" s="196">
        <f t="shared" si="3"/>
        <v>0</v>
      </c>
      <c r="I109" s="385"/>
      <c r="J109" s="385"/>
    </row>
    <row r="110" spans="1:10" ht="14.4" thickBot="1">
      <c r="A110" s="449"/>
      <c r="B110" s="419"/>
      <c r="C110" s="407"/>
      <c r="D110" s="30"/>
      <c r="E110" s="186"/>
      <c r="F110" s="385"/>
      <c r="G110" s="258"/>
      <c r="H110" s="196">
        <f t="shared" si="3"/>
        <v>0</v>
      </c>
      <c r="I110" s="385"/>
      <c r="J110" s="385"/>
    </row>
    <row r="111" spans="1:10" ht="14.4" thickBot="1">
      <c r="A111" s="449"/>
      <c r="B111" s="419"/>
      <c r="C111" s="407"/>
      <c r="D111" s="30"/>
      <c r="E111" s="186"/>
      <c r="F111" s="385"/>
      <c r="G111" s="258"/>
      <c r="H111" s="196">
        <f t="shared" si="3"/>
        <v>0</v>
      </c>
      <c r="I111" s="385"/>
      <c r="J111" s="385"/>
    </row>
    <row r="112" spans="1:10" ht="14.4" thickBot="1">
      <c r="A112" s="449"/>
      <c r="B112" s="419"/>
      <c r="C112" s="407"/>
      <c r="D112" s="30"/>
      <c r="E112" s="186"/>
      <c r="F112" s="385"/>
      <c r="G112" s="258"/>
      <c r="H112" s="196">
        <f t="shared" si="3"/>
        <v>0</v>
      </c>
      <c r="I112" s="385"/>
      <c r="J112" s="385"/>
    </row>
    <row r="113" spans="1:10" ht="14.4" thickBot="1">
      <c r="A113" s="449"/>
      <c r="B113" s="419"/>
      <c r="C113" s="407"/>
      <c r="D113" s="30"/>
      <c r="E113" s="187"/>
      <c r="F113" s="385"/>
      <c r="G113" s="258"/>
      <c r="H113" s="196">
        <f t="shared" si="3"/>
        <v>0</v>
      </c>
      <c r="I113" s="385"/>
      <c r="J113" s="385"/>
    </row>
    <row r="114" spans="1:10" ht="14.4" thickBot="1">
      <c r="A114" s="449"/>
      <c r="B114" s="419"/>
      <c r="C114" s="407"/>
      <c r="D114" s="30"/>
      <c r="E114" s="187"/>
      <c r="F114" s="385"/>
      <c r="G114" s="258"/>
      <c r="H114" s="196">
        <f t="shared" si="3"/>
        <v>0</v>
      </c>
      <c r="I114" s="385"/>
      <c r="J114" s="385"/>
    </row>
    <row r="115" spans="1:10" ht="14.4" thickBot="1">
      <c r="A115" s="449"/>
      <c r="B115" s="419"/>
      <c r="C115" s="407"/>
      <c r="D115" s="30"/>
      <c r="E115" s="186"/>
      <c r="F115" s="385"/>
      <c r="G115" s="258"/>
      <c r="H115" s="196">
        <f t="shared" si="3"/>
        <v>0</v>
      </c>
      <c r="I115" s="385"/>
      <c r="J115" s="385"/>
    </row>
    <row r="116" spans="1:10" ht="14.4" thickBot="1">
      <c r="A116" s="449"/>
      <c r="B116" s="419"/>
      <c r="C116" s="407"/>
      <c r="D116" s="30"/>
      <c r="E116" s="186"/>
      <c r="F116" s="385"/>
      <c r="G116" s="258"/>
      <c r="H116" s="196">
        <f t="shared" si="3"/>
        <v>0</v>
      </c>
      <c r="I116" s="385"/>
      <c r="J116" s="385"/>
    </row>
    <row r="117" spans="1:10" ht="14.4" thickBot="1">
      <c r="A117" s="449"/>
      <c r="B117" s="419"/>
      <c r="C117" s="407"/>
      <c r="D117" s="30"/>
      <c r="E117" s="187"/>
      <c r="F117" s="385"/>
      <c r="G117" s="258"/>
      <c r="H117" s="196">
        <f t="shared" si="3"/>
        <v>0</v>
      </c>
      <c r="I117" s="385"/>
      <c r="J117" s="385"/>
    </row>
    <row r="118" spans="1:10" ht="14.4" thickBot="1">
      <c r="A118" s="450"/>
      <c r="B118" s="420"/>
      <c r="C118" s="408"/>
      <c r="D118" s="181"/>
      <c r="E118" s="188"/>
      <c r="F118" s="386"/>
      <c r="G118" s="260"/>
      <c r="H118" s="196">
        <f t="shared" si="3"/>
        <v>0</v>
      </c>
      <c r="I118" s="386"/>
      <c r="J118" s="386"/>
    </row>
    <row r="119" spans="1:10" ht="18" customHeight="1" thickBot="1">
      <c r="A119" s="415" t="s">
        <v>26</v>
      </c>
      <c r="B119" s="409" t="s">
        <v>3</v>
      </c>
      <c r="C119" s="412">
        <f>'Répartition Heures'!Q16</f>
        <v>2.0416666666666665</v>
      </c>
      <c r="D119" s="227" t="s">
        <v>70</v>
      </c>
      <c r="E119" s="239">
        <f>E120</f>
        <v>0.16666666666666666</v>
      </c>
      <c r="F119" s="387">
        <f>SUM(E119:E136)/2</f>
        <v>2.041666666666667</v>
      </c>
      <c r="G119" s="257"/>
      <c r="H119" s="197">
        <f t="shared" si="3"/>
        <v>0</v>
      </c>
      <c r="I119" s="387">
        <f>SUM(H119:H136)</f>
        <v>0</v>
      </c>
      <c r="J119" s="387">
        <f>C119-SUM(H119:H136)</f>
        <v>2.0416666666666665</v>
      </c>
    </row>
    <row r="120" spans="1:10" ht="18" customHeight="1" thickBot="1">
      <c r="A120" s="416"/>
      <c r="B120" s="410"/>
      <c r="C120" s="413"/>
      <c r="D120" s="31" t="s">
        <v>214</v>
      </c>
      <c r="E120" s="189">
        <v>0.16666666666666666</v>
      </c>
      <c r="F120" s="388"/>
      <c r="G120" s="258"/>
      <c r="H120" s="197">
        <f t="shared" si="3"/>
        <v>0</v>
      </c>
      <c r="I120" s="388"/>
      <c r="J120" s="388"/>
    </row>
    <row r="121" spans="1:10" ht="18" customHeight="1" thickBot="1">
      <c r="A121" s="416"/>
      <c r="B121" s="410"/>
      <c r="C121" s="413"/>
      <c r="D121" s="31"/>
      <c r="E121" s="189"/>
      <c r="F121" s="388"/>
      <c r="G121" s="258"/>
      <c r="H121" s="197">
        <f t="shared" si="3"/>
        <v>0</v>
      </c>
      <c r="I121" s="388"/>
      <c r="J121" s="388"/>
    </row>
    <row r="122" spans="1:10" ht="18" customHeight="1" thickBot="1">
      <c r="A122" s="416"/>
      <c r="B122" s="410"/>
      <c r="C122" s="413"/>
      <c r="D122" s="228" t="s">
        <v>148</v>
      </c>
      <c r="E122" s="238">
        <f>SUM(E123:E125)</f>
        <v>1.7500000000000002</v>
      </c>
      <c r="F122" s="388"/>
      <c r="G122" s="258"/>
      <c r="H122" s="197">
        <f t="shared" si="3"/>
        <v>0</v>
      </c>
      <c r="I122" s="388"/>
      <c r="J122" s="388"/>
    </row>
    <row r="123" spans="1:10" ht="18" customHeight="1" thickBot="1">
      <c r="A123" s="416"/>
      <c r="B123" s="410"/>
      <c r="C123" s="413"/>
      <c r="D123" s="31" t="s">
        <v>71</v>
      </c>
      <c r="E123" s="189">
        <v>0.41666666666666669</v>
      </c>
      <c r="F123" s="388"/>
      <c r="G123" s="258"/>
      <c r="H123" s="197">
        <f t="shared" si="3"/>
        <v>0</v>
      </c>
      <c r="I123" s="388"/>
      <c r="J123" s="388"/>
    </row>
    <row r="124" spans="1:10" ht="18" customHeight="1" thickBot="1">
      <c r="A124" s="416"/>
      <c r="B124" s="410"/>
      <c r="C124" s="413"/>
      <c r="D124" s="31" t="s">
        <v>72</v>
      </c>
      <c r="E124" s="189">
        <v>1.1666666666666667</v>
      </c>
      <c r="F124" s="388"/>
      <c r="G124" s="258"/>
      <c r="H124" s="197">
        <f t="shared" si="3"/>
        <v>0</v>
      </c>
      <c r="I124" s="388"/>
      <c r="J124" s="388"/>
    </row>
    <row r="125" spans="1:10" ht="18" customHeight="1" thickBot="1">
      <c r="A125" s="416"/>
      <c r="B125" s="410"/>
      <c r="C125" s="413"/>
      <c r="D125" s="31" t="s">
        <v>73</v>
      </c>
      <c r="E125" s="189">
        <v>0.16666666666666666</v>
      </c>
      <c r="F125" s="388"/>
      <c r="G125" s="258"/>
      <c r="H125" s="197">
        <f t="shared" si="3"/>
        <v>0</v>
      </c>
      <c r="I125" s="388"/>
      <c r="J125" s="388"/>
    </row>
    <row r="126" spans="1:10" ht="18" customHeight="1" thickBot="1">
      <c r="A126" s="416"/>
      <c r="B126" s="410"/>
      <c r="C126" s="413"/>
      <c r="D126" s="31"/>
      <c r="E126" s="189"/>
      <c r="F126" s="388"/>
      <c r="G126" s="258"/>
      <c r="H126" s="197">
        <f t="shared" si="3"/>
        <v>0</v>
      </c>
      <c r="I126" s="388"/>
      <c r="J126" s="388"/>
    </row>
    <row r="127" spans="1:10" ht="18" customHeight="1" thickBot="1">
      <c r="A127" s="416"/>
      <c r="B127" s="410"/>
      <c r="C127" s="413"/>
      <c r="D127" s="31" t="s">
        <v>78</v>
      </c>
      <c r="E127" s="238">
        <f>E128</f>
        <v>0.125</v>
      </c>
      <c r="F127" s="388"/>
      <c r="G127" s="258"/>
      <c r="H127" s="197">
        <f t="shared" si="3"/>
        <v>0</v>
      </c>
      <c r="I127" s="388"/>
      <c r="J127" s="388"/>
    </row>
    <row r="128" spans="1:10" ht="18" customHeight="1" thickBot="1">
      <c r="A128" s="416"/>
      <c r="B128" s="410"/>
      <c r="C128" s="413"/>
      <c r="D128" s="31" t="s">
        <v>79</v>
      </c>
      <c r="E128" s="189">
        <v>0.125</v>
      </c>
      <c r="F128" s="388"/>
      <c r="G128" s="258"/>
      <c r="H128" s="197">
        <f t="shared" si="3"/>
        <v>0</v>
      </c>
      <c r="I128" s="388"/>
      <c r="J128" s="388"/>
    </row>
    <row r="129" spans="1:10" ht="18" customHeight="1" thickBot="1">
      <c r="A129" s="416"/>
      <c r="B129" s="410"/>
      <c r="C129" s="413"/>
      <c r="D129" s="31"/>
      <c r="E129" s="189"/>
      <c r="F129" s="388"/>
      <c r="G129" s="258"/>
      <c r="H129" s="197">
        <f t="shared" si="3"/>
        <v>0</v>
      </c>
      <c r="I129" s="388"/>
      <c r="J129" s="388"/>
    </row>
    <row r="130" spans="1:10" ht="18" customHeight="1" thickBot="1">
      <c r="A130" s="416"/>
      <c r="B130" s="410"/>
      <c r="C130" s="413"/>
      <c r="D130" s="31"/>
      <c r="E130" s="189"/>
      <c r="F130" s="388"/>
      <c r="G130" s="258"/>
      <c r="H130" s="197">
        <f t="shared" si="3"/>
        <v>0</v>
      </c>
      <c r="I130" s="388"/>
      <c r="J130" s="388"/>
    </row>
    <row r="131" spans="1:10" ht="18" customHeight="1" thickBot="1">
      <c r="A131" s="416"/>
      <c r="B131" s="410"/>
      <c r="C131" s="413"/>
      <c r="D131" s="31"/>
      <c r="E131" s="189"/>
      <c r="F131" s="388"/>
      <c r="G131" s="258"/>
      <c r="H131" s="197">
        <f t="shared" si="3"/>
        <v>0</v>
      </c>
      <c r="I131" s="388"/>
      <c r="J131" s="388"/>
    </row>
    <row r="132" spans="1:10" ht="18" customHeight="1" thickBot="1">
      <c r="A132" s="416"/>
      <c r="B132" s="410"/>
      <c r="C132" s="413"/>
      <c r="D132" s="31"/>
      <c r="E132" s="189"/>
      <c r="F132" s="388"/>
      <c r="G132" s="258"/>
      <c r="H132" s="197">
        <f t="shared" ref="H132:H163" si="4">SUM(G132:G132)</f>
        <v>0</v>
      </c>
      <c r="I132" s="388"/>
      <c r="J132" s="388"/>
    </row>
    <row r="133" spans="1:10" ht="18" customHeight="1" thickBot="1">
      <c r="A133" s="416"/>
      <c r="B133" s="410"/>
      <c r="C133" s="413"/>
      <c r="D133" s="31"/>
      <c r="E133" s="189"/>
      <c r="F133" s="388"/>
      <c r="G133" s="258"/>
      <c r="H133" s="197">
        <f t="shared" si="4"/>
        <v>0</v>
      </c>
      <c r="I133" s="388"/>
      <c r="J133" s="388"/>
    </row>
    <row r="134" spans="1:10" ht="18" customHeight="1" thickBot="1">
      <c r="A134" s="416"/>
      <c r="B134" s="410"/>
      <c r="C134" s="413"/>
      <c r="D134" s="31"/>
      <c r="E134" s="189"/>
      <c r="F134" s="388"/>
      <c r="G134" s="258"/>
      <c r="H134" s="197">
        <f t="shared" si="4"/>
        <v>0</v>
      </c>
      <c r="I134" s="388"/>
      <c r="J134" s="388"/>
    </row>
    <row r="135" spans="1:10" ht="18" customHeight="1" thickBot="1">
      <c r="A135" s="416"/>
      <c r="B135" s="410"/>
      <c r="C135" s="413"/>
      <c r="D135" s="31"/>
      <c r="E135" s="189"/>
      <c r="F135" s="388"/>
      <c r="G135" s="258"/>
      <c r="H135" s="197">
        <f t="shared" si="4"/>
        <v>0</v>
      </c>
      <c r="I135" s="388"/>
      <c r="J135" s="388"/>
    </row>
    <row r="136" spans="1:10" ht="18" customHeight="1" thickBot="1">
      <c r="A136" s="417"/>
      <c r="B136" s="411"/>
      <c r="C136" s="414"/>
      <c r="D136" s="182"/>
      <c r="E136" s="190"/>
      <c r="F136" s="389"/>
      <c r="G136" s="260"/>
      <c r="H136" s="197">
        <f t="shared" si="4"/>
        <v>0</v>
      </c>
      <c r="I136" s="389"/>
      <c r="J136" s="389"/>
    </row>
    <row r="137" spans="1:10" ht="18" customHeight="1" thickBot="1">
      <c r="A137" s="438" t="s">
        <v>41</v>
      </c>
      <c r="B137" s="421" t="s">
        <v>45</v>
      </c>
      <c r="C137" s="435">
        <f>'Répartition Heures'!Q14</f>
        <v>0</v>
      </c>
      <c r="D137" s="32"/>
      <c r="E137" s="191"/>
      <c r="F137" s="390">
        <f>SUM(E137:E144)/2</f>
        <v>0</v>
      </c>
      <c r="G137" s="257"/>
      <c r="H137" s="198">
        <f t="shared" si="4"/>
        <v>0</v>
      </c>
      <c r="I137" s="390">
        <f>SUM(H137:H144)</f>
        <v>0</v>
      </c>
      <c r="J137" s="390">
        <f>C137-SUM(H137:H144)</f>
        <v>0</v>
      </c>
    </row>
    <row r="138" spans="1:10" ht="18" customHeight="1" thickBot="1">
      <c r="A138" s="439"/>
      <c r="B138" s="422"/>
      <c r="C138" s="436"/>
      <c r="D138" s="33"/>
      <c r="E138" s="192"/>
      <c r="F138" s="391"/>
      <c r="G138" s="261"/>
      <c r="H138" s="198">
        <f t="shared" si="4"/>
        <v>0</v>
      </c>
      <c r="I138" s="391"/>
      <c r="J138" s="391"/>
    </row>
    <row r="139" spans="1:10" ht="18" customHeight="1" thickBot="1">
      <c r="A139" s="439"/>
      <c r="B139" s="422"/>
      <c r="C139" s="436"/>
      <c r="D139" s="33"/>
      <c r="E139" s="192"/>
      <c r="F139" s="391"/>
      <c r="G139" s="261"/>
      <c r="H139" s="198">
        <f t="shared" si="4"/>
        <v>0</v>
      </c>
      <c r="I139" s="391"/>
      <c r="J139" s="391"/>
    </row>
    <row r="140" spans="1:10" ht="18" customHeight="1" thickBot="1">
      <c r="A140" s="439"/>
      <c r="B140" s="422"/>
      <c r="C140" s="436"/>
      <c r="D140" s="33"/>
      <c r="E140" s="192"/>
      <c r="F140" s="391"/>
      <c r="G140" s="261"/>
      <c r="H140" s="198">
        <f t="shared" si="4"/>
        <v>0</v>
      </c>
      <c r="I140" s="391"/>
      <c r="J140" s="391"/>
    </row>
    <row r="141" spans="1:10" ht="18" customHeight="1" thickBot="1">
      <c r="A141" s="439"/>
      <c r="B141" s="422"/>
      <c r="C141" s="436"/>
      <c r="D141" s="33"/>
      <c r="E141" s="192"/>
      <c r="F141" s="391"/>
      <c r="G141" s="261"/>
      <c r="H141" s="198">
        <f t="shared" si="4"/>
        <v>0</v>
      </c>
      <c r="I141" s="391"/>
      <c r="J141" s="391"/>
    </row>
    <row r="142" spans="1:10" ht="18" customHeight="1" thickBot="1">
      <c r="A142" s="439"/>
      <c r="B142" s="422"/>
      <c r="C142" s="436"/>
      <c r="D142" s="33"/>
      <c r="E142" s="192"/>
      <c r="F142" s="391"/>
      <c r="G142" s="261"/>
      <c r="H142" s="198">
        <f t="shared" si="4"/>
        <v>0</v>
      </c>
      <c r="I142" s="391"/>
      <c r="J142" s="391"/>
    </row>
    <row r="143" spans="1:10" ht="18" customHeight="1" thickBot="1">
      <c r="A143" s="439"/>
      <c r="B143" s="422"/>
      <c r="C143" s="436"/>
      <c r="D143" s="33"/>
      <c r="E143" s="192"/>
      <c r="F143" s="391"/>
      <c r="G143" s="261"/>
      <c r="H143" s="198">
        <f t="shared" si="4"/>
        <v>0</v>
      </c>
      <c r="I143" s="391"/>
      <c r="J143" s="391"/>
    </row>
    <row r="144" spans="1:10" ht="18" customHeight="1" thickBot="1">
      <c r="A144" s="440"/>
      <c r="B144" s="423"/>
      <c r="C144" s="437"/>
      <c r="D144" s="176"/>
      <c r="E144" s="193"/>
      <c r="F144" s="459"/>
      <c r="G144" s="258"/>
      <c r="H144" s="198">
        <f t="shared" si="4"/>
        <v>0</v>
      </c>
      <c r="I144" s="459"/>
      <c r="J144" s="391"/>
    </row>
    <row r="145" spans="1:10" ht="18" customHeight="1" thickBot="1">
      <c r="A145" s="440"/>
      <c r="B145" s="177"/>
      <c r="C145" s="435">
        <f>'Répartition Heures'!Q15</f>
        <v>0</v>
      </c>
      <c r="D145" s="33"/>
      <c r="E145" s="193"/>
      <c r="F145" s="391">
        <f>SUM(E145:E152)/2</f>
        <v>0</v>
      </c>
      <c r="G145" s="258"/>
      <c r="H145" s="198">
        <f t="shared" si="4"/>
        <v>0</v>
      </c>
      <c r="I145" s="391">
        <f>SUM(H145:H152)</f>
        <v>0</v>
      </c>
      <c r="J145" s="392">
        <f>C145-SUM(H145:H152)</f>
        <v>0</v>
      </c>
    </row>
    <row r="146" spans="1:10" ht="18" customHeight="1" thickBot="1">
      <c r="A146" s="440"/>
      <c r="B146" s="177"/>
      <c r="C146" s="436"/>
      <c r="D146" s="33"/>
      <c r="E146" s="193"/>
      <c r="F146" s="391"/>
      <c r="G146" s="258"/>
      <c r="H146" s="198">
        <f t="shared" si="4"/>
        <v>0</v>
      </c>
      <c r="I146" s="391"/>
      <c r="J146" s="391"/>
    </row>
    <row r="147" spans="1:10" ht="18" customHeight="1" thickBot="1">
      <c r="A147" s="440"/>
      <c r="B147" s="177"/>
      <c r="C147" s="436"/>
      <c r="D147" s="33"/>
      <c r="E147" s="193"/>
      <c r="F147" s="391"/>
      <c r="G147" s="258"/>
      <c r="H147" s="198">
        <f t="shared" si="4"/>
        <v>0</v>
      </c>
      <c r="I147" s="391"/>
      <c r="J147" s="391"/>
    </row>
    <row r="148" spans="1:10" ht="18" customHeight="1" thickBot="1">
      <c r="A148" s="440"/>
      <c r="B148" s="177"/>
      <c r="C148" s="436"/>
      <c r="D148" s="33"/>
      <c r="E148" s="193"/>
      <c r="F148" s="391"/>
      <c r="G148" s="258"/>
      <c r="H148" s="198">
        <f t="shared" si="4"/>
        <v>0</v>
      </c>
      <c r="I148" s="391"/>
      <c r="J148" s="391"/>
    </row>
    <row r="149" spans="1:10" ht="18" customHeight="1" thickBot="1">
      <c r="A149" s="440"/>
      <c r="B149" s="177" t="s">
        <v>44</v>
      </c>
      <c r="C149" s="436"/>
      <c r="D149" s="33"/>
      <c r="E149" s="193"/>
      <c r="F149" s="391"/>
      <c r="G149" s="258"/>
      <c r="H149" s="198">
        <f t="shared" si="4"/>
        <v>0</v>
      </c>
      <c r="I149" s="391"/>
      <c r="J149" s="391"/>
    </row>
    <row r="150" spans="1:10" ht="18" customHeight="1" thickBot="1">
      <c r="A150" s="441"/>
      <c r="B150" s="177"/>
      <c r="C150" s="436"/>
      <c r="D150" s="33"/>
      <c r="E150" s="193"/>
      <c r="F150" s="391"/>
      <c r="G150" s="258"/>
      <c r="H150" s="198">
        <f t="shared" si="4"/>
        <v>0</v>
      </c>
      <c r="I150" s="391"/>
      <c r="J150" s="391"/>
    </row>
    <row r="151" spans="1:10" ht="18" customHeight="1" thickBot="1">
      <c r="A151" s="440"/>
      <c r="B151" s="424"/>
      <c r="C151" s="436"/>
      <c r="D151" s="33"/>
      <c r="E151" s="193"/>
      <c r="F151" s="391"/>
      <c r="G151" s="258"/>
      <c r="H151" s="198">
        <f t="shared" si="4"/>
        <v>0</v>
      </c>
      <c r="I151" s="391"/>
      <c r="J151" s="391"/>
    </row>
    <row r="152" spans="1:10" ht="18" customHeight="1" thickBot="1">
      <c r="A152" s="442"/>
      <c r="B152" s="425"/>
      <c r="C152" s="437"/>
      <c r="D152" s="34"/>
      <c r="E152" s="194"/>
      <c r="F152" s="393"/>
      <c r="G152" s="260"/>
      <c r="H152" s="198">
        <f t="shared" si="4"/>
        <v>0</v>
      </c>
      <c r="I152" s="393"/>
      <c r="J152" s="393"/>
    </row>
    <row r="153" spans="1:10" ht="16.95" customHeight="1" thickBot="1">
      <c r="A153" s="426" t="s">
        <v>199</v>
      </c>
      <c r="B153" s="429" t="s">
        <v>1</v>
      </c>
      <c r="C153" s="432">
        <f>'Répartition Heures'!Q17</f>
        <v>2.75</v>
      </c>
      <c r="D153" s="236" t="s">
        <v>152</v>
      </c>
      <c r="E153" s="240">
        <f>E154</f>
        <v>0.125</v>
      </c>
      <c r="F153" s="394">
        <f>SUM(E153:E166)/2</f>
        <v>2.7499999999999996</v>
      </c>
      <c r="G153" s="257"/>
      <c r="H153" s="199">
        <f t="shared" si="4"/>
        <v>0</v>
      </c>
      <c r="I153" s="394">
        <f>SUM(H153:H166)</f>
        <v>0</v>
      </c>
      <c r="J153" s="394">
        <f>C153-SUM(H153:H166)</f>
        <v>2.75</v>
      </c>
    </row>
    <row r="154" spans="1:10" ht="16.95" customHeight="1" thickBot="1">
      <c r="A154" s="427"/>
      <c r="B154" s="430"/>
      <c r="C154" s="433"/>
      <c r="D154" s="35" t="s">
        <v>137</v>
      </c>
      <c r="E154" s="229">
        <v>0.125</v>
      </c>
      <c r="F154" s="395"/>
      <c r="G154" s="258"/>
      <c r="H154" s="199">
        <f t="shared" si="4"/>
        <v>0</v>
      </c>
      <c r="I154" s="395"/>
      <c r="J154" s="395"/>
    </row>
    <row r="155" spans="1:10" ht="16.95" customHeight="1" thickBot="1">
      <c r="A155" s="427"/>
      <c r="B155" s="430"/>
      <c r="C155" s="433"/>
      <c r="D155" s="236" t="s">
        <v>220</v>
      </c>
      <c r="E155" s="241">
        <f>E156+E157</f>
        <v>1.4583333333333335</v>
      </c>
      <c r="F155" s="395"/>
      <c r="G155" s="258"/>
      <c r="H155" s="199">
        <f t="shared" si="4"/>
        <v>0</v>
      </c>
      <c r="I155" s="395"/>
      <c r="J155" s="395"/>
    </row>
    <row r="156" spans="1:10" ht="16.95" customHeight="1" thickBot="1">
      <c r="A156" s="427"/>
      <c r="B156" s="430"/>
      <c r="C156" s="433"/>
      <c r="D156" s="35" t="s">
        <v>136</v>
      </c>
      <c r="E156" s="230">
        <v>0.58333333333333337</v>
      </c>
      <c r="F156" s="395"/>
      <c r="G156" s="258"/>
      <c r="H156" s="199">
        <f t="shared" si="4"/>
        <v>0</v>
      </c>
      <c r="I156" s="395"/>
      <c r="J156" s="395"/>
    </row>
    <row r="157" spans="1:10" ht="16.95" customHeight="1" thickBot="1">
      <c r="A157" s="427"/>
      <c r="B157" s="430"/>
      <c r="C157" s="433"/>
      <c r="D157" s="35" t="s">
        <v>259</v>
      </c>
      <c r="E157" s="237">
        <v>0.875</v>
      </c>
      <c r="F157" s="395"/>
      <c r="G157" s="258"/>
      <c r="H157" s="199">
        <f t="shared" si="4"/>
        <v>0</v>
      </c>
      <c r="I157" s="395"/>
      <c r="J157" s="395"/>
    </row>
    <row r="158" spans="1:10" ht="16.95" customHeight="1" thickBot="1">
      <c r="A158" s="427"/>
      <c r="B158" s="430"/>
      <c r="C158" s="433"/>
      <c r="D158" s="236" t="s">
        <v>153</v>
      </c>
      <c r="E158" s="241">
        <f>E159</f>
        <v>0.16666666666666666</v>
      </c>
      <c r="F158" s="395"/>
      <c r="G158" s="258"/>
      <c r="H158" s="199">
        <f t="shared" si="4"/>
        <v>0</v>
      </c>
      <c r="I158" s="395"/>
      <c r="J158" s="395"/>
    </row>
    <row r="159" spans="1:10" ht="16.95" customHeight="1" thickBot="1">
      <c r="A159" s="427"/>
      <c r="B159" s="430"/>
      <c r="C159" s="433"/>
      <c r="D159" s="35" t="s">
        <v>137</v>
      </c>
      <c r="E159" s="230">
        <v>0.16666666666666666</v>
      </c>
      <c r="F159" s="395"/>
      <c r="G159" s="258"/>
      <c r="H159" s="199">
        <f t="shared" si="4"/>
        <v>0</v>
      </c>
      <c r="I159" s="395"/>
      <c r="J159" s="395"/>
    </row>
    <row r="160" spans="1:10" ht="16.95" customHeight="1" thickBot="1">
      <c r="A160" s="427"/>
      <c r="B160" s="430"/>
      <c r="C160" s="433"/>
      <c r="D160" s="236" t="s">
        <v>154</v>
      </c>
      <c r="E160" s="241">
        <f>SUM(E161:E163)</f>
        <v>1</v>
      </c>
      <c r="F160" s="395"/>
      <c r="G160" s="258"/>
      <c r="H160" s="199">
        <f t="shared" si="4"/>
        <v>0</v>
      </c>
      <c r="I160" s="395"/>
      <c r="J160" s="395"/>
    </row>
    <row r="161" spans="1:10" ht="16.95" customHeight="1" thickBot="1">
      <c r="A161" s="427"/>
      <c r="B161" s="430"/>
      <c r="C161" s="433"/>
      <c r="D161" s="35" t="s">
        <v>243</v>
      </c>
      <c r="E161" s="230">
        <v>0.33333333333333331</v>
      </c>
      <c r="F161" s="395"/>
      <c r="G161" s="258"/>
      <c r="H161" s="199">
        <f t="shared" si="4"/>
        <v>0</v>
      </c>
      <c r="I161" s="395"/>
      <c r="J161" s="395"/>
    </row>
    <row r="162" spans="1:10" ht="16.95" customHeight="1" thickBot="1">
      <c r="A162" s="427"/>
      <c r="B162" s="430"/>
      <c r="C162" s="433"/>
      <c r="D162" s="35" t="s">
        <v>138</v>
      </c>
      <c r="E162" s="230">
        <v>0.33333333333333331</v>
      </c>
      <c r="F162" s="395"/>
      <c r="G162" s="258"/>
      <c r="H162" s="199">
        <f t="shared" si="4"/>
        <v>0</v>
      </c>
      <c r="I162" s="395"/>
      <c r="J162" s="395"/>
    </row>
    <row r="163" spans="1:10" ht="16.95" customHeight="1" thickBot="1">
      <c r="A163" s="427"/>
      <c r="B163" s="430"/>
      <c r="C163" s="433"/>
      <c r="D163" s="35" t="s">
        <v>245</v>
      </c>
      <c r="E163" s="231">
        <v>0.33333333333333331</v>
      </c>
      <c r="F163" s="395"/>
      <c r="G163" s="258"/>
      <c r="H163" s="199">
        <f t="shared" si="4"/>
        <v>0</v>
      </c>
      <c r="I163" s="395"/>
      <c r="J163" s="395"/>
    </row>
    <row r="164" spans="1:10" ht="16.95" customHeight="1" thickBot="1">
      <c r="A164" s="427"/>
      <c r="B164" s="430"/>
      <c r="C164" s="433"/>
      <c r="D164" s="35"/>
      <c r="E164" s="230"/>
      <c r="F164" s="395"/>
      <c r="G164" s="258"/>
      <c r="H164" s="199">
        <f t="shared" ref="H164:H195" si="5">SUM(G164:G164)</f>
        <v>0</v>
      </c>
      <c r="I164" s="395"/>
      <c r="J164" s="395"/>
    </row>
    <row r="165" spans="1:10" ht="16.95" customHeight="1" thickBot="1">
      <c r="A165" s="427"/>
      <c r="B165" s="430"/>
      <c r="C165" s="433"/>
      <c r="D165" s="35"/>
      <c r="E165" s="231"/>
      <c r="F165" s="395"/>
      <c r="G165" s="259"/>
      <c r="H165" s="199">
        <f t="shared" si="5"/>
        <v>0</v>
      </c>
      <c r="I165" s="395"/>
      <c r="J165" s="395"/>
    </row>
    <row r="166" spans="1:10" ht="16.95" customHeight="1" thickBot="1">
      <c r="A166" s="428"/>
      <c r="B166" s="431"/>
      <c r="C166" s="434"/>
      <c r="D166" s="178"/>
      <c r="E166" s="232"/>
      <c r="F166" s="396"/>
      <c r="G166" s="260"/>
      <c r="H166" s="199">
        <f t="shared" si="5"/>
        <v>0</v>
      </c>
      <c r="I166" s="396"/>
      <c r="J166" s="396"/>
    </row>
    <row r="167" spans="1:10" ht="16.95" customHeight="1" thickBot="1">
      <c r="A167" s="397" t="s">
        <v>2</v>
      </c>
      <c r="B167" s="400" t="s">
        <v>16</v>
      </c>
      <c r="C167" s="403">
        <f>'Répartition Heures'!Q18</f>
        <v>0.66666666666666663</v>
      </c>
      <c r="D167" s="207" t="s">
        <v>156</v>
      </c>
      <c r="E167" s="246">
        <f>E168</f>
        <v>0.66666666666666663</v>
      </c>
      <c r="F167" s="377">
        <f>SUM(E167:E172)/2</f>
        <v>0.66666666666666663</v>
      </c>
      <c r="G167" s="257"/>
      <c r="H167" s="208">
        <f t="shared" si="5"/>
        <v>0</v>
      </c>
      <c r="I167" s="377">
        <f>SUM(H167:H172)</f>
        <v>0</v>
      </c>
      <c r="J167" s="377">
        <f>C167-SUM(H167:H172)</f>
        <v>0.66666666666666663</v>
      </c>
    </row>
    <row r="168" spans="1:10" ht="16.95" customHeight="1" thickBot="1">
      <c r="A168" s="398"/>
      <c r="B168" s="401"/>
      <c r="C168" s="404"/>
      <c r="D168" s="209" t="s">
        <v>137</v>
      </c>
      <c r="E168" s="211">
        <v>0.66666666666666663</v>
      </c>
      <c r="F168" s="378"/>
      <c r="G168" s="262"/>
      <c r="H168" s="208">
        <f t="shared" si="5"/>
        <v>0</v>
      </c>
      <c r="I168" s="378"/>
      <c r="J168" s="378"/>
    </row>
    <row r="169" spans="1:10" ht="16.95" customHeight="1" thickBot="1">
      <c r="A169" s="398"/>
      <c r="B169" s="401"/>
      <c r="C169" s="404"/>
      <c r="D169" s="209"/>
      <c r="E169" s="233"/>
      <c r="F169" s="378"/>
      <c r="G169" s="258"/>
      <c r="H169" s="208">
        <f t="shared" si="5"/>
        <v>0</v>
      </c>
      <c r="I169" s="378"/>
      <c r="J169" s="378"/>
    </row>
    <row r="170" spans="1:10" ht="16.95" customHeight="1" thickBot="1">
      <c r="A170" s="398"/>
      <c r="B170" s="401"/>
      <c r="C170" s="404"/>
      <c r="D170" s="209"/>
      <c r="E170" s="234"/>
      <c r="F170" s="378"/>
      <c r="G170" s="261"/>
      <c r="H170" s="208">
        <f t="shared" si="5"/>
        <v>0</v>
      </c>
      <c r="I170" s="378"/>
      <c r="J170" s="378"/>
    </row>
    <row r="171" spans="1:10" ht="16.95" customHeight="1" thickBot="1">
      <c r="A171" s="398"/>
      <c r="B171" s="401"/>
      <c r="C171" s="404"/>
      <c r="D171" s="209"/>
      <c r="E171" s="211"/>
      <c r="F171" s="378"/>
      <c r="G171" s="262"/>
      <c r="H171" s="208">
        <f t="shared" si="5"/>
        <v>0</v>
      </c>
      <c r="I171" s="378"/>
      <c r="J171" s="378"/>
    </row>
    <row r="172" spans="1:10" ht="16.95" customHeight="1" thickBot="1">
      <c r="A172" s="399"/>
      <c r="B172" s="402"/>
      <c r="C172" s="405"/>
      <c r="D172" s="210"/>
      <c r="E172" s="235"/>
      <c r="F172" s="379"/>
      <c r="G172" s="260"/>
      <c r="H172" s="208">
        <f t="shared" si="5"/>
        <v>0</v>
      </c>
      <c r="I172" s="379"/>
      <c r="J172" s="379"/>
    </row>
    <row r="173" spans="1:10" ht="16.95" customHeight="1" thickBot="1">
      <c r="A173" s="202" t="s">
        <v>217</v>
      </c>
      <c r="B173" s="201"/>
      <c r="C173" s="248">
        <f>'Répartition Heures'!Q19</f>
        <v>2.0833333333333335</v>
      </c>
      <c r="D173" s="204"/>
      <c r="E173" s="465">
        <f>C173</f>
        <v>2.0833333333333335</v>
      </c>
      <c r="F173" s="466"/>
      <c r="G173" s="247">
        <f>Calcul!F18</f>
        <v>0.22222222222222224</v>
      </c>
      <c r="H173" s="467" t="e">
        <f>SUM(#REF!)</f>
        <v>#REF!</v>
      </c>
      <c r="I173" s="466"/>
      <c r="J173" s="249" t="e">
        <f>C173-SUM(#REF!)</f>
        <v>#REF!</v>
      </c>
    </row>
    <row r="174" spans="1:10" ht="14.4" thickBot="1">
      <c r="A174" s="200"/>
      <c r="B174" s="252" t="s">
        <v>17</v>
      </c>
      <c r="C174" s="251">
        <f>SUM(C4:C173)</f>
        <v>32.916666666666671</v>
      </c>
      <c r="D174" s="200"/>
      <c r="E174" s="463">
        <f>(SUM(E3:E172)/2)+E173</f>
        <v>32.916666666666679</v>
      </c>
      <c r="F174" s="464"/>
      <c r="G174" s="253">
        <f>SUM(G4:G173)</f>
        <v>0.22222222222222224</v>
      </c>
      <c r="H174" s="463" t="e">
        <f>(SUM(H3:H172)/2)+H173</f>
        <v>#REF!</v>
      </c>
      <c r="I174" s="464"/>
      <c r="J174" s="250" t="e">
        <f>SUM(J4:J173)</f>
        <v>#REF!</v>
      </c>
    </row>
    <row r="175" spans="1:10">
      <c r="B175" s="19"/>
      <c r="C175" s="20"/>
      <c r="H175" s="16"/>
      <c r="I175" s="16"/>
    </row>
  </sheetData>
  <mergeCells count="46">
    <mergeCell ref="H174:I174"/>
    <mergeCell ref="E174:F174"/>
    <mergeCell ref="E173:F173"/>
    <mergeCell ref="H173:I173"/>
    <mergeCell ref="F167:F172"/>
    <mergeCell ref="F137:F144"/>
    <mergeCell ref="F145:F152"/>
    <mergeCell ref="I153:I166"/>
    <mergeCell ref="I167:I172"/>
    <mergeCell ref="F4:F18"/>
    <mergeCell ref="F19:F118"/>
    <mergeCell ref="F119:F136"/>
    <mergeCell ref="F153:F166"/>
    <mergeCell ref="I4:I18"/>
    <mergeCell ref="I19:I118"/>
    <mergeCell ref="I119:I136"/>
    <mergeCell ref="I137:I144"/>
    <mergeCell ref="I145:I152"/>
    <mergeCell ref="A3:B3"/>
    <mergeCell ref="B4:B18"/>
    <mergeCell ref="A19:A118"/>
    <mergeCell ref="C145:C152"/>
    <mergeCell ref="A4:A18"/>
    <mergeCell ref="C4:C18"/>
    <mergeCell ref="A167:A172"/>
    <mergeCell ref="B167:B172"/>
    <mergeCell ref="C167:C172"/>
    <mergeCell ref="C19:C118"/>
    <mergeCell ref="B119:B136"/>
    <mergeCell ref="C119:C136"/>
    <mergeCell ref="A119:A136"/>
    <mergeCell ref="B19:B118"/>
    <mergeCell ref="B137:B144"/>
    <mergeCell ref="B151:B152"/>
    <mergeCell ref="A153:A166"/>
    <mergeCell ref="B153:B166"/>
    <mergeCell ref="C153:C166"/>
    <mergeCell ref="C137:C144"/>
    <mergeCell ref="A137:A152"/>
    <mergeCell ref="J167:J172"/>
    <mergeCell ref="J4:J18"/>
    <mergeCell ref="J19:J118"/>
    <mergeCell ref="J119:J136"/>
    <mergeCell ref="J137:J144"/>
    <mergeCell ref="J145:J152"/>
    <mergeCell ref="J153:J166"/>
  </mergeCells>
  <phoneticPr fontId="6" type="noConversion"/>
  <dataValidations count="2">
    <dataValidation type="list" allowBlank="1" showInputMessage="1" showErrorMessage="1" sqref="D4:D18">
      <formula1>Dev</formula1>
    </dataValidation>
    <dataValidation type="list" allowBlank="1" showInputMessage="1" showErrorMessage="1" sqref="D119:D136">
      <formula1>CTF</formula1>
    </dataValidation>
  </dataValidations>
  <pageMargins left="0.7" right="0.7" top="0.75" bottom="0.75" header="0.3" footer="0.3"/>
  <pageSetup paperSize="9" orientation="portrait" horizontalDpi="360" verticalDpi="36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BdD!$G$131:$G$138</xm:f>
          </x14:formula1>
          <xm:sqref>D137:D144</xm:sqref>
        </x14:dataValidation>
        <x14:dataValidation type="list" allowBlank="1" showInputMessage="1" showErrorMessage="1">
          <x14:formula1>
            <xm:f>BdD!$G$141:$G$145</xm:f>
          </x14:formula1>
          <xm:sqref>D145:D152</xm:sqref>
        </x14:dataValidation>
        <x14:dataValidation type="list" allowBlank="1" showInputMessage="1" showErrorMessage="1">
          <x14:formula1>
            <xm:f>BdD!$G$149:$G$169</xm:f>
          </x14:formula1>
          <xm:sqref>D153:D166</xm:sqref>
        </x14:dataValidation>
        <x14:dataValidation type="list" allowBlank="1" showInputMessage="1" showErrorMessage="1">
          <x14:formula1>
            <xm:f>BdD!$G$63:$G$127</xm:f>
          </x14:formula1>
          <xm:sqref>D19:D118</xm:sqref>
        </x14:dataValidation>
        <x14:dataValidation type="list" allowBlank="1" showInputMessage="1" showErrorMessage="1">
          <x14:formula1>
            <xm:f>BdD!$G$183:$G$186</xm:f>
          </x14:formula1>
          <xm:sqref>D168:D173</xm:sqref>
        </x14:dataValidation>
        <x14:dataValidation type="list" allowBlank="1" showInputMessage="1" showErrorMessage="1">
          <x14:formula1>
            <xm:f>BdD!$G$183:$G$187</xm:f>
          </x14:formula1>
          <xm:sqref>D167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B1:P105"/>
  <sheetViews>
    <sheetView topLeftCell="B1" zoomScale="70" zoomScaleNormal="70" workbookViewId="0">
      <selection activeCell="C6" sqref="C6"/>
    </sheetView>
  </sheetViews>
  <sheetFormatPr baseColWidth="10" defaultRowHeight="15"/>
  <cols>
    <col min="1" max="1" width="4.5" customWidth="1"/>
    <col min="2" max="2" width="19.5" style="21" bestFit="1" customWidth="1"/>
    <col min="3" max="3" width="29.69921875" customWidth="1"/>
    <col min="4" max="4" width="57" customWidth="1"/>
    <col min="5" max="5" width="70.69921875" customWidth="1"/>
    <col min="6" max="6" width="82.796875" customWidth="1"/>
    <col min="7" max="7" width="74.296875" customWidth="1"/>
    <col min="8" max="8" width="37.796875" customWidth="1"/>
    <col min="9" max="9" width="32.5" customWidth="1"/>
    <col min="10" max="10" width="14" customWidth="1"/>
    <col min="11" max="11" width="17" hidden="1" customWidth="1"/>
    <col min="12" max="12" width="21.5" hidden="1" customWidth="1"/>
    <col min="13" max="13" width="22.296875" customWidth="1"/>
    <col min="14" max="14" width="14.5" customWidth="1"/>
    <col min="15" max="15" width="11.5" customWidth="1"/>
    <col min="16" max="16" width="13.296875" bestFit="1" customWidth="1"/>
  </cols>
  <sheetData>
    <row r="1" spans="2:16" ht="15.6" thickBot="1"/>
    <row r="2" spans="2:16" ht="37.799999999999997" customHeight="1" thickBot="1">
      <c r="B2" s="470" t="s">
        <v>22</v>
      </c>
      <c r="C2" s="471"/>
      <c r="D2" s="471"/>
      <c r="E2" s="471"/>
      <c r="F2" s="471"/>
      <c r="G2" s="471"/>
      <c r="H2" s="471"/>
      <c r="I2" s="471"/>
      <c r="J2" s="472"/>
    </row>
    <row r="3" spans="2:16" ht="42" customHeight="1">
      <c r="C3" s="15" t="s">
        <v>21</v>
      </c>
      <c r="D3" s="15" t="s">
        <v>20</v>
      </c>
      <c r="E3" s="15" t="s">
        <v>23</v>
      </c>
      <c r="F3" s="15" t="s">
        <v>24</v>
      </c>
      <c r="G3" s="15" t="s">
        <v>184</v>
      </c>
      <c r="H3" s="15" t="s">
        <v>185</v>
      </c>
      <c r="I3" s="15" t="s">
        <v>186</v>
      </c>
      <c r="J3" s="15" t="s">
        <v>187</v>
      </c>
    </row>
    <row r="4" spans="2:16" ht="18.600000000000001" thickBot="1">
      <c r="B4" s="476" t="s">
        <v>265</v>
      </c>
      <c r="C4" s="477" t="s">
        <v>181</v>
      </c>
      <c r="D4" s="478" t="s">
        <v>182</v>
      </c>
      <c r="E4" s="479" t="s">
        <v>180</v>
      </c>
      <c r="F4" s="479" t="s">
        <v>32</v>
      </c>
      <c r="G4" s="479" t="s">
        <v>193</v>
      </c>
      <c r="H4" s="480" t="s">
        <v>194</v>
      </c>
      <c r="I4" s="480" t="s">
        <v>188</v>
      </c>
      <c r="J4" s="473" t="s">
        <v>25</v>
      </c>
      <c r="K4" s="481" t="s">
        <v>201</v>
      </c>
      <c r="L4" s="481" t="s">
        <v>202</v>
      </c>
      <c r="M4" s="131"/>
      <c r="N4" s="131"/>
      <c r="O4" s="131"/>
      <c r="P4" s="131"/>
    </row>
    <row r="5" spans="2:16" ht="21.6" thickBot="1">
      <c r="B5" s="482">
        <v>41882</v>
      </c>
      <c r="C5" s="474" t="s">
        <v>57</v>
      </c>
      <c r="D5" s="133" t="s">
        <v>59</v>
      </c>
      <c r="E5" s="133" t="s">
        <v>214</v>
      </c>
      <c r="F5" s="133"/>
      <c r="G5" s="134"/>
      <c r="H5" s="135">
        <v>8.3333333333333329E-2</v>
      </c>
      <c r="I5" s="135">
        <v>4.1666666666666664E-2</v>
      </c>
      <c r="J5" s="136">
        <v>56</v>
      </c>
      <c r="K5" s="483">
        <f t="shared" ref="K5:K36" si="0">H5*24</f>
        <v>2</v>
      </c>
      <c r="L5" s="483">
        <f t="shared" ref="L5:L36" si="1">I5*24</f>
        <v>1</v>
      </c>
      <c r="M5" s="15"/>
      <c r="N5" s="15"/>
      <c r="O5" s="15"/>
      <c r="P5" s="15"/>
    </row>
    <row r="6" spans="2:16" ht="21.6" thickBot="1">
      <c r="B6" s="482">
        <v>41882</v>
      </c>
      <c r="C6" s="475" t="s">
        <v>57</v>
      </c>
      <c r="D6" s="137" t="s">
        <v>59</v>
      </c>
      <c r="E6" s="137" t="s">
        <v>62</v>
      </c>
      <c r="F6" s="137"/>
      <c r="G6" s="138"/>
      <c r="H6" s="139">
        <v>6.25E-2</v>
      </c>
      <c r="I6" s="139"/>
      <c r="J6" s="140"/>
      <c r="K6" s="483">
        <f t="shared" si="0"/>
        <v>1.5</v>
      </c>
      <c r="L6" s="483">
        <f t="shared" si="1"/>
        <v>0</v>
      </c>
    </row>
    <row r="7" spans="2:16" ht="21.6" thickBot="1">
      <c r="B7" s="482">
        <v>41882</v>
      </c>
      <c r="C7" s="475" t="s">
        <v>146</v>
      </c>
      <c r="D7" s="137" t="s">
        <v>59</v>
      </c>
      <c r="E7" s="137" t="s">
        <v>60</v>
      </c>
      <c r="F7" s="137"/>
      <c r="G7" s="138"/>
      <c r="H7" s="139">
        <v>0.14583333333333334</v>
      </c>
      <c r="I7" s="139">
        <v>3.125E-2</v>
      </c>
      <c r="J7" s="140">
        <v>43</v>
      </c>
      <c r="K7" s="483">
        <f t="shared" si="0"/>
        <v>3.5</v>
      </c>
      <c r="L7" s="483">
        <f t="shared" si="1"/>
        <v>0.75</v>
      </c>
    </row>
    <row r="8" spans="2:16" ht="21" customHeight="1" thickBot="1">
      <c r="B8" s="482">
        <v>41883</v>
      </c>
      <c r="C8" s="474" t="s">
        <v>57</v>
      </c>
      <c r="D8" s="141" t="s">
        <v>59</v>
      </c>
      <c r="E8" s="141" t="s">
        <v>63</v>
      </c>
      <c r="F8" s="141"/>
      <c r="G8" s="142"/>
      <c r="H8" s="143">
        <v>0.16666666666666666</v>
      </c>
      <c r="I8" s="143">
        <v>1.7361111111111112E-2</v>
      </c>
      <c r="J8" s="144">
        <v>19</v>
      </c>
      <c r="K8" s="483">
        <f t="shared" si="0"/>
        <v>4</v>
      </c>
      <c r="L8" s="483">
        <f t="shared" si="1"/>
        <v>0.41666666666666669</v>
      </c>
    </row>
    <row r="9" spans="2:16" ht="21.6" thickBot="1">
      <c r="B9" s="482">
        <v>41883</v>
      </c>
      <c r="C9" s="475"/>
      <c r="D9" s="137"/>
      <c r="E9" s="137"/>
      <c r="F9" s="137"/>
      <c r="G9" s="138"/>
      <c r="H9" s="139"/>
      <c r="I9" s="139"/>
      <c r="J9" s="140"/>
      <c r="K9" s="483">
        <f t="shared" si="0"/>
        <v>0</v>
      </c>
      <c r="L9" s="483">
        <f t="shared" si="1"/>
        <v>0</v>
      </c>
    </row>
    <row r="10" spans="2:16" ht="21.6" thickBot="1">
      <c r="B10" s="482">
        <v>41883</v>
      </c>
      <c r="C10" s="475" t="s">
        <v>134</v>
      </c>
      <c r="D10" s="137" t="s">
        <v>168</v>
      </c>
      <c r="E10" s="137" t="s">
        <v>255</v>
      </c>
      <c r="F10" s="137"/>
      <c r="G10" s="138"/>
      <c r="H10" s="139">
        <v>0.125</v>
      </c>
      <c r="I10" s="139"/>
      <c r="J10" s="140"/>
      <c r="K10" s="483">
        <f t="shared" si="0"/>
        <v>3</v>
      </c>
      <c r="L10" s="483">
        <f t="shared" si="1"/>
        <v>0</v>
      </c>
    </row>
    <row r="11" spans="2:16" ht="21" customHeight="1" thickBot="1">
      <c r="B11" s="482">
        <v>41884</v>
      </c>
      <c r="C11" s="474" t="s">
        <v>134</v>
      </c>
      <c r="D11" s="141" t="s">
        <v>168</v>
      </c>
      <c r="E11" s="141" t="s">
        <v>235</v>
      </c>
      <c r="F11" s="141"/>
      <c r="G11" s="142"/>
      <c r="H11" s="143">
        <v>0.16666666666666666</v>
      </c>
      <c r="I11" s="143"/>
      <c r="J11" s="144"/>
      <c r="K11" s="483">
        <f t="shared" si="0"/>
        <v>4</v>
      </c>
      <c r="L11" s="483">
        <f t="shared" si="1"/>
        <v>0</v>
      </c>
    </row>
    <row r="12" spans="2:16" ht="21.6" thickBot="1">
      <c r="B12" s="482">
        <v>41884</v>
      </c>
      <c r="C12" s="475" t="s">
        <v>134</v>
      </c>
      <c r="D12" s="137" t="s">
        <v>94</v>
      </c>
      <c r="E12" s="137" t="s">
        <v>83</v>
      </c>
      <c r="F12" s="137"/>
      <c r="G12" s="138"/>
      <c r="H12" s="139">
        <v>0.20833333333333334</v>
      </c>
      <c r="I12" s="139"/>
      <c r="J12" s="140"/>
      <c r="K12" s="483">
        <f t="shared" si="0"/>
        <v>5</v>
      </c>
      <c r="L12" s="483">
        <f t="shared" si="1"/>
        <v>0</v>
      </c>
    </row>
    <row r="13" spans="2:16" ht="21.6" thickBot="1">
      <c r="B13" s="482">
        <v>41884</v>
      </c>
      <c r="C13" s="475" t="s">
        <v>134</v>
      </c>
      <c r="D13" s="137" t="s">
        <v>94</v>
      </c>
      <c r="E13" s="137" t="s">
        <v>258</v>
      </c>
      <c r="F13" s="137"/>
      <c r="G13" s="138"/>
      <c r="H13" s="139">
        <v>0.29166666666666669</v>
      </c>
      <c r="I13" s="139">
        <v>6.9444444444444434E-2</v>
      </c>
      <c r="J13" s="140">
        <v>156</v>
      </c>
      <c r="K13" s="483">
        <f t="shared" si="0"/>
        <v>7</v>
      </c>
      <c r="L13" s="483">
        <f t="shared" si="1"/>
        <v>1.6666666666666665</v>
      </c>
    </row>
    <row r="14" spans="2:16" ht="21" customHeight="1">
      <c r="B14" s="482">
        <v>41885</v>
      </c>
      <c r="C14" s="474" t="s">
        <v>134</v>
      </c>
      <c r="D14" s="141" t="s">
        <v>94</v>
      </c>
      <c r="E14" s="141" t="s">
        <v>87</v>
      </c>
      <c r="F14" s="141"/>
      <c r="G14" s="142"/>
      <c r="H14" s="143">
        <v>0.27083333333333331</v>
      </c>
      <c r="I14" s="143"/>
      <c r="J14" s="144"/>
      <c r="K14" s="483">
        <f t="shared" si="0"/>
        <v>6.5</v>
      </c>
      <c r="L14" s="483">
        <f t="shared" si="1"/>
        <v>0</v>
      </c>
    </row>
    <row r="15" spans="2:16" ht="21">
      <c r="B15" s="484">
        <v>41885</v>
      </c>
      <c r="C15" s="475" t="s">
        <v>134</v>
      </c>
      <c r="D15" s="137" t="s">
        <v>94</v>
      </c>
      <c r="E15" s="137" t="s">
        <v>89</v>
      </c>
      <c r="F15" s="137"/>
      <c r="G15" s="138"/>
      <c r="H15" s="139">
        <v>0.125</v>
      </c>
      <c r="I15" s="139"/>
      <c r="J15" s="140"/>
      <c r="K15" s="483">
        <f t="shared" si="0"/>
        <v>3</v>
      </c>
      <c r="L15" s="483">
        <f t="shared" si="1"/>
        <v>0</v>
      </c>
    </row>
    <row r="16" spans="2:16" ht="21.6" thickBot="1">
      <c r="B16" s="485">
        <v>41885</v>
      </c>
      <c r="C16" s="475" t="s">
        <v>134</v>
      </c>
      <c r="D16" s="137" t="s">
        <v>126</v>
      </c>
      <c r="E16" s="137" t="s">
        <v>132</v>
      </c>
      <c r="F16" s="137"/>
      <c r="G16" s="138"/>
      <c r="H16" s="139">
        <v>0.20833333333333334</v>
      </c>
      <c r="I16" s="139">
        <v>6.25E-2</v>
      </c>
      <c r="J16" s="140">
        <v>160</v>
      </c>
      <c r="K16" s="483">
        <f t="shared" si="0"/>
        <v>5</v>
      </c>
      <c r="L16" s="483">
        <f t="shared" si="1"/>
        <v>1.5</v>
      </c>
    </row>
    <row r="17" spans="2:15" ht="21" customHeight="1">
      <c r="B17" s="482">
        <v>41886</v>
      </c>
      <c r="C17" s="474"/>
      <c r="D17" s="141"/>
      <c r="E17" s="141"/>
      <c r="F17" s="141"/>
      <c r="G17" s="142"/>
      <c r="H17" s="143"/>
      <c r="I17" s="143"/>
      <c r="J17" s="144"/>
      <c r="K17" s="483">
        <f t="shared" si="0"/>
        <v>0</v>
      </c>
      <c r="L17" s="483">
        <f t="shared" si="1"/>
        <v>0</v>
      </c>
    </row>
    <row r="18" spans="2:15" ht="21">
      <c r="B18" s="484">
        <v>41886</v>
      </c>
      <c r="C18" s="475"/>
      <c r="D18" s="137"/>
      <c r="E18" s="137"/>
      <c r="F18" s="137"/>
      <c r="G18" s="138"/>
      <c r="H18" s="139"/>
      <c r="I18" s="139"/>
      <c r="J18" s="140"/>
      <c r="K18" s="483">
        <f t="shared" si="0"/>
        <v>0</v>
      </c>
      <c r="L18" s="483">
        <f t="shared" si="1"/>
        <v>0</v>
      </c>
    </row>
    <row r="19" spans="2:15" ht="21.6" thickBot="1">
      <c r="B19" s="485">
        <v>41886</v>
      </c>
      <c r="C19" s="475"/>
      <c r="D19" s="137"/>
      <c r="E19" s="137"/>
      <c r="F19" s="137"/>
      <c r="G19" s="138"/>
      <c r="H19" s="139"/>
      <c r="I19" s="139"/>
      <c r="J19" s="140"/>
      <c r="K19" s="483">
        <f t="shared" si="0"/>
        <v>0</v>
      </c>
      <c r="L19" s="483">
        <f t="shared" si="1"/>
        <v>0</v>
      </c>
    </row>
    <row r="20" spans="2:15" ht="21" customHeight="1">
      <c r="B20" s="482">
        <v>41887</v>
      </c>
      <c r="C20" s="474"/>
      <c r="D20" s="141"/>
      <c r="E20" s="141"/>
      <c r="F20" s="141"/>
      <c r="G20" s="142"/>
      <c r="H20" s="143"/>
      <c r="I20" s="143"/>
      <c r="J20" s="144"/>
      <c r="K20" s="483">
        <f t="shared" si="0"/>
        <v>0</v>
      </c>
      <c r="L20" s="483">
        <f t="shared" si="1"/>
        <v>0</v>
      </c>
    </row>
    <row r="21" spans="2:15" ht="21">
      <c r="B21" s="484">
        <v>41887</v>
      </c>
      <c r="C21" s="475"/>
      <c r="D21" s="137"/>
      <c r="E21" s="137"/>
      <c r="F21" s="137"/>
      <c r="G21" s="138"/>
      <c r="H21" s="139"/>
      <c r="I21" s="139"/>
      <c r="J21" s="140"/>
      <c r="K21" s="483">
        <f t="shared" si="0"/>
        <v>0</v>
      </c>
      <c r="L21" s="483">
        <f t="shared" si="1"/>
        <v>0</v>
      </c>
    </row>
    <row r="22" spans="2:15" ht="21.6" thickBot="1">
      <c r="B22" s="485">
        <v>41887</v>
      </c>
      <c r="C22" s="475"/>
      <c r="D22" s="137"/>
      <c r="E22" s="137"/>
      <c r="F22" s="137"/>
      <c r="G22" s="138"/>
      <c r="H22" s="139"/>
      <c r="I22" s="139"/>
      <c r="J22" s="140"/>
      <c r="K22" s="483">
        <f t="shared" si="0"/>
        <v>0</v>
      </c>
      <c r="L22" s="483">
        <f t="shared" si="1"/>
        <v>0</v>
      </c>
    </row>
    <row r="23" spans="2:15" ht="21" customHeight="1">
      <c r="B23" s="482">
        <v>41888</v>
      </c>
      <c r="C23" s="474"/>
      <c r="D23" s="141"/>
      <c r="E23" s="141"/>
      <c r="F23" s="141"/>
      <c r="G23" s="142"/>
      <c r="H23" s="143"/>
      <c r="I23" s="143"/>
      <c r="J23" s="144"/>
      <c r="K23" s="483">
        <f t="shared" si="0"/>
        <v>0</v>
      </c>
      <c r="L23" s="483">
        <f t="shared" si="1"/>
        <v>0</v>
      </c>
    </row>
    <row r="24" spans="2:15" ht="21">
      <c r="B24" s="484">
        <v>41888</v>
      </c>
      <c r="C24" s="475"/>
      <c r="D24" s="137"/>
      <c r="E24" s="137"/>
      <c r="F24" s="137"/>
      <c r="G24" s="138"/>
      <c r="H24" s="139"/>
      <c r="I24" s="139"/>
      <c r="J24" s="140"/>
      <c r="K24" s="483">
        <f t="shared" si="0"/>
        <v>0</v>
      </c>
      <c r="L24" s="483">
        <f t="shared" si="1"/>
        <v>0</v>
      </c>
    </row>
    <row r="25" spans="2:15" ht="21.6" thickBot="1">
      <c r="B25" s="485">
        <v>41888</v>
      </c>
      <c r="C25" s="475"/>
      <c r="D25" s="137"/>
      <c r="E25" s="137"/>
      <c r="F25" s="137"/>
      <c r="G25" s="138"/>
      <c r="H25" s="139"/>
      <c r="I25" s="139"/>
      <c r="J25" s="140"/>
      <c r="K25" s="483">
        <f t="shared" si="0"/>
        <v>0</v>
      </c>
      <c r="L25" s="483">
        <f t="shared" si="1"/>
        <v>0</v>
      </c>
    </row>
    <row r="26" spans="2:15" ht="21" customHeight="1">
      <c r="B26" s="482">
        <v>41889</v>
      </c>
      <c r="C26" s="474"/>
      <c r="D26" s="141"/>
      <c r="E26" s="141"/>
      <c r="F26" s="141"/>
      <c r="G26" s="142"/>
      <c r="H26" s="143"/>
      <c r="I26" s="143"/>
      <c r="J26" s="144"/>
      <c r="K26" s="483">
        <f t="shared" si="0"/>
        <v>0</v>
      </c>
      <c r="L26" s="483">
        <f t="shared" si="1"/>
        <v>0</v>
      </c>
    </row>
    <row r="27" spans="2:15" ht="21">
      <c r="B27" s="484">
        <v>41889</v>
      </c>
      <c r="C27" s="475"/>
      <c r="D27" s="137"/>
      <c r="E27" s="137"/>
      <c r="F27" s="137"/>
      <c r="G27" s="138"/>
      <c r="H27" s="139"/>
      <c r="I27" s="139"/>
      <c r="J27" s="140"/>
      <c r="K27" s="483">
        <f t="shared" si="0"/>
        <v>0</v>
      </c>
      <c r="L27" s="483">
        <f t="shared" si="1"/>
        <v>0</v>
      </c>
    </row>
    <row r="28" spans="2:15" ht="21.6" thickBot="1">
      <c r="B28" s="485">
        <v>41889</v>
      </c>
      <c r="C28" s="475"/>
      <c r="D28" s="137"/>
      <c r="E28" s="137"/>
      <c r="F28" s="137"/>
      <c r="G28" s="138"/>
      <c r="H28" s="139"/>
      <c r="I28" s="139"/>
      <c r="J28" s="140"/>
      <c r="K28" s="483">
        <f t="shared" si="0"/>
        <v>0</v>
      </c>
      <c r="L28" s="483">
        <f t="shared" si="1"/>
        <v>0</v>
      </c>
    </row>
    <row r="29" spans="2:15" ht="21" customHeight="1">
      <c r="B29" s="482">
        <v>41890</v>
      </c>
      <c r="C29" s="474"/>
      <c r="D29" s="141"/>
      <c r="E29" s="141"/>
      <c r="F29" s="141"/>
      <c r="G29" s="142"/>
      <c r="H29" s="143"/>
      <c r="I29" s="143"/>
      <c r="J29" s="144"/>
      <c r="K29" s="483">
        <f t="shared" si="0"/>
        <v>0</v>
      </c>
      <c r="L29" s="483">
        <f t="shared" si="1"/>
        <v>0</v>
      </c>
    </row>
    <row r="30" spans="2:15" ht="21">
      <c r="B30" s="484">
        <v>41890</v>
      </c>
      <c r="C30" s="475"/>
      <c r="D30" s="137"/>
      <c r="E30" s="137"/>
      <c r="F30" s="137"/>
      <c r="G30" s="138"/>
      <c r="H30" s="139"/>
      <c r="I30" s="139"/>
      <c r="J30" s="140"/>
      <c r="K30" s="483">
        <f t="shared" si="0"/>
        <v>0</v>
      </c>
      <c r="L30" s="483">
        <f t="shared" si="1"/>
        <v>0</v>
      </c>
    </row>
    <row r="31" spans="2:15" ht="21.6" thickBot="1">
      <c r="B31" s="485">
        <v>41890</v>
      </c>
      <c r="C31" s="475"/>
      <c r="D31" s="137"/>
      <c r="E31" s="137"/>
      <c r="F31" s="137"/>
      <c r="G31" s="138"/>
      <c r="H31" s="139"/>
      <c r="I31" s="139"/>
      <c r="J31" s="140"/>
      <c r="K31" s="483">
        <f t="shared" si="0"/>
        <v>0</v>
      </c>
      <c r="L31" s="483">
        <f t="shared" si="1"/>
        <v>0</v>
      </c>
    </row>
    <row r="32" spans="2:15" ht="21" customHeight="1">
      <c r="B32" s="482">
        <v>41891</v>
      </c>
      <c r="C32" s="474"/>
      <c r="D32" s="141"/>
      <c r="E32" s="141"/>
      <c r="F32" s="141"/>
      <c r="G32" s="142"/>
      <c r="H32" s="143"/>
      <c r="I32" s="143"/>
      <c r="J32" s="144"/>
      <c r="K32" s="483">
        <f t="shared" si="0"/>
        <v>0</v>
      </c>
      <c r="L32" s="483">
        <f t="shared" si="1"/>
        <v>0</v>
      </c>
      <c r="O32" s="39"/>
    </row>
    <row r="33" spans="2:12" ht="21">
      <c r="B33" s="484">
        <v>41891</v>
      </c>
      <c r="C33" s="475"/>
      <c r="D33" s="137"/>
      <c r="E33" s="137"/>
      <c r="F33" s="137"/>
      <c r="G33" s="138"/>
      <c r="H33" s="139"/>
      <c r="I33" s="139"/>
      <c r="J33" s="140"/>
      <c r="K33" s="483">
        <f t="shared" si="0"/>
        <v>0</v>
      </c>
      <c r="L33" s="483">
        <f t="shared" si="1"/>
        <v>0</v>
      </c>
    </row>
    <row r="34" spans="2:12" ht="21.6" thickBot="1">
      <c r="B34" s="485">
        <v>41891</v>
      </c>
      <c r="C34" s="475"/>
      <c r="D34" s="137"/>
      <c r="E34" s="137"/>
      <c r="F34" s="137"/>
      <c r="G34" s="138"/>
      <c r="H34" s="145"/>
      <c r="I34" s="139"/>
      <c r="J34" s="140"/>
      <c r="K34" s="483">
        <f t="shared" si="0"/>
        <v>0</v>
      </c>
      <c r="L34" s="483">
        <f t="shared" si="1"/>
        <v>0</v>
      </c>
    </row>
    <row r="35" spans="2:12" ht="21.45" customHeight="1">
      <c r="B35" s="482">
        <v>41892</v>
      </c>
      <c r="C35" s="474"/>
      <c r="D35" s="141"/>
      <c r="E35" s="141"/>
      <c r="F35" s="141"/>
      <c r="G35" s="142"/>
      <c r="H35" s="146"/>
      <c r="I35" s="146"/>
      <c r="J35" s="144"/>
      <c r="K35" s="483">
        <f t="shared" si="0"/>
        <v>0</v>
      </c>
      <c r="L35" s="483">
        <f t="shared" si="1"/>
        <v>0</v>
      </c>
    </row>
    <row r="36" spans="2:12" ht="21">
      <c r="B36" s="484">
        <v>41892</v>
      </c>
      <c r="C36" s="475"/>
      <c r="D36" s="137"/>
      <c r="E36" s="137"/>
      <c r="F36" s="137"/>
      <c r="G36" s="138"/>
      <c r="H36" s="145"/>
      <c r="I36" s="145"/>
      <c r="J36" s="140"/>
      <c r="K36" s="483">
        <f t="shared" si="0"/>
        <v>0</v>
      </c>
      <c r="L36" s="483">
        <f t="shared" si="1"/>
        <v>0</v>
      </c>
    </row>
    <row r="37" spans="2:12" ht="21.6" thickBot="1">
      <c r="B37" s="485">
        <v>41892</v>
      </c>
      <c r="C37" s="475"/>
      <c r="D37" s="137"/>
      <c r="E37" s="137"/>
      <c r="F37" s="137"/>
      <c r="G37" s="138"/>
      <c r="H37" s="139"/>
      <c r="I37" s="145"/>
      <c r="J37" s="140"/>
      <c r="K37" s="483">
        <f t="shared" ref="K37:K68" si="2">H37*24</f>
        <v>0</v>
      </c>
      <c r="L37" s="483">
        <f t="shared" ref="L37:L68" si="3">I37*24</f>
        <v>0</v>
      </c>
    </row>
    <row r="38" spans="2:12" ht="21" customHeight="1">
      <c r="B38" s="482">
        <v>41893</v>
      </c>
      <c r="C38" s="474"/>
      <c r="D38" s="141"/>
      <c r="E38" s="141"/>
      <c r="F38" s="141"/>
      <c r="G38" s="142"/>
      <c r="H38" s="143"/>
      <c r="I38" s="143"/>
      <c r="J38" s="144"/>
      <c r="K38" s="483">
        <f t="shared" si="2"/>
        <v>0</v>
      </c>
      <c r="L38" s="483">
        <f t="shared" si="3"/>
        <v>0</v>
      </c>
    </row>
    <row r="39" spans="2:12" ht="21">
      <c r="B39" s="484">
        <v>41893</v>
      </c>
      <c r="C39" s="475"/>
      <c r="D39" s="137"/>
      <c r="E39" s="137"/>
      <c r="F39" s="137"/>
      <c r="G39" s="138"/>
      <c r="H39" s="139"/>
      <c r="I39" s="139"/>
      <c r="J39" s="140"/>
      <c r="K39" s="483">
        <f t="shared" si="2"/>
        <v>0</v>
      </c>
      <c r="L39" s="483">
        <f t="shared" si="3"/>
        <v>0</v>
      </c>
    </row>
    <row r="40" spans="2:12" ht="21.6" thickBot="1">
      <c r="B40" s="485">
        <v>41893</v>
      </c>
      <c r="C40" s="475"/>
      <c r="D40" s="137"/>
      <c r="E40" s="137"/>
      <c r="F40" s="137"/>
      <c r="G40" s="138"/>
      <c r="H40" s="139"/>
      <c r="I40" s="139"/>
      <c r="J40" s="140"/>
      <c r="K40" s="483">
        <f t="shared" si="2"/>
        <v>0</v>
      </c>
      <c r="L40" s="483">
        <f t="shared" si="3"/>
        <v>0</v>
      </c>
    </row>
    <row r="41" spans="2:12" ht="21" customHeight="1">
      <c r="B41" s="482">
        <v>41894</v>
      </c>
      <c r="C41" s="474"/>
      <c r="D41" s="141"/>
      <c r="E41" s="141"/>
      <c r="F41" s="141"/>
      <c r="G41" s="142"/>
      <c r="H41" s="143"/>
      <c r="I41" s="143"/>
      <c r="J41" s="144"/>
      <c r="K41" s="483">
        <f t="shared" si="2"/>
        <v>0</v>
      </c>
      <c r="L41" s="483">
        <f t="shared" si="3"/>
        <v>0</v>
      </c>
    </row>
    <row r="42" spans="2:12" ht="21">
      <c r="B42" s="484">
        <v>41894</v>
      </c>
      <c r="C42" s="475"/>
      <c r="D42" s="137"/>
      <c r="E42" s="137"/>
      <c r="F42" s="137"/>
      <c r="G42" s="138"/>
      <c r="H42" s="139"/>
      <c r="I42" s="139"/>
      <c r="J42" s="140"/>
      <c r="K42" s="483">
        <f t="shared" si="2"/>
        <v>0</v>
      </c>
      <c r="L42" s="483">
        <f t="shared" si="3"/>
        <v>0</v>
      </c>
    </row>
    <row r="43" spans="2:12" ht="21.6" thickBot="1">
      <c r="B43" s="485">
        <v>41894</v>
      </c>
      <c r="C43" s="475"/>
      <c r="D43" s="137"/>
      <c r="E43" s="137"/>
      <c r="F43" s="137"/>
      <c r="G43" s="138"/>
      <c r="H43" s="139"/>
      <c r="I43" s="139"/>
      <c r="J43" s="140"/>
      <c r="K43" s="483">
        <f t="shared" si="2"/>
        <v>0</v>
      </c>
      <c r="L43" s="483">
        <f t="shared" si="3"/>
        <v>0</v>
      </c>
    </row>
    <row r="44" spans="2:12" ht="21" customHeight="1">
      <c r="B44" s="486">
        <v>41895</v>
      </c>
      <c r="C44" s="474"/>
      <c r="D44" s="141"/>
      <c r="E44" s="141"/>
      <c r="F44" s="141"/>
      <c r="G44" s="142"/>
      <c r="H44" s="143"/>
      <c r="I44" s="143"/>
      <c r="J44" s="144"/>
      <c r="K44" s="483">
        <f t="shared" si="2"/>
        <v>0</v>
      </c>
      <c r="L44" s="483">
        <f t="shared" si="3"/>
        <v>0</v>
      </c>
    </row>
    <row r="45" spans="2:12" ht="21">
      <c r="B45" s="486">
        <v>41895</v>
      </c>
      <c r="C45" s="475"/>
      <c r="D45" s="137"/>
      <c r="E45" s="137"/>
      <c r="F45" s="137"/>
      <c r="G45" s="138"/>
      <c r="H45" s="139"/>
      <c r="I45" s="139"/>
      <c r="J45" s="140"/>
      <c r="K45" s="483">
        <f t="shared" si="2"/>
        <v>0</v>
      </c>
      <c r="L45" s="483">
        <f t="shared" si="3"/>
        <v>0</v>
      </c>
    </row>
    <row r="46" spans="2:12" ht="21.6" thickBot="1">
      <c r="B46" s="486">
        <v>41895</v>
      </c>
      <c r="C46" s="475"/>
      <c r="D46" s="137"/>
      <c r="E46" s="137"/>
      <c r="F46" s="137"/>
      <c r="G46" s="138"/>
      <c r="H46" s="139"/>
      <c r="I46" s="139"/>
      <c r="J46" s="140"/>
      <c r="K46" s="483">
        <f t="shared" si="2"/>
        <v>0</v>
      </c>
      <c r="L46" s="483">
        <f t="shared" si="3"/>
        <v>0</v>
      </c>
    </row>
    <row r="47" spans="2:12" ht="21" customHeight="1">
      <c r="B47" s="482">
        <v>41896</v>
      </c>
      <c r="C47" s="474"/>
      <c r="D47" s="141"/>
      <c r="E47" s="141"/>
      <c r="F47" s="141"/>
      <c r="G47" s="142"/>
      <c r="H47" s="143"/>
      <c r="I47" s="143"/>
      <c r="J47" s="144"/>
      <c r="K47" s="483">
        <f t="shared" si="2"/>
        <v>0</v>
      </c>
      <c r="L47" s="483">
        <f t="shared" si="3"/>
        <v>0</v>
      </c>
    </row>
    <row r="48" spans="2:12" ht="21">
      <c r="B48" s="484">
        <v>41896</v>
      </c>
      <c r="C48" s="475"/>
      <c r="D48" s="137"/>
      <c r="E48" s="137"/>
      <c r="F48" s="137"/>
      <c r="G48" s="138"/>
      <c r="H48" s="139"/>
      <c r="I48" s="139"/>
      <c r="J48" s="140"/>
      <c r="K48" s="483">
        <f t="shared" si="2"/>
        <v>0</v>
      </c>
      <c r="L48" s="483">
        <f t="shared" si="3"/>
        <v>0</v>
      </c>
    </row>
    <row r="49" spans="2:12" ht="21.6" thickBot="1">
      <c r="B49" s="485">
        <v>41896</v>
      </c>
      <c r="C49" s="475"/>
      <c r="D49" s="137"/>
      <c r="E49" s="137"/>
      <c r="F49" s="137"/>
      <c r="G49" s="138"/>
      <c r="H49" s="139"/>
      <c r="I49" s="139"/>
      <c r="J49" s="140"/>
      <c r="K49" s="483">
        <f t="shared" si="2"/>
        <v>0</v>
      </c>
      <c r="L49" s="483">
        <f t="shared" si="3"/>
        <v>0</v>
      </c>
    </row>
    <row r="50" spans="2:12" ht="21" customHeight="1">
      <c r="B50" s="482">
        <v>41897</v>
      </c>
      <c r="C50" s="474"/>
      <c r="D50" s="141"/>
      <c r="E50" s="141"/>
      <c r="F50" s="141"/>
      <c r="G50" s="142"/>
      <c r="H50" s="143"/>
      <c r="I50" s="143"/>
      <c r="J50" s="144"/>
      <c r="K50" s="483">
        <f t="shared" si="2"/>
        <v>0</v>
      </c>
      <c r="L50" s="483">
        <f t="shared" si="3"/>
        <v>0</v>
      </c>
    </row>
    <row r="51" spans="2:12" ht="21">
      <c r="B51" s="484">
        <v>41897</v>
      </c>
      <c r="C51" s="475"/>
      <c r="D51" s="137"/>
      <c r="E51" s="137"/>
      <c r="F51" s="137"/>
      <c r="G51" s="138"/>
      <c r="H51" s="139"/>
      <c r="I51" s="139"/>
      <c r="J51" s="140"/>
      <c r="K51" s="483">
        <f t="shared" si="2"/>
        <v>0</v>
      </c>
      <c r="L51" s="483">
        <f t="shared" si="3"/>
        <v>0</v>
      </c>
    </row>
    <row r="52" spans="2:12" ht="21.6" thickBot="1">
      <c r="B52" s="485">
        <v>41897</v>
      </c>
      <c r="C52" s="475"/>
      <c r="D52" s="137"/>
      <c r="E52" s="137"/>
      <c r="F52" s="137"/>
      <c r="G52" s="138"/>
      <c r="H52" s="139"/>
      <c r="I52" s="139"/>
      <c r="J52" s="140"/>
      <c r="K52" s="483">
        <f t="shared" si="2"/>
        <v>0</v>
      </c>
      <c r="L52" s="483">
        <f t="shared" si="3"/>
        <v>0</v>
      </c>
    </row>
    <row r="53" spans="2:12" ht="21" customHeight="1">
      <c r="B53" s="482">
        <v>41898</v>
      </c>
      <c r="C53" s="474"/>
      <c r="D53" s="141"/>
      <c r="E53" s="141"/>
      <c r="F53" s="141"/>
      <c r="G53" s="142"/>
      <c r="H53" s="143"/>
      <c r="I53" s="143"/>
      <c r="J53" s="144"/>
      <c r="K53" s="483">
        <f t="shared" si="2"/>
        <v>0</v>
      </c>
      <c r="L53" s="483">
        <f t="shared" si="3"/>
        <v>0</v>
      </c>
    </row>
    <row r="54" spans="2:12" ht="21">
      <c r="B54" s="484">
        <v>41898</v>
      </c>
      <c r="C54" s="475"/>
      <c r="D54" s="137"/>
      <c r="E54" s="137"/>
      <c r="F54" s="137"/>
      <c r="G54" s="138"/>
      <c r="H54" s="139"/>
      <c r="I54" s="139"/>
      <c r="J54" s="140"/>
      <c r="K54" s="483">
        <f t="shared" si="2"/>
        <v>0</v>
      </c>
      <c r="L54" s="483">
        <f t="shared" si="3"/>
        <v>0</v>
      </c>
    </row>
    <row r="55" spans="2:12" ht="21.6" thickBot="1">
      <c r="B55" s="485">
        <v>41898</v>
      </c>
      <c r="C55" s="475"/>
      <c r="D55" s="137"/>
      <c r="E55" s="137"/>
      <c r="F55" s="137"/>
      <c r="G55" s="138"/>
      <c r="H55" s="139"/>
      <c r="I55" s="139"/>
      <c r="J55" s="140"/>
      <c r="K55" s="483">
        <f t="shared" si="2"/>
        <v>0</v>
      </c>
      <c r="L55" s="483">
        <f t="shared" si="3"/>
        <v>0</v>
      </c>
    </row>
    <row r="56" spans="2:12" ht="21.45" customHeight="1">
      <c r="B56" s="482">
        <v>41899</v>
      </c>
      <c r="C56" s="474"/>
      <c r="D56" s="141"/>
      <c r="E56" s="141"/>
      <c r="F56" s="141"/>
      <c r="G56" s="142"/>
      <c r="H56" s="143"/>
      <c r="I56" s="143"/>
      <c r="J56" s="144"/>
      <c r="K56" s="483">
        <f t="shared" si="2"/>
        <v>0</v>
      </c>
      <c r="L56" s="483">
        <f t="shared" si="3"/>
        <v>0</v>
      </c>
    </row>
    <row r="57" spans="2:12" ht="21">
      <c r="B57" s="484">
        <v>41899</v>
      </c>
      <c r="C57" s="475"/>
      <c r="D57" s="137"/>
      <c r="E57" s="137"/>
      <c r="F57" s="137"/>
      <c r="G57" s="138"/>
      <c r="H57" s="139"/>
      <c r="I57" s="139"/>
      <c r="J57" s="140"/>
      <c r="K57" s="483">
        <f t="shared" si="2"/>
        <v>0</v>
      </c>
      <c r="L57" s="483">
        <f t="shared" si="3"/>
        <v>0</v>
      </c>
    </row>
    <row r="58" spans="2:12" ht="21.6" thickBot="1">
      <c r="B58" s="485">
        <v>41899</v>
      </c>
      <c r="C58" s="475"/>
      <c r="D58" s="137"/>
      <c r="E58" s="137"/>
      <c r="F58" s="137"/>
      <c r="G58" s="138"/>
      <c r="H58" s="139"/>
      <c r="I58" s="139"/>
      <c r="J58" s="140"/>
      <c r="K58" s="483">
        <f t="shared" si="2"/>
        <v>0</v>
      </c>
      <c r="L58" s="483">
        <f t="shared" si="3"/>
        <v>0</v>
      </c>
    </row>
    <row r="59" spans="2:12" ht="21">
      <c r="B59" s="482">
        <v>41900</v>
      </c>
      <c r="C59" s="474"/>
      <c r="D59" s="141"/>
      <c r="E59" s="141"/>
      <c r="F59" s="141"/>
      <c r="G59" s="142"/>
      <c r="H59" s="143"/>
      <c r="I59" s="143"/>
      <c r="J59" s="144"/>
      <c r="K59" s="483">
        <f t="shared" si="2"/>
        <v>0</v>
      </c>
      <c r="L59" s="483">
        <f t="shared" si="3"/>
        <v>0</v>
      </c>
    </row>
    <row r="60" spans="2:12" ht="21">
      <c r="B60" s="484">
        <v>41900</v>
      </c>
      <c r="C60" s="475"/>
      <c r="D60" s="137"/>
      <c r="E60" s="137"/>
      <c r="F60" s="137"/>
      <c r="G60" s="138"/>
      <c r="H60" s="139"/>
      <c r="I60" s="139"/>
      <c r="J60" s="140"/>
      <c r="K60" s="483">
        <f t="shared" si="2"/>
        <v>0</v>
      </c>
      <c r="L60" s="483">
        <f t="shared" si="3"/>
        <v>0</v>
      </c>
    </row>
    <row r="61" spans="2:12" ht="21.6" thickBot="1">
      <c r="B61" s="485">
        <v>41900</v>
      </c>
      <c r="C61" s="475"/>
      <c r="D61" s="137"/>
      <c r="E61" s="137"/>
      <c r="F61" s="137"/>
      <c r="G61" s="138"/>
      <c r="H61" s="139"/>
      <c r="I61" s="139"/>
      <c r="J61" s="140"/>
      <c r="K61" s="483">
        <f t="shared" si="2"/>
        <v>0</v>
      </c>
      <c r="L61" s="483">
        <f t="shared" si="3"/>
        <v>0</v>
      </c>
    </row>
    <row r="62" spans="2:12" ht="21">
      <c r="B62" s="482">
        <v>41901</v>
      </c>
      <c r="C62" s="474"/>
      <c r="D62" s="141"/>
      <c r="E62" s="141"/>
      <c r="F62" s="141"/>
      <c r="G62" s="142"/>
      <c r="H62" s="143"/>
      <c r="I62" s="143"/>
      <c r="J62" s="144"/>
      <c r="K62" s="483">
        <f t="shared" si="2"/>
        <v>0</v>
      </c>
      <c r="L62" s="483">
        <f t="shared" si="3"/>
        <v>0</v>
      </c>
    </row>
    <row r="63" spans="2:12" ht="21">
      <c r="B63" s="484">
        <v>41901</v>
      </c>
      <c r="C63" s="475"/>
      <c r="D63" s="137"/>
      <c r="E63" s="137"/>
      <c r="F63" s="137"/>
      <c r="G63" s="138"/>
      <c r="H63" s="139"/>
      <c r="I63" s="139"/>
      <c r="J63" s="140"/>
      <c r="K63" s="483">
        <f t="shared" si="2"/>
        <v>0</v>
      </c>
      <c r="L63" s="483">
        <f t="shared" si="3"/>
        <v>0</v>
      </c>
    </row>
    <row r="64" spans="2:12" ht="21.6" thickBot="1">
      <c r="B64" s="485">
        <v>41901</v>
      </c>
      <c r="C64" s="475"/>
      <c r="D64" s="137"/>
      <c r="E64" s="137"/>
      <c r="F64" s="137"/>
      <c r="G64" s="138"/>
      <c r="H64" s="139"/>
      <c r="I64" s="139"/>
      <c r="J64" s="140"/>
      <c r="K64" s="483">
        <f t="shared" si="2"/>
        <v>0</v>
      </c>
      <c r="L64" s="483">
        <f t="shared" si="3"/>
        <v>0</v>
      </c>
    </row>
    <row r="65" spans="2:12" ht="21">
      <c r="B65" s="482">
        <v>41902</v>
      </c>
      <c r="C65" s="474"/>
      <c r="D65" s="141"/>
      <c r="E65" s="141"/>
      <c r="F65" s="141"/>
      <c r="G65" s="142"/>
      <c r="H65" s="143"/>
      <c r="I65" s="143"/>
      <c r="J65" s="144"/>
      <c r="K65" s="483">
        <f t="shared" si="2"/>
        <v>0</v>
      </c>
      <c r="L65" s="483">
        <f t="shared" si="3"/>
        <v>0</v>
      </c>
    </row>
    <row r="66" spans="2:12" ht="21">
      <c r="B66" s="484">
        <v>41902</v>
      </c>
      <c r="C66" s="475"/>
      <c r="D66" s="137"/>
      <c r="E66" s="137"/>
      <c r="F66" s="137"/>
      <c r="G66" s="138"/>
      <c r="H66" s="139"/>
      <c r="I66" s="139"/>
      <c r="J66" s="140"/>
      <c r="K66" s="483">
        <f t="shared" si="2"/>
        <v>0</v>
      </c>
      <c r="L66" s="483">
        <f t="shared" si="3"/>
        <v>0</v>
      </c>
    </row>
    <row r="67" spans="2:12" ht="21.6" thickBot="1">
      <c r="B67" s="485">
        <v>41902</v>
      </c>
      <c r="C67" s="475"/>
      <c r="D67" s="137"/>
      <c r="E67" s="137"/>
      <c r="F67" s="137"/>
      <c r="G67" s="138"/>
      <c r="H67" s="139"/>
      <c r="I67" s="139"/>
      <c r="J67" s="140"/>
      <c r="K67" s="483">
        <f t="shared" si="2"/>
        <v>0</v>
      </c>
      <c r="L67" s="483">
        <f t="shared" si="3"/>
        <v>0</v>
      </c>
    </row>
    <row r="68" spans="2:12" ht="21">
      <c r="B68" s="482">
        <v>41903</v>
      </c>
      <c r="C68" s="474"/>
      <c r="D68" s="141"/>
      <c r="E68" s="141"/>
      <c r="F68" s="141"/>
      <c r="G68" s="142"/>
      <c r="H68" s="143"/>
      <c r="I68" s="143"/>
      <c r="J68" s="144"/>
      <c r="K68" s="483">
        <f t="shared" si="2"/>
        <v>0</v>
      </c>
      <c r="L68" s="483">
        <f t="shared" si="3"/>
        <v>0</v>
      </c>
    </row>
    <row r="69" spans="2:12" ht="21">
      <c r="B69" s="484">
        <v>41903</v>
      </c>
      <c r="C69" s="475"/>
      <c r="D69" s="137"/>
      <c r="E69" s="137"/>
      <c r="F69" s="137"/>
      <c r="G69" s="138"/>
      <c r="H69" s="139"/>
      <c r="I69" s="139"/>
      <c r="J69" s="140"/>
      <c r="K69" s="483">
        <f t="shared" ref="K69:K94" si="4">H69*24</f>
        <v>0</v>
      </c>
      <c r="L69" s="483">
        <f t="shared" ref="L69:L94" si="5">I69*24</f>
        <v>0</v>
      </c>
    </row>
    <row r="70" spans="2:12" ht="21.6" thickBot="1">
      <c r="B70" s="485">
        <v>41903</v>
      </c>
      <c r="C70" s="475"/>
      <c r="D70" s="137"/>
      <c r="E70" s="137"/>
      <c r="F70" s="137"/>
      <c r="G70" s="138"/>
      <c r="H70" s="139"/>
      <c r="I70" s="139"/>
      <c r="J70" s="140"/>
      <c r="K70" s="483">
        <f t="shared" si="4"/>
        <v>0</v>
      </c>
      <c r="L70" s="483">
        <f t="shared" si="5"/>
        <v>0</v>
      </c>
    </row>
    <row r="71" spans="2:12" ht="21">
      <c r="B71" s="482">
        <v>41904</v>
      </c>
      <c r="C71" s="474"/>
      <c r="D71" s="141"/>
      <c r="E71" s="141"/>
      <c r="F71" s="141"/>
      <c r="G71" s="142"/>
      <c r="H71" s="143"/>
      <c r="I71" s="143"/>
      <c r="J71" s="144"/>
      <c r="K71" s="483">
        <f t="shared" si="4"/>
        <v>0</v>
      </c>
      <c r="L71" s="483">
        <f t="shared" si="5"/>
        <v>0</v>
      </c>
    </row>
    <row r="72" spans="2:12" ht="21">
      <c r="B72" s="484">
        <v>41904</v>
      </c>
      <c r="C72" s="475"/>
      <c r="D72" s="137"/>
      <c r="E72" s="137"/>
      <c r="F72" s="137"/>
      <c r="G72" s="138"/>
      <c r="H72" s="139"/>
      <c r="I72" s="139"/>
      <c r="J72" s="140"/>
      <c r="K72" s="483">
        <f t="shared" si="4"/>
        <v>0</v>
      </c>
      <c r="L72" s="483">
        <f t="shared" si="5"/>
        <v>0</v>
      </c>
    </row>
    <row r="73" spans="2:12" ht="21.6" thickBot="1">
      <c r="B73" s="485">
        <v>41904</v>
      </c>
      <c r="C73" s="475"/>
      <c r="D73" s="137"/>
      <c r="E73" s="137"/>
      <c r="F73" s="137"/>
      <c r="G73" s="138"/>
      <c r="H73" s="139"/>
      <c r="I73" s="139"/>
      <c r="J73" s="140"/>
      <c r="K73" s="483">
        <f t="shared" si="4"/>
        <v>0</v>
      </c>
      <c r="L73" s="483">
        <f t="shared" si="5"/>
        <v>0</v>
      </c>
    </row>
    <row r="74" spans="2:12" ht="21">
      <c r="B74" s="482">
        <v>41905</v>
      </c>
      <c r="C74" s="474"/>
      <c r="D74" s="141"/>
      <c r="E74" s="141"/>
      <c r="F74" s="141"/>
      <c r="G74" s="142"/>
      <c r="H74" s="143"/>
      <c r="I74" s="143"/>
      <c r="J74" s="144"/>
      <c r="K74" s="483">
        <f t="shared" si="4"/>
        <v>0</v>
      </c>
      <c r="L74" s="483">
        <f t="shared" si="5"/>
        <v>0</v>
      </c>
    </row>
    <row r="75" spans="2:12" ht="21">
      <c r="B75" s="484">
        <v>41905</v>
      </c>
      <c r="C75" s="475"/>
      <c r="D75" s="137"/>
      <c r="E75" s="137"/>
      <c r="F75" s="147"/>
      <c r="G75" s="138"/>
      <c r="H75" s="139"/>
      <c r="I75" s="139"/>
      <c r="J75" s="140"/>
      <c r="K75" s="483">
        <f t="shared" si="4"/>
        <v>0</v>
      </c>
      <c r="L75" s="483">
        <f t="shared" si="5"/>
        <v>0</v>
      </c>
    </row>
    <row r="76" spans="2:12" ht="21.6" thickBot="1">
      <c r="B76" s="485">
        <v>41905</v>
      </c>
      <c r="C76" s="475"/>
      <c r="D76" s="137"/>
      <c r="E76" s="137"/>
      <c r="F76" s="137"/>
      <c r="G76" s="138"/>
      <c r="H76" s="145"/>
      <c r="I76" s="139"/>
      <c r="J76" s="140"/>
      <c r="K76" s="483">
        <f t="shared" si="4"/>
        <v>0</v>
      </c>
      <c r="L76" s="483">
        <f t="shared" si="5"/>
        <v>0</v>
      </c>
    </row>
    <row r="77" spans="2:12" ht="21">
      <c r="B77" s="482">
        <v>41906</v>
      </c>
      <c r="C77" s="474"/>
      <c r="D77" s="141"/>
      <c r="E77" s="141"/>
      <c r="F77" s="141"/>
      <c r="G77" s="142"/>
      <c r="H77" s="143"/>
      <c r="I77" s="143"/>
      <c r="J77" s="144"/>
      <c r="K77" s="483">
        <f t="shared" si="4"/>
        <v>0</v>
      </c>
      <c r="L77" s="483">
        <f t="shared" si="5"/>
        <v>0</v>
      </c>
    </row>
    <row r="78" spans="2:12" ht="21">
      <c r="B78" s="484">
        <v>41906</v>
      </c>
      <c r="C78" s="475"/>
      <c r="D78" s="137"/>
      <c r="E78" s="137"/>
      <c r="F78" s="137"/>
      <c r="G78" s="138"/>
      <c r="H78" s="139"/>
      <c r="I78" s="139"/>
      <c r="J78" s="140"/>
      <c r="K78" s="483">
        <f t="shared" si="4"/>
        <v>0</v>
      </c>
      <c r="L78" s="483">
        <f t="shared" si="5"/>
        <v>0</v>
      </c>
    </row>
    <row r="79" spans="2:12" ht="21.6" thickBot="1">
      <c r="B79" s="485">
        <v>41906</v>
      </c>
      <c r="C79" s="475"/>
      <c r="D79" s="137"/>
      <c r="E79" s="137"/>
      <c r="F79" s="137"/>
      <c r="G79" s="138"/>
      <c r="H79" s="139"/>
      <c r="I79" s="145"/>
      <c r="J79" s="140"/>
      <c r="K79" s="483">
        <f t="shared" si="4"/>
        <v>0</v>
      </c>
      <c r="L79" s="483">
        <f t="shared" si="5"/>
        <v>0</v>
      </c>
    </row>
    <row r="80" spans="2:12" ht="21">
      <c r="B80" s="482">
        <v>41907</v>
      </c>
      <c r="C80" s="474"/>
      <c r="D80" s="141"/>
      <c r="E80" s="141"/>
      <c r="F80" s="141"/>
      <c r="G80" s="142"/>
      <c r="H80" s="143"/>
      <c r="I80" s="143"/>
      <c r="J80" s="144"/>
      <c r="K80" s="483">
        <f t="shared" si="4"/>
        <v>0</v>
      </c>
      <c r="L80" s="483">
        <f t="shared" si="5"/>
        <v>0</v>
      </c>
    </row>
    <row r="81" spans="2:12" ht="21">
      <c r="B81" s="484">
        <v>41907</v>
      </c>
      <c r="C81" s="475"/>
      <c r="D81" s="137"/>
      <c r="E81" s="137"/>
      <c r="F81" s="137"/>
      <c r="G81" s="138"/>
      <c r="H81" s="139"/>
      <c r="I81" s="139"/>
      <c r="J81" s="140"/>
      <c r="K81" s="483">
        <f t="shared" si="4"/>
        <v>0</v>
      </c>
      <c r="L81" s="483">
        <f t="shared" si="5"/>
        <v>0</v>
      </c>
    </row>
    <row r="82" spans="2:12" ht="21.6" thickBot="1">
      <c r="B82" s="485">
        <v>41907</v>
      </c>
      <c r="C82" s="475"/>
      <c r="D82" s="137"/>
      <c r="E82" s="137"/>
      <c r="F82" s="137"/>
      <c r="G82" s="138"/>
      <c r="H82" s="139"/>
      <c r="I82" s="139"/>
      <c r="J82" s="140"/>
      <c r="K82" s="483">
        <f t="shared" si="4"/>
        <v>0</v>
      </c>
      <c r="L82" s="483">
        <f t="shared" si="5"/>
        <v>0</v>
      </c>
    </row>
    <row r="83" spans="2:12" ht="21">
      <c r="B83" s="482">
        <v>41908</v>
      </c>
      <c r="C83" s="474"/>
      <c r="D83" s="141"/>
      <c r="E83" s="141"/>
      <c r="F83" s="141"/>
      <c r="G83" s="142"/>
      <c r="H83" s="143"/>
      <c r="I83" s="143"/>
      <c r="J83" s="144"/>
      <c r="K83" s="483">
        <f t="shared" si="4"/>
        <v>0</v>
      </c>
      <c r="L83" s="483">
        <f t="shared" si="5"/>
        <v>0</v>
      </c>
    </row>
    <row r="84" spans="2:12" ht="21">
      <c r="B84" s="484">
        <v>41908</v>
      </c>
      <c r="C84" s="475"/>
      <c r="D84" s="137"/>
      <c r="E84" s="137"/>
      <c r="F84" s="137"/>
      <c r="G84" s="138"/>
      <c r="H84" s="139"/>
      <c r="I84" s="139"/>
      <c r="J84" s="140"/>
      <c r="K84" s="483">
        <f t="shared" si="4"/>
        <v>0</v>
      </c>
      <c r="L84" s="483">
        <f t="shared" si="5"/>
        <v>0</v>
      </c>
    </row>
    <row r="85" spans="2:12" ht="21.6" thickBot="1">
      <c r="B85" s="485">
        <v>41908</v>
      </c>
      <c r="C85" s="475"/>
      <c r="D85" s="137"/>
      <c r="E85" s="137"/>
      <c r="F85" s="137"/>
      <c r="G85" s="138"/>
      <c r="H85" s="139"/>
      <c r="I85" s="139"/>
      <c r="J85" s="140"/>
      <c r="K85" s="483">
        <f t="shared" si="4"/>
        <v>0</v>
      </c>
      <c r="L85" s="483">
        <f t="shared" si="5"/>
        <v>0</v>
      </c>
    </row>
    <row r="86" spans="2:12" ht="21">
      <c r="B86" s="482">
        <v>41909</v>
      </c>
      <c r="C86" s="474"/>
      <c r="D86" s="141"/>
      <c r="E86" s="141"/>
      <c r="F86" s="141"/>
      <c r="G86" s="142"/>
      <c r="H86" s="143"/>
      <c r="I86" s="143"/>
      <c r="J86" s="144"/>
      <c r="K86" s="483">
        <f t="shared" si="4"/>
        <v>0</v>
      </c>
      <c r="L86" s="483">
        <f t="shared" si="5"/>
        <v>0</v>
      </c>
    </row>
    <row r="87" spans="2:12" ht="21">
      <c r="B87" s="484">
        <v>41909</v>
      </c>
      <c r="C87" s="475"/>
      <c r="D87" s="137"/>
      <c r="E87" s="137"/>
      <c r="F87" s="137"/>
      <c r="G87" s="138"/>
      <c r="H87" s="139"/>
      <c r="I87" s="139"/>
      <c r="J87" s="140"/>
      <c r="K87" s="483">
        <f t="shared" si="4"/>
        <v>0</v>
      </c>
      <c r="L87" s="483">
        <f t="shared" si="5"/>
        <v>0</v>
      </c>
    </row>
    <row r="88" spans="2:12" ht="21.6" thickBot="1">
      <c r="B88" s="485">
        <v>41909</v>
      </c>
      <c r="C88" s="475"/>
      <c r="D88" s="137"/>
      <c r="E88" s="137"/>
      <c r="F88" s="137"/>
      <c r="G88" s="138"/>
      <c r="H88" s="139"/>
      <c r="I88" s="139"/>
      <c r="J88" s="140"/>
      <c r="K88" s="483">
        <f t="shared" si="4"/>
        <v>0</v>
      </c>
      <c r="L88" s="483">
        <f t="shared" si="5"/>
        <v>0</v>
      </c>
    </row>
    <row r="89" spans="2:12" ht="21">
      <c r="B89" s="482">
        <v>41910</v>
      </c>
      <c r="C89" s="474"/>
      <c r="D89" s="141"/>
      <c r="E89" s="141"/>
      <c r="F89" s="141"/>
      <c r="G89" s="142"/>
      <c r="H89" s="143"/>
      <c r="I89" s="148"/>
      <c r="J89" s="144"/>
      <c r="K89" s="483">
        <f t="shared" si="4"/>
        <v>0</v>
      </c>
      <c r="L89" s="483">
        <f t="shared" si="5"/>
        <v>0</v>
      </c>
    </row>
    <row r="90" spans="2:12" ht="21">
      <c r="B90" s="484">
        <v>41910</v>
      </c>
      <c r="C90" s="475"/>
      <c r="D90" s="137"/>
      <c r="E90" s="137"/>
      <c r="F90" s="137"/>
      <c r="G90" s="138"/>
      <c r="H90" s="139"/>
      <c r="I90" s="139"/>
      <c r="J90" s="140"/>
      <c r="K90" s="483">
        <f t="shared" si="4"/>
        <v>0</v>
      </c>
      <c r="L90" s="483">
        <f t="shared" si="5"/>
        <v>0</v>
      </c>
    </row>
    <row r="91" spans="2:12" ht="21.6" thickBot="1">
      <c r="B91" s="485">
        <v>41910</v>
      </c>
      <c r="C91" s="475"/>
      <c r="D91" s="137"/>
      <c r="E91" s="137"/>
      <c r="F91" s="137"/>
      <c r="G91" s="138"/>
      <c r="H91" s="139"/>
      <c r="I91" s="139"/>
      <c r="J91" s="140"/>
      <c r="K91" s="483">
        <f t="shared" si="4"/>
        <v>0</v>
      </c>
      <c r="L91" s="483">
        <f t="shared" si="5"/>
        <v>0</v>
      </c>
    </row>
    <row r="92" spans="2:12" ht="21">
      <c r="B92" s="482">
        <v>41911</v>
      </c>
      <c r="C92" s="474"/>
      <c r="D92" s="141"/>
      <c r="E92" s="141"/>
      <c r="F92" s="149"/>
      <c r="G92" s="142"/>
      <c r="H92" s="143"/>
      <c r="I92" s="143"/>
      <c r="J92" s="144"/>
      <c r="K92" s="483">
        <f t="shared" si="4"/>
        <v>0</v>
      </c>
      <c r="L92" s="483">
        <f t="shared" si="5"/>
        <v>0</v>
      </c>
    </row>
    <row r="93" spans="2:12" ht="21">
      <c r="B93" s="484">
        <v>41911</v>
      </c>
      <c r="C93" s="475"/>
      <c r="D93" s="137"/>
      <c r="E93" s="137"/>
      <c r="F93" s="150"/>
      <c r="G93" s="138"/>
      <c r="H93" s="139"/>
      <c r="I93" s="139"/>
      <c r="J93" s="140"/>
      <c r="K93" s="483">
        <f t="shared" si="4"/>
        <v>0</v>
      </c>
      <c r="L93" s="483">
        <f t="shared" si="5"/>
        <v>0</v>
      </c>
    </row>
    <row r="94" spans="2:12" ht="21">
      <c r="B94" s="484">
        <v>41911</v>
      </c>
      <c r="C94" s="475"/>
      <c r="D94" s="137"/>
      <c r="E94" s="137"/>
      <c r="F94" s="150"/>
      <c r="G94" s="138"/>
      <c r="H94" s="139"/>
      <c r="I94" s="139"/>
      <c r="J94" s="140"/>
      <c r="K94" s="483">
        <f t="shared" si="4"/>
        <v>0</v>
      </c>
      <c r="L94" s="483">
        <f t="shared" si="5"/>
        <v>0</v>
      </c>
    </row>
    <row r="95" spans="2:12" ht="48" customHeight="1" thickBot="1">
      <c r="B95" s="22"/>
      <c r="C95" s="132"/>
      <c r="D95" s="25"/>
      <c r="E95" s="25"/>
      <c r="F95" s="25"/>
      <c r="G95" s="26" t="s">
        <v>17</v>
      </c>
      <c r="H95" s="130">
        <f>K95/24</f>
        <v>1.8541666666666667</v>
      </c>
      <c r="I95" s="130">
        <f>L95/24</f>
        <v>0.22222222222222221</v>
      </c>
      <c r="J95" s="116">
        <f>SUM(J5:J94)</f>
        <v>434</v>
      </c>
      <c r="K95" s="127">
        <f>SUM(K5:K94)</f>
        <v>44.5</v>
      </c>
      <c r="L95" s="127">
        <f>SUM(L5:L94)</f>
        <v>5.333333333333333</v>
      </c>
    </row>
    <row r="96" spans="2:12" ht="21.6" thickBot="1">
      <c r="B96" s="23"/>
      <c r="C96" s="2"/>
      <c r="D96" s="2"/>
      <c r="E96" s="2"/>
      <c r="F96" s="2"/>
      <c r="G96" s="2"/>
      <c r="H96" s="468">
        <f>H95+I95</f>
        <v>2.0763888888888888</v>
      </c>
      <c r="I96" s="469"/>
    </row>
    <row r="97" spans="2:9" ht="21.6" thickBot="1">
      <c r="B97" s="23"/>
      <c r="C97" s="2"/>
      <c r="D97" s="2"/>
      <c r="E97" s="2"/>
      <c r="F97" s="2"/>
      <c r="G97" s="2"/>
      <c r="H97" s="6"/>
      <c r="I97" s="6"/>
    </row>
    <row r="98" spans="2:9" ht="21.6" thickBot="1">
      <c r="B98" s="23"/>
      <c r="F98" s="36" t="s">
        <v>50</v>
      </c>
      <c r="G98" s="129" t="e">
        <f>'Répartition Heures'!I26</f>
        <v>#REF!</v>
      </c>
      <c r="H98" s="2"/>
      <c r="I98" s="2"/>
    </row>
    <row r="99" spans="2:9" ht="21">
      <c r="B99" s="23"/>
      <c r="C99" s="2"/>
      <c r="D99" s="2"/>
      <c r="E99" s="2"/>
      <c r="F99" s="2"/>
      <c r="G99" s="2"/>
      <c r="H99" s="2"/>
      <c r="I99" s="2"/>
    </row>
    <row r="105" spans="2:9">
      <c r="F105" s="115"/>
    </row>
  </sheetData>
  <mergeCells count="2">
    <mergeCell ref="B2:J2"/>
    <mergeCell ref="H96:I96"/>
  </mergeCells>
  <phoneticPr fontId="6" type="noConversion"/>
  <conditionalFormatting sqref="C5:J94">
    <cfRule type="expression" dxfId="7" priority="3">
      <formula>$J5&gt;=200</formula>
    </cfRule>
  </conditionalFormatting>
  <conditionalFormatting sqref="B5:B94">
    <cfRule type="expression" dxfId="6" priority="1">
      <formula>IF(B5=B7,TRUE,FALSE)</formula>
    </cfRule>
    <cfRule type="expression" dxfId="5" priority="2">
      <formula>IF(B4=B6,FALSE,TRUE)</formula>
    </cfRule>
  </conditionalFormatting>
  <dataValidations count="4">
    <dataValidation type="list" allowBlank="1" showInputMessage="1" showErrorMessage="1" sqref="C5:C94">
      <formula1>DOMAINES</formula1>
    </dataValidation>
    <dataValidation type="list" allowBlank="1" showInputMessage="1" showErrorMessage="1" sqref="D5:D94">
      <formula1>INDIRECT($C5)</formula1>
    </dataValidation>
    <dataValidation type="list" allowBlank="1" showInputMessage="1" showErrorMessage="1" sqref="E5:E94">
      <formula1>INDIRECT($D5)</formula1>
    </dataValidation>
    <dataValidation type="whole" allowBlank="1" showInputMessage="1" showErrorMessage="1" errorTitle="Attention" error="Le nombre n'est pas entier" sqref="J5:J94">
      <formula1>1</formula1>
      <formula2>1000</formula2>
    </dataValidation>
  </dataValidations>
  <pageMargins left="0.78740157499999996" right="0.78740157499999996" top="0.984251969" bottom="0.984251969" header="0.5" footer="0.5"/>
  <pageSetup paperSize="9" orientation="portrait" horizontalDpi="4294967292" verticalDpi="4294967292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BdD!$I$20:$I$23</xm:f>
          </x14:formula1>
          <xm:sqref>G5:G94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8"/>
  <sheetViews>
    <sheetView workbookViewId="0">
      <selection activeCell="E9" sqref="E9"/>
    </sheetView>
  </sheetViews>
  <sheetFormatPr baseColWidth="10" defaultRowHeight="13.8"/>
  <cols>
    <col min="1" max="1" width="12.796875" bestFit="1" customWidth="1"/>
    <col min="2" max="2" width="6.5" bestFit="1" customWidth="1"/>
    <col min="3" max="3" width="20.59765625" bestFit="1" customWidth="1"/>
    <col min="4" max="5" width="36.19921875" bestFit="1" customWidth="1"/>
    <col min="6" max="6" width="23.59765625" bestFit="1" customWidth="1"/>
    <col min="7" max="7" width="22.69921875" bestFit="1" customWidth="1"/>
  </cols>
  <sheetData>
    <row r="3" spans="1:7">
      <c r="A3" s="109" t="s">
        <v>267</v>
      </c>
      <c r="B3" s="109" t="s">
        <v>14</v>
      </c>
      <c r="C3" s="109" t="s">
        <v>181</v>
      </c>
      <c r="D3" s="109" t="s">
        <v>182</v>
      </c>
      <c r="E3" s="109" t="s">
        <v>180</v>
      </c>
      <c r="F3" t="s">
        <v>203</v>
      </c>
      <c r="G3" t="s">
        <v>204</v>
      </c>
    </row>
    <row r="4" spans="1:7">
      <c r="A4" t="s">
        <v>268</v>
      </c>
      <c r="F4" s="16"/>
      <c r="G4" s="16"/>
    </row>
    <row r="5" spans="1:7">
      <c r="B5" s="488" t="s">
        <v>266</v>
      </c>
      <c r="F5" s="16">
        <v>44.5</v>
      </c>
      <c r="G5" s="16">
        <v>5.3333333333333339</v>
      </c>
    </row>
    <row r="6" spans="1:7">
      <c r="C6" t="s">
        <v>146</v>
      </c>
      <c r="F6" s="16">
        <v>3.5</v>
      </c>
      <c r="G6" s="16">
        <v>0.75</v>
      </c>
    </row>
    <row r="7" spans="1:7">
      <c r="D7" t="s">
        <v>59</v>
      </c>
      <c r="F7" s="16">
        <v>3.5</v>
      </c>
      <c r="G7" s="16">
        <v>0.75</v>
      </c>
    </row>
    <row r="8" spans="1:7">
      <c r="E8" t="s">
        <v>60</v>
      </c>
      <c r="F8" s="16">
        <v>3.5</v>
      </c>
      <c r="G8" s="16">
        <v>0.75</v>
      </c>
    </row>
    <row r="9" spans="1:7">
      <c r="C9" t="s">
        <v>57</v>
      </c>
      <c r="F9" s="16">
        <v>7.5</v>
      </c>
      <c r="G9" s="16">
        <v>1.4166666666666667</v>
      </c>
    </row>
    <row r="10" spans="1:7">
      <c r="D10" t="s">
        <v>59</v>
      </c>
      <c r="F10" s="16">
        <v>7.5</v>
      </c>
      <c r="G10" s="16">
        <v>1.4166666666666667</v>
      </c>
    </row>
    <row r="11" spans="1:7">
      <c r="E11" t="s">
        <v>62</v>
      </c>
      <c r="F11" s="16">
        <v>1.5</v>
      </c>
      <c r="G11" s="16">
        <v>0</v>
      </c>
    </row>
    <row r="12" spans="1:7">
      <c r="E12" t="s">
        <v>63</v>
      </c>
      <c r="F12" s="16">
        <v>4</v>
      </c>
      <c r="G12" s="16">
        <v>0.41666666666666669</v>
      </c>
    </row>
    <row r="13" spans="1:7">
      <c r="E13" t="s">
        <v>214</v>
      </c>
      <c r="F13" s="16">
        <v>2</v>
      </c>
      <c r="G13" s="16">
        <v>1</v>
      </c>
    </row>
    <row r="14" spans="1:7">
      <c r="C14" t="s">
        <v>134</v>
      </c>
      <c r="F14" s="16">
        <v>33.5</v>
      </c>
      <c r="G14" s="16">
        <v>3.1666666666666665</v>
      </c>
    </row>
    <row r="15" spans="1:7">
      <c r="D15" t="s">
        <v>126</v>
      </c>
      <c r="F15" s="16">
        <v>5</v>
      </c>
      <c r="G15" s="16">
        <v>1.5</v>
      </c>
    </row>
    <row r="16" spans="1:7">
      <c r="E16" t="s">
        <v>132</v>
      </c>
      <c r="F16" s="16">
        <v>5</v>
      </c>
      <c r="G16" s="16">
        <v>1.5</v>
      </c>
    </row>
    <row r="17" spans="1:7">
      <c r="D17" t="s">
        <v>168</v>
      </c>
      <c r="F17" s="16">
        <v>7</v>
      </c>
      <c r="G17" s="16">
        <v>0</v>
      </c>
    </row>
    <row r="18" spans="1:7">
      <c r="E18" t="s">
        <v>255</v>
      </c>
      <c r="F18" s="16">
        <v>3</v>
      </c>
      <c r="G18" s="16">
        <v>0</v>
      </c>
    </row>
    <row r="19" spans="1:7">
      <c r="E19" t="s">
        <v>235</v>
      </c>
      <c r="F19" s="16">
        <v>4</v>
      </c>
      <c r="G19" s="16">
        <v>0</v>
      </c>
    </row>
    <row r="20" spans="1:7">
      <c r="D20" t="s">
        <v>94</v>
      </c>
      <c r="F20" s="16">
        <v>21.5</v>
      </c>
      <c r="G20" s="16">
        <v>1.6666666666666665</v>
      </c>
    </row>
    <row r="21" spans="1:7">
      <c r="E21" t="s">
        <v>89</v>
      </c>
      <c r="F21" s="16">
        <v>3</v>
      </c>
      <c r="G21" s="16">
        <v>0</v>
      </c>
    </row>
    <row r="22" spans="1:7">
      <c r="E22" t="s">
        <v>258</v>
      </c>
      <c r="F22" s="16">
        <v>7</v>
      </c>
      <c r="G22" s="16">
        <v>1.6666666666666665</v>
      </c>
    </row>
    <row r="23" spans="1:7">
      <c r="E23" t="s">
        <v>83</v>
      </c>
      <c r="F23" s="16">
        <v>5</v>
      </c>
      <c r="G23" s="16">
        <v>0</v>
      </c>
    </row>
    <row r="24" spans="1:7">
      <c r="E24" t="s">
        <v>87</v>
      </c>
      <c r="F24" s="16">
        <v>6.5</v>
      </c>
      <c r="G24" s="16">
        <v>0</v>
      </c>
    </row>
    <row r="25" spans="1:7">
      <c r="C25" t="s">
        <v>196</v>
      </c>
      <c r="F25" s="16">
        <v>0</v>
      </c>
      <c r="G25" s="16">
        <v>0</v>
      </c>
    </row>
    <row r="26" spans="1:7">
      <c r="D26" t="s">
        <v>196</v>
      </c>
      <c r="F26" s="16">
        <v>0</v>
      </c>
      <c r="G26" s="16">
        <v>0</v>
      </c>
    </row>
    <row r="27" spans="1:7">
      <c r="E27" t="s">
        <v>196</v>
      </c>
      <c r="F27" s="16">
        <v>0</v>
      </c>
      <c r="G27" s="16">
        <v>0</v>
      </c>
    </row>
    <row r="28" spans="1:7">
      <c r="A28" t="s">
        <v>197</v>
      </c>
      <c r="F28" s="16">
        <v>44.5</v>
      </c>
      <c r="G28" s="16">
        <v>5.3333333333333339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94</vt:i4>
      </vt:variant>
    </vt:vector>
  </HeadingPairs>
  <TitlesOfParts>
    <vt:vector size="100" baseType="lpstr">
      <vt:lpstr>BdD</vt:lpstr>
      <vt:lpstr>Calcul</vt:lpstr>
      <vt:lpstr>Répartition Heures</vt:lpstr>
      <vt:lpstr>Décompte par missions</vt:lpstr>
      <vt:lpstr>Sept 18</vt:lpstr>
      <vt:lpstr>Feuil3</vt:lpstr>
      <vt:lpstr>AB_RAQUETTES_A_NEIGE</vt:lpstr>
      <vt:lpstr>ABR_1</vt:lpstr>
      <vt:lpstr>ABR_2</vt:lpstr>
      <vt:lpstr>ACCOMPAGNEMENT_STAGIAIRE_ALTERNANCE</vt:lpstr>
      <vt:lpstr>ACCOMPAGNEMENT_VAE_BP</vt:lpstr>
      <vt:lpstr>ACCOMPAGNEMENT_VAE_CQP</vt:lpstr>
      <vt:lpstr>APA</vt:lpstr>
      <vt:lpstr>ATELIER_EQUILIBRE</vt:lpstr>
      <vt:lpstr>AUTRE</vt:lpstr>
      <vt:lpstr>AUTRE_FORMATIONS</vt:lpstr>
      <vt:lpstr>AUTRES</vt:lpstr>
      <vt:lpstr>AUTRES_FORMATIONS</vt:lpstr>
      <vt:lpstr>BIEN_VIEILLIR</vt:lpstr>
      <vt:lpstr>BIEN_VIEILLIR_EQ</vt:lpstr>
      <vt:lpstr>BP_AF_ADPS_CO_T</vt:lpstr>
      <vt:lpstr>BP_AF_ADPS_SOUS_T</vt:lpstr>
      <vt:lpstr>BP_APT_ADPS_CO_T</vt:lpstr>
      <vt:lpstr>BP_APT_ADPS_SOUS_T</vt:lpstr>
      <vt:lpstr>BP_APT_GUC</vt:lpstr>
      <vt:lpstr>BP_JEPS_TSF</vt:lpstr>
      <vt:lpstr>BP_LTP_INFA</vt:lpstr>
      <vt:lpstr>CERTIFICATIONS_BP</vt:lpstr>
      <vt:lpstr>CERTIFICATIONS_CQP_ALS</vt:lpstr>
      <vt:lpstr>COMMUNICATION</vt:lpstr>
      <vt:lpstr>CPRI</vt:lpstr>
      <vt:lpstr>CQP_ALS_AGEE_AFMS_ST_ET</vt:lpstr>
      <vt:lpstr>CQP_ALS_AGEE_GUC</vt:lpstr>
      <vt:lpstr>CQP_ALS_AGEE_LYON</vt:lpstr>
      <vt:lpstr>CQP_ALS_AGEE_TSF</vt:lpstr>
      <vt:lpstr>CQP_ALS_AGEE_VOIRON</vt:lpstr>
      <vt:lpstr>CQP_ALS_JSJO_ADPS_CLERMONT</vt:lpstr>
      <vt:lpstr>CSS</vt:lpstr>
      <vt:lpstr>CTEFM</vt:lpstr>
      <vt:lpstr>CTF</vt:lpstr>
      <vt:lpstr>CTFM</vt:lpstr>
      <vt:lpstr>CTSS</vt:lpstr>
      <vt:lpstr>Dev</vt:lpstr>
      <vt:lpstr>DEVELOPPEMENT</vt:lpstr>
      <vt:lpstr>DEVELOPPEMENT_COM</vt:lpstr>
      <vt:lpstr>DOMAINES</vt:lpstr>
      <vt:lpstr>Données_Sept</vt:lpstr>
      <vt:lpstr>E_LEARNING</vt:lpstr>
      <vt:lpstr>ENFANTS_7_A_12ANS</vt:lpstr>
      <vt:lpstr>ENFANTS_9MOIS_6ANS</vt:lpstr>
      <vt:lpstr>ENTRETIENS_INDIVIDUELS</vt:lpstr>
      <vt:lpstr>EVALUATEUR</vt:lpstr>
      <vt:lpstr>ff</vt:lpstr>
      <vt:lpstr>FORMATION</vt:lpstr>
      <vt:lpstr>FORMATION_COM</vt:lpstr>
      <vt:lpstr>FORMATIONS_AUTRES</vt:lpstr>
      <vt:lpstr>FORMATIONS_FEDERALES</vt:lpstr>
      <vt:lpstr>FPC</vt:lpstr>
      <vt:lpstr>GESTION_DU_MATERIEL_PEDA</vt:lpstr>
      <vt:lpstr>LECTURE_PRISE_CONNAISSANCE_DOCS</vt:lpstr>
      <vt:lpstr>Lieux</vt:lpstr>
      <vt:lpstr>MASS</vt:lpstr>
      <vt:lpstr>MNSS</vt:lpstr>
      <vt:lpstr>PARTICIPATION_SEMINAIRES_ETR</vt:lpstr>
      <vt:lpstr>PARTICIPATIONS_CELLULES</vt:lpstr>
      <vt:lpstr>POSITIONNEMENT_CQP</vt:lpstr>
      <vt:lpstr>PROFESSIONNALISATION</vt:lpstr>
      <vt:lpstr>PROGRAMME_GYMMEMOIRE</vt:lpstr>
      <vt:lpstr>RECRUTEMENT_CLUBS_CODEP</vt:lpstr>
      <vt:lpstr>RECRUTEMENT_STAGIAIRES_FORMATION</vt:lpstr>
      <vt:lpstr>REF_AP</vt:lpstr>
      <vt:lpstr>REF_AP_EXT</vt:lpstr>
      <vt:lpstr>REF_AP_TENDANCE</vt:lpstr>
      <vt:lpstr>REF_ENFANTS</vt:lpstr>
      <vt:lpstr>REF_GAC</vt:lpstr>
      <vt:lpstr>REF_MILIEU_CARCERAL</vt:lpstr>
      <vt:lpstr>REF_MULTI_PATHOLOGIES</vt:lpstr>
      <vt:lpstr>REF_PERS_SITUA_HANDI</vt:lpstr>
      <vt:lpstr>REF_PUBLICS_VULNERABLES</vt:lpstr>
      <vt:lpstr>REF_SENIOR_AUTONOME</vt:lpstr>
      <vt:lpstr>REF_SENIOR_EN_ETABLISSEMENTS</vt:lpstr>
      <vt:lpstr>REF_SPORT_EN_ENTREPRISE</vt:lpstr>
      <vt:lpstr>REUNION_COREG</vt:lpstr>
      <vt:lpstr>REUNIONS_COREG</vt:lpstr>
      <vt:lpstr>ROB</vt:lpstr>
      <vt:lpstr>SENSIBILISATION_FC_ANIMATEURS</vt:lpstr>
      <vt:lpstr>SUIVI_ADMIN</vt:lpstr>
      <vt:lpstr>SUIVI_DE_COHORTES</vt:lpstr>
      <vt:lpstr>Suivi_Fichier_animateurs</vt:lpstr>
      <vt:lpstr>Tableau891</vt:lpstr>
      <vt:lpstr>TENDANCE_BOXING_ENERGY</vt:lpstr>
      <vt:lpstr>TENDANCE_BT</vt:lpstr>
      <vt:lpstr>TENDANCE_BZ</vt:lpstr>
      <vt:lpstr>TENDANCE_DANCE_MOVE</vt:lpstr>
      <vt:lpstr>TENDANCE_FITBALL</vt:lpstr>
      <vt:lpstr>TENDANCE_FITWORK</vt:lpstr>
      <vt:lpstr>TENDANCE_PILATES</vt:lpstr>
      <vt:lpstr>TENDANCE_STRETCHING</vt:lpstr>
      <vt:lpstr>TUTEUR_ACCOMPAGNATEUR</vt:lpstr>
      <vt:lpstr>VIE_FEDERALE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2018-05-07T20:29:27Z</dcterms:created>
  <dcterms:modified xsi:type="dcterms:W3CDTF">2018-05-07T20:30:37Z</dcterms:modified>
</cp:coreProperties>
</file>