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Perso\Blog\Forum\"/>
    </mc:Choice>
  </mc:AlternateContent>
  <bookViews>
    <workbookView xWindow="0" yWindow="0" windowWidth="18960" windowHeight="5664" activeTab="1"/>
  </bookViews>
  <sheets>
    <sheet name="Tabelle1" sheetId="1" r:id="rId1"/>
    <sheet name="Feuil1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2" l="1"/>
  <c r="C12" i="2" s="1"/>
  <c r="B11" i="2"/>
  <c r="C11" i="2" s="1"/>
  <c r="B10" i="2"/>
  <c r="C10" i="2" s="1"/>
  <c r="B9" i="2"/>
  <c r="C9" i="2" s="1"/>
  <c r="AG8" i="2"/>
  <c r="AD8" i="2"/>
  <c r="B8" i="2"/>
  <c r="C8" i="2" s="1"/>
  <c r="AE8" i="2" s="1"/>
  <c r="B7" i="2"/>
  <c r="C7" i="2" s="1"/>
  <c r="AF7" i="2" s="1"/>
  <c r="F12" i="2" l="1"/>
  <c r="H12" i="2"/>
  <c r="M12" i="2"/>
  <c r="S12" i="2"/>
  <c r="X12" i="2"/>
  <c r="AC12" i="2"/>
  <c r="K12" i="2"/>
  <c r="P12" i="2"/>
  <c r="AA12" i="2"/>
  <c r="G12" i="2"/>
  <c r="Q12" i="2"/>
  <c r="AG12" i="2"/>
  <c r="D12" i="2"/>
  <c r="I12" i="2"/>
  <c r="O12" i="2"/>
  <c r="T12" i="2"/>
  <c r="Y12" i="2"/>
  <c r="AE12" i="2"/>
  <c r="E12" i="2"/>
  <c r="U12" i="2"/>
  <c r="AF12" i="2"/>
  <c r="L12" i="2"/>
  <c r="W12" i="2"/>
  <c r="AB12" i="2"/>
  <c r="AD12" i="2"/>
  <c r="Z12" i="2"/>
  <c r="V12" i="2"/>
  <c r="R12" i="2"/>
  <c r="N12" i="2"/>
  <c r="J12" i="2"/>
  <c r="AH12" i="2" s="1"/>
  <c r="F11" i="2"/>
  <c r="J11" i="2"/>
  <c r="V11" i="2"/>
  <c r="AD11" i="2"/>
  <c r="G11" i="2"/>
  <c r="K11" i="2"/>
  <c r="O11" i="2"/>
  <c r="S11" i="2"/>
  <c r="W11" i="2"/>
  <c r="AA11" i="2"/>
  <c r="AE11" i="2"/>
  <c r="D11" i="2"/>
  <c r="H11" i="2"/>
  <c r="L11" i="2"/>
  <c r="P11" i="2"/>
  <c r="T11" i="2"/>
  <c r="X11" i="2"/>
  <c r="AB11" i="2"/>
  <c r="AF11" i="2"/>
  <c r="E11" i="2"/>
  <c r="I11" i="2"/>
  <c r="M11" i="2"/>
  <c r="Q11" i="2"/>
  <c r="U11" i="2"/>
  <c r="Y11" i="2"/>
  <c r="AC11" i="2"/>
  <c r="AG11" i="2"/>
  <c r="N11" i="2"/>
  <c r="R11" i="2"/>
  <c r="Z11" i="2"/>
  <c r="G10" i="2"/>
  <c r="K10" i="2"/>
  <c r="O10" i="2"/>
  <c r="S10" i="2"/>
  <c r="W10" i="2"/>
  <c r="AA10" i="2"/>
  <c r="AE10" i="2"/>
  <c r="E10" i="2"/>
  <c r="I10" i="2"/>
  <c r="Q10" i="2"/>
  <c r="Y10" i="2"/>
  <c r="AC10" i="2"/>
  <c r="J10" i="2"/>
  <c r="R10" i="2"/>
  <c r="Z10" i="2"/>
  <c r="D10" i="2"/>
  <c r="AH10" i="2" s="1"/>
  <c r="H10" i="2"/>
  <c r="L10" i="2"/>
  <c r="P10" i="2"/>
  <c r="T10" i="2"/>
  <c r="AL10" i="2" s="1"/>
  <c r="X10" i="2"/>
  <c r="AB10" i="2"/>
  <c r="AF10" i="2"/>
  <c r="M10" i="2"/>
  <c r="U10" i="2"/>
  <c r="AG10" i="2"/>
  <c r="F10" i="2"/>
  <c r="N10" i="2"/>
  <c r="V10" i="2"/>
  <c r="AD10" i="2"/>
  <c r="AB7" i="2"/>
  <c r="T7" i="2"/>
  <c r="H7" i="2"/>
  <c r="AE7" i="2"/>
  <c r="AA7" i="2"/>
  <c r="W7" i="2"/>
  <c r="S7" i="2"/>
  <c r="O7" i="2"/>
  <c r="K7" i="2"/>
  <c r="G7" i="2"/>
  <c r="AD7" i="2"/>
  <c r="AF8" i="2"/>
  <c r="AG7" i="2"/>
  <c r="P7" i="2"/>
  <c r="Z7" i="2"/>
  <c r="V7" i="2"/>
  <c r="R7" i="2"/>
  <c r="N7" i="2"/>
  <c r="J7" i="2"/>
  <c r="F7" i="2"/>
  <c r="X7" i="2"/>
  <c r="L7" i="2"/>
  <c r="D7" i="2"/>
  <c r="AC7" i="2"/>
  <c r="Y7" i="2"/>
  <c r="U7" i="2"/>
  <c r="Q7" i="2"/>
  <c r="M7" i="2"/>
  <c r="I7" i="2"/>
  <c r="E7" i="2"/>
  <c r="G9" i="2"/>
  <c r="K9" i="2"/>
  <c r="O9" i="2"/>
  <c r="S9" i="2"/>
  <c r="W9" i="2"/>
  <c r="AA9" i="2"/>
  <c r="AE9" i="2"/>
  <c r="I9" i="2"/>
  <c r="Q9" i="2"/>
  <c r="Y9" i="2"/>
  <c r="AG9" i="2"/>
  <c r="F9" i="2"/>
  <c r="J9" i="2"/>
  <c r="R9" i="2"/>
  <c r="Z9" i="2"/>
  <c r="D9" i="2"/>
  <c r="H9" i="2"/>
  <c r="L9" i="2"/>
  <c r="P9" i="2"/>
  <c r="T9" i="2"/>
  <c r="X9" i="2"/>
  <c r="AB9" i="2"/>
  <c r="AF9" i="2"/>
  <c r="E9" i="2"/>
  <c r="M9" i="2"/>
  <c r="U9" i="2"/>
  <c r="AC9" i="2"/>
  <c r="N9" i="2"/>
  <c r="V9" i="2"/>
  <c r="AD9" i="2"/>
  <c r="G8" i="2"/>
  <c r="K8" i="2"/>
  <c r="O8" i="2"/>
  <c r="S8" i="2"/>
  <c r="W8" i="2"/>
  <c r="AA8" i="2"/>
  <c r="E8" i="2"/>
  <c r="Q8" i="2"/>
  <c r="Y8" i="2"/>
  <c r="J8" i="2"/>
  <c r="R8" i="2"/>
  <c r="Z8" i="2"/>
  <c r="D8" i="2"/>
  <c r="H8" i="2"/>
  <c r="L8" i="2"/>
  <c r="P8" i="2"/>
  <c r="T8" i="2"/>
  <c r="X8" i="2"/>
  <c r="AB8" i="2"/>
  <c r="I8" i="2"/>
  <c r="M8" i="2"/>
  <c r="U8" i="2"/>
  <c r="AC8" i="2"/>
  <c r="F8" i="2"/>
  <c r="N8" i="2"/>
  <c r="V8" i="2"/>
  <c r="B6" i="2"/>
  <c r="C6" i="2" s="1"/>
  <c r="C2" i="1"/>
  <c r="AL12" i="2" l="1"/>
  <c r="AM12" i="2" s="1"/>
  <c r="AJ12" i="2"/>
  <c r="AK12" i="2" s="1"/>
  <c r="AN12" i="2"/>
  <c r="AO12" i="2" s="1"/>
  <c r="AI12" i="2"/>
  <c r="AP12" i="2" s="1"/>
  <c r="AL11" i="2"/>
  <c r="AM11" i="2" s="1"/>
  <c r="AH11" i="2"/>
  <c r="AN11" i="2"/>
  <c r="AO11" i="2" s="1"/>
  <c r="AJ11" i="2"/>
  <c r="AK11" i="2" s="1"/>
  <c r="AJ7" i="2"/>
  <c r="AH7" i="2"/>
  <c r="AL7" i="2"/>
  <c r="AN10" i="2"/>
  <c r="AO10" i="2" s="1"/>
  <c r="AJ10" i="2"/>
  <c r="H6" i="2"/>
  <c r="L6" i="2"/>
  <c r="P6" i="2"/>
  <c r="T6" i="2"/>
  <c r="X6" i="2"/>
  <c r="AB6" i="2"/>
  <c r="Q6" i="2"/>
  <c r="Y6" i="2"/>
  <c r="G6" i="2"/>
  <c r="S6" i="2"/>
  <c r="AA6" i="2"/>
  <c r="AG6" i="2"/>
  <c r="AE6" i="2"/>
  <c r="AD6" i="2"/>
  <c r="E6" i="2"/>
  <c r="I6" i="2"/>
  <c r="M6" i="2"/>
  <c r="U6" i="2"/>
  <c r="AC6" i="2"/>
  <c r="K6" i="2"/>
  <c r="W6" i="2"/>
  <c r="AF6" i="2"/>
  <c r="F6" i="2"/>
  <c r="J6" i="2"/>
  <c r="N6" i="2"/>
  <c r="R6" i="2"/>
  <c r="V6" i="2"/>
  <c r="Z6" i="2"/>
  <c r="D6" i="2"/>
  <c r="O6" i="2"/>
  <c r="AN8" i="2"/>
  <c r="AO8" i="2" s="1"/>
  <c r="AM7" i="2"/>
  <c r="AN7" i="2"/>
  <c r="AO7" i="2" s="1"/>
  <c r="AL9" i="2"/>
  <c r="AH9" i="2"/>
  <c r="AN9" i="2"/>
  <c r="AO9" i="2" s="1"/>
  <c r="AJ9" i="2"/>
  <c r="AJ8" i="2"/>
  <c r="AK8" i="2" s="1"/>
  <c r="AL8" i="2"/>
  <c r="AH8" i="2"/>
  <c r="A2" i="1"/>
  <c r="AI11" i="2" l="1"/>
  <c r="AP11" i="2" s="1"/>
  <c r="AM8" i="2"/>
  <c r="AK10" i="2"/>
  <c r="AM10" i="2"/>
  <c r="AI10" i="2"/>
  <c r="AP10" i="2" s="1"/>
  <c r="AI8" i="2"/>
  <c r="AN6" i="2"/>
  <c r="AO6" i="2" s="1"/>
  <c r="AI7" i="2"/>
  <c r="AK9" i="2"/>
  <c r="AK7" i="2"/>
  <c r="AM9" i="2"/>
  <c r="AI9" i="2"/>
  <c r="AP8" i="2"/>
  <c r="AJ6" i="2"/>
  <c r="AH6" i="2"/>
  <c r="AL6" i="2"/>
  <c r="A24" i="1"/>
  <c r="B24" i="1" s="1"/>
  <c r="A6" i="1"/>
  <c r="A8" i="1"/>
  <c r="B8" i="1" s="1"/>
  <c r="A10" i="1"/>
  <c r="B10" i="1" s="1"/>
  <c r="A12" i="1"/>
  <c r="B12" i="1" s="1"/>
  <c r="A14" i="1"/>
  <c r="A16" i="1"/>
  <c r="A18" i="1"/>
  <c r="B18" i="1" s="1"/>
  <c r="A20" i="1"/>
  <c r="B20" i="1" s="1"/>
  <c r="A22" i="1"/>
  <c r="A5" i="1"/>
  <c r="A7" i="1"/>
  <c r="B7" i="1" s="1"/>
  <c r="A9" i="1"/>
  <c r="B9" i="1" s="1"/>
  <c r="A11" i="1"/>
  <c r="A13" i="1"/>
  <c r="A15" i="1"/>
  <c r="B15" i="1" s="1"/>
  <c r="A17" i="1"/>
  <c r="B17" i="1" s="1"/>
  <c r="A19" i="1"/>
  <c r="A21" i="1"/>
  <c r="A23" i="1"/>
  <c r="B23" i="1" s="1"/>
  <c r="B19" i="1"/>
  <c r="B11" i="1"/>
  <c r="B22" i="1"/>
  <c r="B14" i="1"/>
  <c r="B6" i="1"/>
  <c r="A4" i="1"/>
  <c r="B4" i="1" s="1"/>
  <c r="B21" i="1"/>
  <c r="B13" i="1"/>
  <c r="B5" i="1"/>
  <c r="B16" i="1"/>
  <c r="AM6" i="2" l="1"/>
  <c r="AP9" i="2"/>
  <c r="AP7" i="2"/>
  <c r="AI6" i="2"/>
  <c r="AK6" i="2"/>
  <c r="AP6" i="2" l="1"/>
</calcChain>
</file>

<file path=xl/sharedStrings.xml><?xml version="1.0" encoding="utf-8"?>
<sst xmlns="http://schemas.openxmlformats.org/spreadsheetml/2006/main" count="103" uniqueCount="76">
  <si>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</si>
  <si>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</si>
  <si>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</si>
  <si>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</si>
  <si>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</si>
  <si>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</si>
  <si>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</si>
  <si>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</si>
  <si>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</si>
  <si>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</si>
  <si>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</si>
  <si>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</si>
  <si>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</si>
  <si>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</si>
  <si>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</si>
  <si>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</si>
  <si>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</si>
  <si>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</si>
  <si>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</si>
  <si>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</si>
  <si>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</si>
  <si>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</si>
  <si>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</si>
  <si>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</si>
  <si>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</si>
  <si>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</si>
  <si>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CH12 3456 7890 C123 4567 8</t>
  </si>
  <si>
    <t>Explications trouvées sur Wikipedia</t>
  </si>
  <si>
    <t>Chaine nettoyée</t>
  </si>
  <si>
    <t>Changement ordre caractères</t>
  </si>
  <si>
    <t>1ère partie</t>
  </si>
  <si>
    <t>2e partie</t>
  </si>
  <si>
    <t>3e partie</t>
  </si>
  <si>
    <t>Reste 1ère partie</t>
  </si>
  <si>
    <t>Reste 2e partie</t>
  </si>
  <si>
    <t>Reste 3e partie</t>
  </si>
  <si>
    <t>4e partie</t>
  </si>
  <si>
    <t>Reste 4e partie</t>
  </si>
  <si>
    <t>LI21088100002324013AA</t>
  </si>
  <si>
    <t>LU280019400644750000</t>
  </si>
  <si>
    <t>MD24AG000225100013104168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</si>
  <si>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</si>
  <si>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</si>
  <si>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</si>
  <si>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</si>
  <si>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</si>
  <si>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</si>
  <si>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</si>
  <si>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</si>
  <si>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</si>
  <si>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</si>
  <si>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</si>
  <si>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</si>
  <si>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</si>
  <si>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</si>
  <si>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</si>
  <si>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</si>
  <si>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</si>
  <si>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</si>
  <si>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</si>
  <si>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</si>
  <si>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</si>
  <si>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</si>
  <si>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</si>
  <si>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</si>
  <si>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</si>
  <si>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</si>
  <si>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</si>
  <si>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</si>
  <si>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</si>
  <si>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</si>
  <si>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ME25505000012345678951</t>
  </si>
  <si>
    <t>Chaîne originale</t>
  </si>
  <si>
    <t>IBAN Valide si =1</t>
  </si>
  <si>
    <t>AT611904300234573201</t>
  </si>
  <si>
    <t>BH67BMAG00001299123456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</si>
</sst>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6"/>
      <color theme="1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1" fontId="0" fillId="0" borderId="0" xfId="0" applyNumberFormat="1"/>
    <xf numFmtId="2" fontId="0" fillId="0" borderId="0" xfId="0" applyNumberFormat="1"/>
    <xf numFmtId="0" fontId="0" fillId="0" borderId="1" xfId="0" applyBorder="1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1" fontId="0" fillId="0" borderId="0" xfId="0" applyNumberFormat="1" applyAlignment="1">
      <alignment vertical="center"/>
    </xf>
    <xf numFmtId="2" fontId="0" fillId="0" borderId="0" xfId="0" applyNumberFormat="1" applyAlignment="1">
      <alignment vertical="center"/>
    </xf>
    <xf numFmtId="1" fontId="0" fillId="3" borderId="0" xfId="0" applyNumberFormat="1" applyFill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4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6" borderId="0" xfId="0" applyFill="1"/>
    <xf numFmtId="0" fontId="0" fillId="4" borderId="0" xfId="0" applyFill="1"/>
    <xf numFmtId="0" fontId="0" fillId="3" borderId="0" xfId="0" applyFill="1"/>
    <xf numFmtId="0" fontId="0" fillId="0" borderId="0" xfId="0" applyAlignment="1">
      <alignment wrapText="1"/>
    </xf>
  </cellXfs>
  <cellStyles count="1">
    <cellStyle name="Normal" xfId="0" builtinId="0"/>
  </cellStyles>
  <dxfs count="39">
    <dxf>
      <fill>
        <patternFill patternType="solid">
          <fgColor indexed="64"/>
          <bgColor theme="2" tint="-9.9978637043366805E-2"/>
        </patternFill>
      </fill>
    </dxf>
    <dxf>
      <fill>
        <patternFill patternType="solid">
          <fgColor indexed="64"/>
          <bgColor theme="2" tint="-9.9978637043366805E-2"/>
        </patternFill>
      </fill>
    </dxf>
    <dxf>
      <fill>
        <patternFill patternType="solid">
          <fgColor indexed="64"/>
          <bgColor theme="9" tint="0.79998168889431442"/>
        </patternFill>
      </fill>
    </dxf>
    <dxf>
      <fill>
        <patternFill patternType="solid">
          <fgColor indexed="64"/>
          <bgColor theme="9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</dxf>
    <dxf>
      <fill>
        <patternFill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ill>
        <patternFill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ill>
        <patternFill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ill>
        <patternFill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ill>
        <patternFill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ill>
        <patternFill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ill>
        <patternFill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ill>
        <patternFill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1908810</xdr:colOff>
      <xdr:row>1</xdr:row>
      <xdr:rowOff>100965</xdr:rowOff>
    </xdr:from>
    <xdr:to>
      <xdr:col>10</xdr:col>
      <xdr:colOff>785657</xdr:colOff>
      <xdr:row>30</xdr:row>
      <xdr:rowOff>69790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77250" y="497205"/>
          <a:ext cx="8866667" cy="5584765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</xdr:colOff>
          <xdr:row>0</xdr:row>
          <xdr:rowOff>60960</xdr:rowOff>
        </xdr:from>
        <xdr:to>
          <xdr:col>7</xdr:col>
          <xdr:colOff>670560</xdr:colOff>
          <xdr:row>0</xdr:row>
          <xdr:rowOff>350520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A904F127-82A0-48CA-A703-8556FACCF90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 C1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5:AP12" totalsRowShown="0" headerRowDxfId="38">
  <autoFilter ref="A5:AP12"/>
  <tableColumns count="42">
    <tableColumn id="1" name="Chaîne originale"/>
    <tableColumn id="2" name="Chaine nettoyée">
      <calculatedColumnFormula>SUBSTITUTE(A6," ","")</calculatedColumnFormula>
    </tableColumn>
    <tableColumn id="3" name="Changement ordre caractères">
      <calculatedColumnFormula>CONCATENATE(RIGHT(B6,LEN(B6)-4),LEFT(B6,4))</calculatedColumnFormula>
    </tableColumn>
    <tableColumn id="4" name="1" dataDxfId="37">
      <calculatedColumnFormula>IFERROR(IF(ISNUMBER(VALUE((MID($C6,D$5,1)))),VALUE(MID($C6,D$5,1)),HLOOKUP(MID($C6,D$5,1),$D$1:$AC$2,2)),"")</calculatedColumnFormula>
    </tableColumn>
    <tableColumn id="5" name="2" dataDxfId="36">
      <calculatedColumnFormula>IFERROR(IF(ISNUMBER(VALUE((MID($C6,E$5,1)))),VALUE(MID($C6,E$5,1)),HLOOKUP(MID($C6,E$5,1),$D$1:$AC$2,2)),"")</calculatedColumnFormula>
    </tableColumn>
    <tableColumn id="6" name="3" dataDxfId="35">
      <calculatedColumnFormula>IFERROR(IF(ISNUMBER(VALUE((MID($C6,F$5,1)))),VALUE(MID($C6,F$5,1)),HLOOKUP(MID($C6,F$5,1),$D$1:$AC$2,2)),"")</calculatedColumnFormula>
    </tableColumn>
    <tableColumn id="7" name="4" dataDxfId="34">
      <calculatedColumnFormula>IFERROR(IF(ISNUMBER(VALUE((MID($C6,G$5,1)))),VALUE(MID($C6,G$5,1)),HLOOKUP(MID($C6,G$5,1),$D$1:$AC$2,2)),"")</calculatedColumnFormula>
    </tableColumn>
    <tableColumn id="8" name="5" dataDxfId="33">
      <calculatedColumnFormula>IFERROR(IF(ISNUMBER(VALUE((MID($C6,H$5,1)))),VALUE(MID($C6,H$5,1)),HLOOKUP(MID($C6,H$5,1),$D$1:$AC$2,2)),"")</calculatedColumnFormula>
    </tableColumn>
    <tableColumn id="9" name="6" dataDxfId="32">
      <calculatedColumnFormula>IFERROR(IF(ISNUMBER(VALUE((MID($C6,I$5,1)))),VALUE(MID($C6,I$5,1)),HLOOKUP(MID($C6,I$5,1),$D$1:$AC$2,2)),"")</calculatedColumnFormula>
    </tableColumn>
    <tableColumn id="10" name="7" dataDxfId="31">
      <calculatedColumnFormula>IFERROR(IF(ISNUMBER(VALUE((MID($C6,J$5,1)))),VALUE(MID($C6,J$5,1)),HLOOKUP(MID($C6,J$5,1),$D$1:$AC$2,2)),"")</calculatedColumnFormula>
    </tableColumn>
    <tableColumn id="11" name="8" dataDxfId="30">
      <calculatedColumnFormula>IFERROR(IF(ISNUMBER(VALUE((MID($C6,K$5,1)))),VALUE(MID($C6,K$5,1)),HLOOKUP(MID($C6,K$5,1),$D$1:$AC$2,2)),"")</calculatedColumnFormula>
    </tableColumn>
    <tableColumn id="12" name="9" dataDxfId="29">
      <calculatedColumnFormula>IFERROR(IF(ISNUMBER(VALUE((MID($C6,L$5,1)))),VALUE(MID($C6,L$5,1)),HLOOKUP(MID($C6,L$5,1),$D$1:$AC$2,2)),"")</calculatedColumnFormula>
    </tableColumn>
    <tableColumn id="13" name="10" dataDxfId="28">
      <calculatedColumnFormula>IFERROR(IF(ISNUMBER(VALUE((MID($C6,M$5,1)))),VALUE(MID($C6,M$5,1)),HLOOKUP(MID($C6,M$5,1),$D$1:$AC$2,2)),"")</calculatedColumnFormula>
    </tableColumn>
    <tableColumn id="14" name="11" dataDxfId="27">
      <calculatedColumnFormula>IFERROR(IF(ISNUMBER(VALUE((MID($C6,N$5,1)))),VALUE(MID($C6,N$5,1)),HLOOKUP(MID($C6,N$5,1),$D$1:$AC$2,2)),"")</calculatedColumnFormula>
    </tableColumn>
    <tableColumn id="15" name="12" dataDxfId="26">
      <calculatedColumnFormula>IFERROR(IF(ISNUMBER(VALUE((MID($C6,O$5,1)))),VALUE(MID($C6,O$5,1)),HLOOKUP(MID($C6,O$5,1),$D$1:$AC$2,2)),"")</calculatedColumnFormula>
    </tableColumn>
    <tableColumn id="16" name="13" dataDxfId="25">
      <calculatedColumnFormula>IFERROR(IF(ISNUMBER(VALUE((MID($C6,P$5,1)))),VALUE(MID($C6,P$5,1)),HLOOKUP(MID($C6,P$5,1),$D$1:$AC$2,2)),"")</calculatedColumnFormula>
    </tableColumn>
    <tableColumn id="17" name="14" dataDxfId="24">
      <calculatedColumnFormula>IFERROR(IF(ISNUMBER(VALUE((MID($C6,Q$5,1)))),VALUE(MID($C6,Q$5,1)),HLOOKUP(MID($C6,Q$5,1),$D$1:$AC$2,2)),"")</calculatedColumnFormula>
    </tableColumn>
    <tableColumn id="18" name="15" dataDxfId="23">
      <calculatedColumnFormula>IFERROR(IF(ISNUMBER(VALUE((MID($C6,R$5,1)))),VALUE(MID($C6,R$5,1)),HLOOKUP(MID($C6,R$5,1),$D$1:$AC$2,2)),"")</calculatedColumnFormula>
    </tableColumn>
    <tableColumn id="19" name="16" dataDxfId="22">
      <calculatedColumnFormula>IFERROR(IF(ISNUMBER(VALUE((MID($C6,S$5,1)))),VALUE(MID($C6,S$5,1)),HLOOKUP(MID($C6,S$5,1),$D$1:$AC$2,2)),"")</calculatedColumnFormula>
    </tableColumn>
    <tableColumn id="20" name="17" dataDxfId="21">
      <calculatedColumnFormula>IFERROR(IF(ISNUMBER(VALUE((MID($C6,T$5,1)))),VALUE(MID($C6,T$5,1)),HLOOKUP(MID($C6,T$5,1),$D$1:$AC$2,2)),"")</calculatedColumnFormula>
    </tableColumn>
    <tableColumn id="21" name="18" dataDxfId="20">
      <calculatedColumnFormula>IFERROR(IF(ISNUMBER(VALUE((MID($C6,U$5,1)))),VALUE(MID($C6,U$5,1)),HLOOKUP(MID($C6,U$5,1),$D$1:$AC$2,2)),"")</calculatedColumnFormula>
    </tableColumn>
    <tableColumn id="22" name="19" dataDxfId="19">
      <calculatedColumnFormula>IFERROR(IF(ISNUMBER(VALUE((MID($C6,V$5,1)))),VALUE(MID($C6,V$5,1)),HLOOKUP(MID($C6,V$5,1),$D$1:$AC$2,2)),"")</calculatedColumnFormula>
    </tableColumn>
    <tableColumn id="23" name="20" dataDxfId="18">
      <calculatedColumnFormula>IFERROR(IF(ISNUMBER(VALUE((MID($C6,W$5,1)))),VALUE(MID($C6,W$5,1)),HLOOKUP(MID($C6,W$5,1),$D$1:$AC$2,2)),"")</calculatedColumnFormula>
    </tableColumn>
    <tableColumn id="24" name="21" dataDxfId="17">
      <calculatedColumnFormula>IFERROR(IF(ISNUMBER(VALUE((MID($C6,X$5,1)))),VALUE(MID($C6,X$5,1)),HLOOKUP(MID($C6,X$5,1),$D$1:$AC$2,2)),"")</calculatedColumnFormula>
    </tableColumn>
    <tableColumn id="25" name="22" dataDxfId="16">
      <calculatedColumnFormula>IFERROR(IF(ISNUMBER(VALUE((MID($C6,Y$5,1)))),VALUE(MID($C6,Y$5,1)),HLOOKUP(MID($C6,Y$5,1),$D$1:$AC$2,2)),"")</calculatedColumnFormula>
    </tableColumn>
    <tableColumn id="26" name="23" dataDxfId="15">
      <calculatedColumnFormula>IFERROR(IF(ISNUMBER(VALUE((MID($C6,Z$5,1)))),VALUE(MID($C6,Z$5,1)),HLOOKUP(MID($C6,Z$5,1),$D$1:$AC$2,2)),"")</calculatedColumnFormula>
    </tableColumn>
    <tableColumn id="27" name="24" dataDxfId="14">
      <calculatedColumnFormula>IFERROR(IF(ISNUMBER(VALUE((MID($C6,AA$5,1)))),VALUE(MID($C6,AA$5,1)),HLOOKUP(MID($C6,AA$5,1),$D$1:$AC$2,2)),"")</calculatedColumnFormula>
    </tableColumn>
    <tableColumn id="28" name="25" dataDxfId="13">
      <calculatedColumnFormula>IFERROR(IF(ISNUMBER(VALUE((MID($C6,AB$5,1)))),VALUE(MID($C6,AB$5,1)),HLOOKUP(MID($C6,AB$5,1),$D$1:$AC$2,2)),"")</calculatedColumnFormula>
    </tableColumn>
    <tableColumn id="29" name="26" dataDxfId="12">
      <calculatedColumnFormula>IFERROR(IF(ISNUMBER(VALUE((MID($C6,AC$5,1)))),VALUE(MID($C6,AC$5,1)),HLOOKUP(MID($C6,AC$5,1),$D$1:$AC$2,2)),"")</calculatedColumnFormula>
    </tableColumn>
    <tableColumn id="30" name="27" dataDxfId="11">
      <calculatedColumnFormula>IFERROR(IF(ISNUMBER(VALUE((MID($C6,AD$5,1)))),VALUE(MID($C6,AD$5,1)),HLOOKUP(MID($C6,AD$5,1),$D$1:$AC$2,2)),"")</calculatedColumnFormula>
    </tableColumn>
    <tableColumn id="31" name="28" dataDxfId="10">
      <calculatedColumnFormula>IFERROR(IF(ISNUMBER(VALUE((MID($C6,AE$5,1)))),VALUE(MID($C6,AE$5,1)),HLOOKUP(MID($C6,AE$5,1),$D$1:$AC$2,2)),"")</calculatedColumnFormula>
    </tableColumn>
    <tableColumn id="32" name="29" dataDxfId="9">
      <calculatedColumnFormula>IFERROR(IF(ISNUMBER(VALUE((MID($C6,AF$5,1)))),VALUE(MID($C6,AF$5,1)),HLOOKUP(MID($C6,AF$5,1),$D$1:$AC$2,2)),"")</calculatedColumnFormula>
    </tableColumn>
    <tableColumn id="33" name="30" dataDxfId="8">
      <calculatedColumnFormula>IFERROR(IF(ISNUMBER(VALUE((MID($C6,AG$5,1)))),VALUE(MID($C6,AG$5,1)),HLOOKUP(MID($C6,AG$5,1),$D$1:$AC$2,2)),"")</calculatedColumnFormula>
    </tableColumn>
    <tableColumn id="34" name="1ère partie" dataDxfId="7">
      <calculatedColumnFormula>VALUE(CONCATENATE(D6,E6,F6,G6,H6,I6,J6,K6))</calculatedColumnFormula>
    </tableColumn>
    <tableColumn id="35" name="Reste 1ère partie" dataDxfId="6">
      <calculatedColumnFormula>MOD(MOD(MOD(MOD(AH6,97)*POWER(10,LEN(AJ6)),97)*POWER(10,LEN(AL6)),97)*POWER(10,LEN(AN6)),97)</calculatedColumnFormula>
    </tableColumn>
    <tableColumn id="36" name="2e partie" dataDxfId="5">
      <calculatedColumnFormula>VALUE(CONCATENATE(L6,M6,N6,O6,P6,Q6,R6,S6))</calculatedColumnFormula>
    </tableColumn>
    <tableColumn id="37" name="Reste 2e partie" dataDxfId="4">
      <calculatedColumnFormula>MOD(MOD(MOD(AJ6,97)*POWER(10,LEN(AL6)),97)*POWER(10,LEN(AN6)),97)</calculatedColumnFormula>
    </tableColumn>
    <tableColumn id="38" name="3e partie" dataDxfId="3">
      <calculatedColumnFormula>IFERROR(VALUE(CONCATENATE(,T6,U6,V6,W6,X6,Y6,Z6,AA6)),"")</calculatedColumnFormula>
    </tableColumn>
    <tableColumn id="39" name="Reste 3e partie" dataDxfId="2">
      <calculatedColumnFormula>IFERROR(MOD(MOD(AL6,97)*POWER(10,LEN(AN6)),97),"")</calculatedColumnFormula>
    </tableColumn>
    <tableColumn id="40" name="4e partie" dataDxfId="1">
      <calculatedColumnFormula>IFERROR(VALUE(CONCATENATE(AB6,AC6,AD6,AE6,AF6,AG6)),"")</calculatedColumnFormula>
    </tableColumn>
    <tableColumn id="41" name="Reste 4e partie" dataDxfId="0">
      <calculatedColumnFormula>IFERROR(MOD(AN6,97),"")</calculatedColumnFormula>
    </tableColumn>
    <tableColumn id="42" name="IBAN Valide si =1">
      <calculatedColumnFormula>MOD(SUM(AI6,AK6,AM6,AO6),97)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X29"/>
  <sheetViews>
    <sheetView workbookViewId="0"/>
  </sheetViews>
  <sheetFormatPr baseColWidth="10" defaultRowHeight="14.4" x14ac:dyDescent="0.3"/>
  <cols>
    <col min="1" max="1" width="25" bestFit="1" customWidth="1"/>
    <col min="2" max="2" width="5.88671875" customWidth="1"/>
    <col min="3" max="3" width="12" bestFit="1" customWidth="1"/>
    <col min="4" max="5" width="3.33203125" customWidth="1"/>
    <col min="10" max="10" width="145.6640625" customWidth="1"/>
    <col min="11" max="11" width="36" customWidth="1"/>
    <col min="12" max="12" width="16.109375" bestFit="1" customWidth="1"/>
  </cols>
  <sheetData>
    <row r="1" spans="1:24" s="5" customFormat="1" ht="31.5" customHeight="1" x14ac:dyDescent="0.3">
      <c r="A1" s="4" t="s">
        <v>26</v>
      </c>
      <c r="C1" s="10">
        <v>3.4567890121234501E+23</v>
      </c>
      <c r="J1" s="9" t="s">
        <v>27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</row>
    <row r="2" spans="1:24" s="5" customFormat="1" ht="31.5" customHeight="1" x14ac:dyDescent="0.3">
      <c r="A2" s="5" t="str">
        <f>MID(A1,6,4)&amp;MID(A1,11,4)&amp;MID(A1,16,4)&amp;MID(A1,21,4)&amp;MID(A1,26,1)&amp;MID(A1,1,4)</f>
        <v>34567890C12345678CH12</v>
      </c>
      <c r="C2" s="8" t="e">
        <f>MOD(C1*1,97)</f>
        <v>#NUM!</v>
      </c>
      <c r="F2" s="7"/>
    </row>
    <row r="3" spans="1:24" ht="22.5" customHeight="1" x14ac:dyDescent="0.3">
      <c r="C3" s="1"/>
      <c r="F3" s="2"/>
    </row>
    <row r="4" spans="1:24" x14ac:dyDescent="0.3">
      <c r="A4" s="3" t="str">
        <f>MID($A$2,ROW(A1),1)</f>
        <v>3</v>
      </c>
      <c r="B4" s="3">
        <f t="shared" ref="B4:B24" si="0">IF(ISNUMBER(A4*1),A4*1,VLOOKUP(A4,D:E,2))</f>
        <v>3</v>
      </c>
      <c r="D4" t="s">
        <v>0</v>
      </c>
      <c r="E4">
        <v>10</v>
      </c>
    </row>
    <row r="5" spans="1:24" x14ac:dyDescent="0.3">
      <c r="A5" s="3" t="str">
        <f t="shared" ref="A5:A24" si="1">MID($A$2,ROW(A2),1)</f>
        <v>4</v>
      </c>
      <c r="B5" s="3">
        <f t="shared" si="0"/>
        <v>4</v>
      </c>
      <c r="D5" t="s">
        <v>1</v>
      </c>
      <c r="E5">
        <v>11</v>
      </c>
    </row>
    <row r="6" spans="1:24" x14ac:dyDescent="0.3">
      <c r="A6" s="3" t="str">
        <f t="shared" si="1"/>
        <v>5</v>
      </c>
      <c r="B6" s="3">
        <f t="shared" si="0"/>
        <v>5</v>
      </c>
      <c r="D6" t="s">
        <v>2</v>
      </c>
      <c r="E6">
        <v>12</v>
      </c>
    </row>
    <row r="7" spans="1:24" x14ac:dyDescent="0.3">
      <c r="A7" s="3" t="str">
        <f t="shared" si="1"/>
        <v>6</v>
      </c>
      <c r="B7" s="3">
        <f t="shared" si="0"/>
        <v>6</v>
      </c>
      <c r="D7" t="s">
        <v>3</v>
      </c>
      <c r="E7">
        <v>13</v>
      </c>
    </row>
    <row r="8" spans="1:24" x14ac:dyDescent="0.3">
      <c r="A8" s="3" t="str">
        <f t="shared" si="1"/>
        <v>7</v>
      </c>
      <c r="B8" s="3">
        <f t="shared" si="0"/>
        <v>7</v>
      </c>
      <c r="D8" t="s">
        <v>4</v>
      </c>
      <c r="E8">
        <v>14</v>
      </c>
    </row>
    <row r="9" spans="1:24" x14ac:dyDescent="0.3">
      <c r="A9" s="3" t="str">
        <f t="shared" si="1"/>
        <v>8</v>
      </c>
      <c r="B9" s="3">
        <f t="shared" si="0"/>
        <v>8</v>
      </c>
      <c r="D9" t="s">
        <v>5</v>
      </c>
      <c r="E9">
        <v>15</v>
      </c>
    </row>
    <row r="10" spans="1:24" x14ac:dyDescent="0.3">
      <c r="A10" s="3" t="str">
        <f t="shared" si="1"/>
        <v>9</v>
      </c>
      <c r="B10" s="3">
        <f t="shared" si="0"/>
        <v>9</v>
      </c>
      <c r="D10" t="s">
        <v>6</v>
      </c>
      <c r="E10">
        <v>16</v>
      </c>
    </row>
    <row r="11" spans="1:24" x14ac:dyDescent="0.3">
      <c r="A11" s="3" t="str">
        <f t="shared" si="1"/>
        <v>0</v>
      </c>
      <c r="B11" s="3">
        <f t="shared" si="0"/>
        <v>0</v>
      </c>
      <c r="D11" t="s">
        <v>7</v>
      </c>
      <c r="E11">
        <v>17</v>
      </c>
    </row>
    <row r="12" spans="1:24" x14ac:dyDescent="0.3">
      <c r="A12" s="3" t="str">
        <f t="shared" si="1"/>
        <v>C</v>
      </c>
      <c r="B12" s="3">
        <f t="shared" si="0"/>
        <v>12</v>
      </c>
      <c r="D12" t="s">
        <v>8</v>
      </c>
      <c r="E12">
        <v>18</v>
      </c>
    </row>
    <row r="13" spans="1:24" x14ac:dyDescent="0.3">
      <c r="A13" s="3" t="str">
        <f t="shared" si="1"/>
        <v>1</v>
      </c>
      <c r="B13" s="3">
        <f t="shared" si="0"/>
        <v>1</v>
      </c>
      <c r="D13" t="s">
        <v>9</v>
      </c>
      <c r="E13">
        <v>19</v>
      </c>
    </row>
    <row r="14" spans="1:24" x14ac:dyDescent="0.3">
      <c r="A14" s="3" t="str">
        <f t="shared" si="1"/>
        <v>2</v>
      </c>
      <c r="B14" s="3">
        <f t="shared" si="0"/>
        <v>2</v>
      </c>
      <c r="D14" t="s">
        <v>10</v>
      </c>
      <c r="E14">
        <v>20</v>
      </c>
    </row>
    <row r="15" spans="1:24" x14ac:dyDescent="0.3">
      <c r="A15" s="3" t="str">
        <f t="shared" si="1"/>
        <v>3</v>
      </c>
      <c r="B15" s="3">
        <f t="shared" si="0"/>
        <v>3</v>
      </c>
      <c r="D15" t="s">
        <v>11</v>
      </c>
      <c r="E15">
        <v>21</v>
      </c>
    </row>
    <row r="16" spans="1:24" x14ac:dyDescent="0.3">
      <c r="A16" s="3" t="str">
        <f t="shared" si="1"/>
        <v>4</v>
      </c>
      <c r="B16" s="3">
        <f t="shared" si="0"/>
        <v>4</v>
      </c>
      <c r="D16" t="s">
        <v>12</v>
      </c>
      <c r="E16">
        <v>22</v>
      </c>
    </row>
    <row r="17" spans="1:5" x14ac:dyDescent="0.3">
      <c r="A17" s="3" t="str">
        <f t="shared" si="1"/>
        <v>5</v>
      </c>
      <c r="B17" s="3">
        <f t="shared" si="0"/>
        <v>5</v>
      </c>
      <c r="D17" t="s">
        <v>13</v>
      </c>
      <c r="E17">
        <v>23</v>
      </c>
    </row>
    <row r="18" spans="1:5" x14ac:dyDescent="0.3">
      <c r="A18" s="3" t="str">
        <f t="shared" si="1"/>
        <v>6</v>
      </c>
      <c r="B18" s="3">
        <f t="shared" si="0"/>
        <v>6</v>
      </c>
      <c r="D18" t="s">
        <v>14</v>
      </c>
      <c r="E18">
        <v>24</v>
      </c>
    </row>
    <row r="19" spans="1:5" x14ac:dyDescent="0.3">
      <c r="A19" s="3" t="str">
        <f t="shared" si="1"/>
        <v>7</v>
      </c>
      <c r="B19" s="3">
        <f t="shared" si="0"/>
        <v>7</v>
      </c>
      <c r="D19" t="s">
        <v>15</v>
      </c>
      <c r="E19">
        <v>25</v>
      </c>
    </row>
    <row r="20" spans="1:5" x14ac:dyDescent="0.3">
      <c r="A20" s="3" t="str">
        <f t="shared" si="1"/>
        <v>8</v>
      </c>
      <c r="B20" s="3">
        <f t="shared" si="0"/>
        <v>8</v>
      </c>
      <c r="D20" t="s">
        <v>16</v>
      </c>
      <c r="E20">
        <v>26</v>
      </c>
    </row>
    <row r="21" spans="1:5" x14ac:dyDescent="0.3">
      <c r="A21" s="3" t="str">
        <f t="shared" si="1"/>
        <v>C</v>
      </c>
      <c r="B21" s="3">
        <f t="shared" si="0"/>
        <v>12</v>
      </c>
      <c r="D21" t="s">
        <v>17</v>
      </c>
      <c r="E21">
        <v>27</v>
      </c>
    </row>
    <row r="22" spans="1:5" x14ac:dyDescent="0.3">
      <c r="A22" s="3" t="str">
        <f t="shared" si="1"/>
        <v>H</v>
      </c>
      <c r="B22" s="3">
        <f t="shared" si="0"/>
        <v>17</v>
      </c>
      <c r="D22" t="s">
        <v>18</v>
      </c>
      <c r="E22">
        <v>28</v>
      </c>
    </row>
    <row r="23" spans="1:5" x14ac:dyDescent="0.3">
      <c r="A23" s="3" t="str">
        <f t="shared" si="1"/>
        <v>1</v>
      </c>
      <c r="B23" s="3">
        <f t="shared" si="0"/>
        <v>1</v>
      </c>
      <c r="D23" t="s">
        <v>19</v>
      </c>
      <c r="E23">
        <v>29</v>
      </c>
    </row>
    <row r="24" spans="1:5" x14ac:dyDescent="0.3">
      <c r="A24" s="3" t="str">
        <f t="shared" si="1"/>
        <v>2</v>
      </c>
      <c r="B24" s="3">
        <f t="shared" si="0"/>
        <v>2</v>
      </c>
      <c r="D24" t="s">
        <v>20</v>
      </c>
      <c r="E24">
        <v>30</v>
      </c>
    </row>
    <row r="25" spans="1:5" x14ac:dyDescent="0.3">
      <c r="D25" t="s">
        <v>21</v>
      </c>
      <c r="E25">
        <v>31</v>
      </c>
    </row>
    <row r="26" spans="1:5" x14ac:dyDescent="0.3">
      <c r="D26" t="s">
        <v>22</v>
      </c>
      <c r="E26">
        <v>32</v>
      </c>
    </row>
    <row r="27" spans="1:5" x14ac:dyDescent="0.3">
      <c r="D27" t="s">
        <v>23</v>
      </c>
      <c r="E27">
        <v>33</v>
      </c>
    </row>
    <row r="28" spans="1:5" x14ac:dyDescent="0.3">
      <c r="D28" t="s">
        <v>24</v>
      </c>
      <c r="E28">
        <v>34</v>
      </c>
    </row>
    <row r="29" spans="1:5" x14ac:dyDescent="0.3">
      <c r="D29" t="s">
        <v>25</v>
      </c>
      <c r="E29">
        <v>35</v>
      </c>
    </row>
  </sheetData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a">
                <anchor moveWithCells="1" sizeWithCells="1">
                  <from>
                    <xdr:col>6</xdr:col>
                    <xdr:colOff>68580</xdr:colOff>
                    <xdr:row>0</xdr:row>
                    <xdr:rowOff>60960</xdr:rowOff>
                  </from>
                  <to>
                    <xdr:col>7</xdr:col>
                    <xdr:colOff>670560</xdr:colOff>
                    <xdr:row>0</xdr:row>
                    <xdr:rowOff>350520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P22"/>
  <sheetViews>
    <sheetView tabSelected="1" workbookViewId="0">
      <selection activeCell="A9" sqref="A9"/>
    </sheetView>
  </sheetViews>
  <sheetFormatPr baseColWidth="10" defaultRowHeight="14.4" x14ac:dyDescent="0.3"/>
  <cols>
    <col min="1" max="3" width="29.109375" bestFit="1" customWidth="1"/>
    <col min="4" max="12" width="6.44140625" style="11" bestFit="1" customWidth="1"/>
    <col min="13" max="33" width="7.44140625" style="11" bestFit="1" customWidth="1"/>
    <col min="34" max="34" width="14.44140625" style="11" bestFit="1" customWidth="1"/>
    <col min="35" max="35" width="19.44140625" style="11" bestFit="1" customWidth="1"/>
    <col min="36" max="36" width="12.77734375" bestFit="1" customWidth="1"/>
    <col min="37" max="37" width="17.77734375" bestFit="1" customWidth="1"/>
    <col min="38" max="38" width="12.77734375" bestFit="1" customWidth="1"/>
    <col min="39" max="39" width="17.77734375" bestFit="1" customWidth="1"/>
    <col min="40" max="40" width="12.77734375" bestFit="1" customWidth="1"/>
    <col min="41" max="41" width="17.44140625" customWidth="1"/>
    <col min="42" max="42" width="17.21875" bestFit="1" customWidth="1"/>
  </cols>
  <sheetData>
    <row r="1" spans="1:42" x14ac:dyDescent="0.3">
      <c r="D1" s="11" t="s">
        <v>0</v>
      </c>
      <c r="E1" s="11" t="s">
        <v>1</v>
      </c>
      <c r="F1" s="11" t="s">
        <v>2</v>
      </c>
      <c r="G1" s="11" t="s">
        <v>3</v>
      </c>
      <c r="H1" s="11" t="s">
        <v>4</v>
      </c>
      <c r="I1" s="11" t="s">
        <v>5</v>
      </c>
      <c r="J1" s="11" t="s">
        <v>6</v>
      </c>
      <c r="K1" s="11" t="s">
        <v>7</v>
      </c>
      <c r="L1" s="11" t="s">
        <v>8</v>
      </c>
      <c r="M1" s="11" t="s">
        <v>9</v>
      </c>
      <c r="N1" s="11" t="s">
        <v>10</v>
      </c>
      <c r="O1" s="11" t="s">
        <v>11</v>
      </c>
      <c r="P1" s="11" t="s">
        <v>12</v>
      </c>
      <c r="Q1" s="11" t="s">
        <v>13</v>
      </c>
      <c r="R1" s="11" t="s">
        <v>14</v>
      </c>
      <c r="S1" s="11" t="s">
        <v>15</v>
      </c>
      <c r="T1" s="11" t="s">
        <v>16</v>
      </c>
      <c r="U1" s="11" t="s">
        <v>17</v>
      </c>
      <c r="V1" s="11" t="s">
        <v>18</v>
      </c>
      <c r="W1" s="11" t="s">
        <v>19</v>
      </c>
      <c r="X1" s="11" t="s">
        <v>20</v>
      </c>
      <c r="Y1" s="11" t="s">
        <v>21</v>
      </c>
      <c r="Z1" s="11" t="s">
        <v>22</v>
      </c>
      <c r="AA1" s="11" t="s">
        <v>23</v>
      </c>
      <c r="AB1" s="11" t="s">
        <v>24</v>
      </c>
      <c r="AC1" s="11" t="s">
        <v>25</v>
      </c>
    </row>
    <row r="2" spans="1:42" x14ac:dyDescent="0.3">
      <c r="D2" s="11">
        <v>10</v>
      </c>
      <c r="E2" s="11">
        <v>11</v>
      </c>
      <c r="F2" s="11">
        <v>12</v>
      </c>
      <c r="G2" s="11">
        <v>13</v>
      </c>
      <c r="H2" s="11">
        <v>14</v>
      </c>
      <c r="I2" s="11">
        <v>15</v>
      </c>
      <c r="J2" s="11">
        <v>16</v>
      </c>
      <c r="K2" s="11">
        <v>17</v>
      </c>
      <c r="L2" s="11">
        <v>18</v>
      </c>
      <c r="M2" s="11">
        <v>19</v>
      </c>
      <c r="N2" s="11">
        <v>20</v>
      </c>
      <c r="O2" s="11">
        <v>21</v>
      </c>
      <c r="P2" s="11">
        <v>22</v>
      </c>
      <c r="Q2" s="11">
        <v>23</v>
      </c>
      <c r="R2" s="11">
        <v>24</v>
      </c>
      <c r="S2" s="11">
        <v>25</v>
      </c>
      <c r="T2" s="11">
        <v>26</v>
      </c>
      <c r="U2" s="11">
        <v>27</v>
      </c>
      <c r="V2" s="11">
        <v>28</v>
      </c>
      <c r="W2" s="11">
        <v>29</v>
      </c>
      <c r="X2" s="11">
        <v>30</v>
      </c>
      <c r="Y2" s="11">
        <v>31</v>
      </c>
      <c r="Z2" s="11">
        <v>32</v>
      </c>
      <c r="AA2" s="11">
        <v>33</v>
      </c>
      <c r="AB2" s="11">
        <v>34</v>
      </c>
      <c r="AC2" s="11">
        <v>35</v>
      </c>
    </row>
    <row r="5" spans="1:42" x14ac:dyDescent="0.3">
      <c r="A5" t="s">
        <v>72</v>
      </c>
      <c r="B5" t="s">
        <v>28</v>
      </c>
      <c r="C5" t="s">
        <v>29</v>
      </c>
      <c r="D5" s="16" t="s">
        <v>41</v>
      </c>
      <c r="E5" s="16" t="s">
        <v>42</v>
      </c>
      <c r="F5" s="16" t="s">
        <v>43</v>
      </c>
      <c r="G5" s="16" t="s">
        <v>44</v>
      </c>
      <c r="H5" s="16" t="s">
        <v>45</v>
      </c>
      <c r="I5" s="16" t="s">
        <v>46</v>
      </c>
      <c r="J5" s="16" t="s">
        <v>47</v>
      </c>
      <c r="K5" s="16" t="s">
        <v>48</v>
      </c>
      <c r="L5" s="14" t="s">
        <v>49</v>
      </c>
      <c r="M5" s="14" t="s">
        <v>50</v>
      </c>
      <c r="N5" s="14" t="s">
        <v>51</v>
      </c>
      <c r="O5" s="14" t="s">
        <v>52</v>
      </c>
      <c r="P5" s="14" t="s">
        <v>53</v>
      </c>
      <c r="Q5" s="14" t="s">
        <v>54</v>
      </c>
      <c r="R5" s="14" t="s">
        <v>55</v>
      </c>
      <c r="S5" s="14" t="s">
        <v>56</v>
      </c>
      <c r="T5" s="15" t="s">
        <v>57</v>
      </c>
      <c r="U5" s="15" t="s">
        <v>58</v>
      </c>
      <c r="V5" s="15" t="s">
        <v>59</v>
      </c>
      <c r="W5" s="15" t="s">
        <v>60</v>
      </c>
      <c r="X5" s="15" t="s">
        <v>61</v>
      </c>
      <c r="Y5" s="15" t="s">
        <v>62</v>
      </c>
      <c r="Z5" s="15" t="s">
        <v>63</v>
      </c>
      <c r="AA5" s="15" t="s">
        <v>64</v>
      </c>
      <c r="AB5" s="17" t="s">
        <v>65</v>
      </c>
      <c r="AC5" s="17" t="s">
        <v>66</v>
      </c>
      <c r="AD5" s="17" t="s">
        <v>67</v>
      </c>
      <c r="AE5" s="17" t="s">
        <v>68</v>
      </c>
      <c r="AF5" s="17" t="s">
        <v>69</v>
      </c>
      <c r="AG5" s="17" t="s">
        <v>70</v>
      </c>
      <c r="AH5" s="16" t="s">
        <v>30</v>
      </c>
      <c r="AI5" s="16" t="s">
        <v>33</v>
      </c>
      <c r="AJ5" s="14" t="s">
        <v>31</v>
      </c>
      <c r="AK5" s="14" t="s">
        <v>34</v>
      </c>
      <c r="AL5" s="15" t="s">
        <v>32</v>
      </c>
      <c r="AM5" s="15" t="s">
        <v>35</v>
      </c>
      <c r="AN5" s="17" t="s">
        <v>36</v>
      </c>
      <c r="AO5" s="17" t="s">
        <v>37</v>
      </c>
      <c r="AP5" t="s">
        <v>73</v>
      </c>
    </row>
    <row r="6" spans="1:42" x14ac:dyDescent="0.3">
      <c r="A6" t="s">
        <v>26</v>
      </c>
      <c r="B6" t="str">
        <f>SUBSTITUTE(A6," ","")</f>
        <v>CH1234567890C12345678</v>
      </c>
      <c r="C6" t="str">
        <f>CONCATENATE(RIGHT(B6,LEN(B6)-4),LEFT(B6,4))</f>
        <v>34567890C12345678CH12</v>
      </c>
      <c r="D6" s="16">
        <f>IFERROR(IF(ISNUMBER(VALUE((MID($C6,D$5,1)))),VALUE(MID($C6,D$5,1)),HLOOKUP(MID($C6,D$5,1),$D$1:$AC$2,2)),"")</f>
        <v>3</v>
      </c>
      <c r="E6" s="16">
        <f t="shared" ref="E6:AG9" si="0">IFERROR(IF(ISNUMBER(VALUE((MID($C6,E$5,1)))),VALUE(MID($C6,E$5,1)),HLOOKUP(MID($C6,E$5,1),$D$1:$AC$2,2)),"")</f>
        <v>4</v>
      </c>
      <c r="F6" s="16">
        <f t="shared" si="0"/>
        <v>5</v>
      </c>
      <c r="G6" s="16">
        <f t="shared" si="0"/>
        <v>6</v>
      </c>
      <c r="H6" s="16">
        <f t="shared" si="0"/>
        <v>7</v>
      </c>
      <c r="I6" s="16">
        <f t="shared" si="0"/>
        <v>8</v>
      </c>
      <c r="J6" s="16">
        <f t="shared" si="0"/>
        <v>9</v>
      </c>
      <c r="K6" s="16">
        <f t="shared" si="0"/>
        <v>0</v>
      </c>
      <c r="L6" s="14">
        <f t="shared" si="0"/>
        <v>12</v>
      </c>
      <c r="M6" s="14">
        <f t="shared" si="0"/>
        <v>1</v>
      </c>
      <c r="N6" s="14">
        <f t="shared" si="0"/>
        <v>2</v>
      </c>
      <c r="O6" s="14">
        <f t="shared" si="0"/>
        <v>3</v>
      </c>
      <c r="P6" s="14">
        <f t="shared" si="0"/>
        <v>4</v>
      </c>
      <c r="Q6" s="14">
        <f t="shared" si="0"/>
        <v>5</v>
      </c>
      <c r="R6" s="14">
        <f t="shared" si="0"/>
        <v>6</v>
      </c>
      <c r="S6" s="14">
        <f t="shared" si="0"/>
        <v>7</v>
      </c>
      <c r="T6" s="15">
        <f t="shared" si="0"/>
        <v>8</v>
      </c>
      <c r="U6" s="15">
        <f t="shared" si="0"/>
        <v>12</v>
      </c>
      <c r="V6" s="15">
        <f t="shared" si="0"/>
        <v>17</v>
      </c>
      <c r="W6" s="15">
        <f t="shared" si="0"/>
        <v>1</v>
      </c>
      <c r="X6" s="15">
        <f t="shared" si="0"/>
        <v>2</v>
      </c>
      <c r="Y6" s="15" t="str">
        <f t="shared" si="0"/>
        <v/>
      </c>
      <c r="Z6" s="15" t="str">
        <f t="shared" si="0"/>
        <v/>
      </c>
      <c r="AA6" s="15" t="str">
        <f t="shared" si="0"/>
        <v/>
      </c>
      <c r="AB6" s="17" t="str">
        <f t="shared" si="0"/>
        <v/>
      </c>
      <c r="AC6" s="17" t="str">
        <f t="shared" si="0"/>
        <v/>
      </c>
      <c r="AD6" s="17" t="str">
        <f t="shared" si="0"/>
        <v/>
      </c>
      <c r="AE6" s="17" t="str">
        <f t="shared" si="0"/>
        <v/>
      </c>
      <c r="AF6" s="17" t="str">
        <f t="shared" ref="AE6:AF9" si="1">IFERROR(IF(ISNUMBER(VALUE((MID($C6,AF$5,1)))),VALUE(MID($C6,AF$5,1)),HLOOKUP(MID($C6,AF$5,1),$D$1:$AC$2,2)),"")</f>
        <v/>
      </c>
      <c r="AG6" s="17" t="str">
        <f t="shared" si="0"/>
        <v/>
      </c>
      <c r="AH6" s="16">
        <f>VALUE(CONCATENATE(D6,E6,F6,G6,H6,I6,J6,K6))</f>
        <v>34567890</v>
      </c>
      <c r="AI6" s="16">
        <f>MOD(MOD(MOD(MOD(AH6,97)*POWER(10,LEN(AJ6)),97)*POWER(10,LEN(AL6)),97)*POWER(10,LEN(AN6)),97)</f>
        <v>0</v>
      </c>
      <c r="AJ6" s="19">
        <f>VALUE(CONCATENATE(L6,M6,N6,O6,P6,Q6,R6,S6))</f>
        <v>121234567</v>
      </c>
      <c r="AK6" s="19">
        <f>MOD(MOD(MOD(AJ6,97)*POWER(10,LEN(AL6)),97)*POWER(10,LEN(AN6)),97)</f>
        <v>16</v>
      </c>
      <c r="AL6" s="20">
        <f>IFERROR(VALUE(CONCATENATE(,T6,U6,V6,W6,X6,Y6,Z6,AA6)),"")</f>
        <v>8121712</v>
      </c>
      <c r="AM6" s="20">
        <f>IFERROR(MOD(MOD(AL6,97)*POWER(10,LEN(AN6)),97),"")</f>
        <v>96</v>
      </c>
      <c r="AN6" s="18" t="str">
        <f>IFERROR(VALUE(CONCATENATE(AB6,AC6,AD6,AE6,AF6,AG6)),"")</f>
        <v/>
      </c>
      <c r="AO6" s="18" t="str">
        <f>IFERROR(MOD(AN6,97),"")</f>
        <v/>
      </c>
      <c r="AP6">
        <f>MOD(SUM(AI6,AK6,AM6,AO6),97)</f>
        <v>15</v>
      </c>
    </row>
    <row r="7" spans="1:42" x14ac:dyDescent="0.3">
      <c r="A7" t="s">
        <v>38</v>
      </c>
      <c r="B7" t="str">
        <f>SUBSTITUTE(A7," ","")</f>
        <v>LI21088100002324013AA</v>
      </c>
      <c r="C7" t="str">
        <f>CONCATENATE(RIGHT(B7,LEN(B7)-4),LEFT(B7,4))</f>
        <v>088100002324013AALI21</v>
      </c>
      <c r="D7" s="16">
        <f>IFERROR(IF(ISNUMBER(VALUE((MID($C7,D$5,1)))),VALUE(MID($C7,D$5,1)),HLOOKUP(MID($C7,D$5,1),$D$1:$AC$2,2)),"")</f>
        <v>0</v>
      </c>
      <c r="E7" s="16">
        <f t="shared" si="0"/>
        <v>8</v>
      </c>
      <c r="F7" s="16">
        <f t="shared" si="0"/>
        <v>8</v>
      </c>
      <c r="G7" s="16">
        <f t="shared" si="0"/>
        <v>1</v>
      </c>
      <c r="H7" s="16">
        <f t="shared" si="0"/>
        <v>0</v>
      </c>
      <c r="I7" s="16">
        <f t="shared" si="0"/>
        <v>0</v>
      </c>
      <c r="J7" s="16">
        <f t="shared" si="0"/>
        <v>0</v>
      </c>
      <c r="K7" s="16">
        <f t="shared" si="0"/>
        <v>0</v>
      </c>
      <c r="L7" s="14">
        <f t="shared" si="0"/>
        <v>2</v>
      </c>
      <c r="M7" s="14">
        <f t="shared" si="0"/>
        <v>3</v>
      </c>
      <c r="N7" s="14">
        <f t="shared" si="0"/>
        <v>2</v>
      </c>
      <c r="O7" s="14">
        <f t="shared" si="0"/>
        <v>4</v>
      </c>
      <c r="P7" s="14">
        <f t="shared" si="0"/>
        <v>0</v>
      </c>
      <c r="Q7" s="14">
        <f t="shared" si="0"/>
        <v>1</v>
      </c>
      <c r="R7" s="14">
        <f t="shared" si="0"/>
        <v>3</v>
      </c>
      <c r="S7" s="14">
        <f t="shared" si="0"/>
        <v>10</v>
      </c>
      <c r="T7" s="15">
        <f t="shared" si="0"/>
        <v>10</v>
      </c>
      <c r="U7" s="15">
        <f t="shared" si="0"/>
        <v>21</v>
      </c>
      <c r="V7" s="15">
        <f t="shared" si="0"/>
        <v>18</v>
      </c>
      <c r="W7" s="15">
        <f t="shared" si="0"/>
        <v>2</v>
      </c>
      <c r="X7" s="15">
        <f t="shared" si="0"/>
        <v>1</v>
      </c>
      <c r="Y7" s="15" t="str">
        <f t="shared" si="0"/>
        <v/>
      </c>
      <c r="Z7" s="15" t="str">
        <f t="shared" si="0"/>
        <v/>
      </c>
      <c r="AA7" s="15" t="str">
        <f t="shared" si="0"/>
        <v/>
      </c>
      <c r="AB7" s="17" t="str">
        <f t="shared" si="0"/>
        <v/>
      </c>
      <c r="AC7" s="17" t="str">
        <f t="shared" si="0"/>
        <v/>
      </c>
      <c r="AD7" s="17" t="str">
        <f t="shared" si="0"/>
        <v/>
      </c>
      <c r="AE7" s="17" t="str">
        <f t="shared" si="1"/>
        <v/>
      </c>
      <c r="AF7" s="17" t="str">
        <f t="shared" si="1"/>
        <v/>
      </c>
      <c r="AG7" s="17" t="str">
        <f t="shared" si="0"/>
        <v/>
      </c>
      <c r="AH7" s="16">
        <f>VALUE(CONCATENATE(D7,E7,F7,G7,H7,I7,J7,K7))</f>
        <v>8810000</v>
      </c>
      <c r="AI7" s="16">
        <f>MOD(MOD(MOD(MOD(AH7,97)*POWER(10,LEN(AJ7)),97)*POWER(10,LEN(AL7)),97)*POWER(10,LEN(AN7)),97)</f>
        <v>20</v>
      </c>
      <c r="AJ7" s="19">
        <f>VALUE(CONCATENATE(L7,M7,N7,O7,P7,Q7,R7,S7))</f>
        <v>232401310</v>
      </c>
      <c r="AK7" s="19">
        <f>MOD(MOD(MOD(AJ7,97)*POWER(10,LEN(AL7)),97)*POWER(10,LEN(AN7)),97)</f>
        <v>29</v>
      </c>
      <c r="AL7" s="20">
        <f>IFERROR(VALUE(CONCATENATE(,T7,U7,V7,W7,X7,Y7,Z7,AA7)),"")</f>
        <v>10211821</v>
      </c>
      <c r="AM7" s="20">
        <f>IFERROR(MOD(MOD(AL7,97)*POWER(10,LEN(AN7)),97),"")</f>
        <v>49</v>
      </c>
      <c r="AN7" s="18" t="str">
        <f t="shared" ref="AN7:AN8" si="2">IFERROR(VALUE(CONCATENATE(AB7,AC7,AD7,AE7,AF7,AG7)),"")</f>
        <v/>
      </c>
      <c r="AO7" s="18" t="str">
        <f>IFERROR(MOD(AN7,97),"")</f>
        <v/>
      </c>
      <c r="AP7">
        <f>MOD(SUM(AI7,AK7,AM7,AO7),97)</f>
        <v>1</v>
      </c>
    </row>
    <row r="8" spans="1:42" x14ac:dyDescent="0.3">
      <c r="A8" t="s">
        <v>39</v>
      </c>
      <c r="B8" t="str">
        <f>SUBSTITUTE(A8," ","")</f>
        <v>LU280019400644750000</v>
      </c>
      <c r="C8" t="str">
        <f>CONCATENATE(RIGHT(B8,LEN(B8)-4),LEFT(B8,4))</f>
        <v>0019400644750000LU28</v>
      </c>
      <c r="D8" s="16">
        <f>IFERROR(IF(ISNUMBER(VALUE((MID($C8,D$5,1)))),VALUE(MID($C8,D$5,1)),HLOOKUP(MID($C8,D$5,1),$D$1:$AC$2,2)),"")</f>
        <v>0</v>
      </c>
      <c r="E8" s="16">
        <f t="shared" si="0"/>
        <v>0</v>
      </c>
      <c r="F8" s="16">
        <f t="shared" si="0"/>
        <v>1</v>
      </c>
      <c r="G8" s="16">
        <f t="shared" si="0"/>
        <v>9</v>
      </c>
      <c r="H8" s="16">
        <f t="shared" si="0"/>
        <v>4</v>
      </c>
      <c r="I8" s="16">
        <f t="shared" si="0"/>
        <v>0</v>
      </c>
      <c r="J8" s="16">
        <f t="shared" si="0"/>
        <v>0</v>
      </c>
      <c r="K8" s="16">
        <f t="shared" si="0"/>
        <v>6</v>
      </c>
      <c r="L8" s="14">
        <f t="shared" si="0"/>
        <v>4</v>
      </c>
      <c r="M8" s="14">
        <f t="shared" si="0"/>
        <v>4</v>
      </c>
      <c r="N8" s="14">
        <f t="shared" si="0"/>
        <v>7</v>
      </c>
      <c r="O8" s="14">
        <f t="shared" si="0"/>
        <v>5</v>
      </c>
      <c r="P8" s="14">
        <f t="shared" si="0"/>
        <v>0</v>
      </c>
      <c r="Q8" s="14">
        <f t="shared" si="0"/>
        <v>0</v>
      </c>
      <c r="R8" s="14">
        <f t="shared" si="0"/>
        <v>0</v>
      </c>
      <c r="S8" s="14">
        <f t="shared" si="0"/>
        <v>0</v>
      </c>
      <c r="T8" s="15">
        <f t="shared" si="0"/>
        <v>21</v>
      </c>
      <c r="U8" s="15">
        <f t="shared" si="0"/>
        <v>30</v>
      </c>
      <c r="V8" s="15">
        <f t="shared" si="0"/>
        <v>2</v>
      </c>
      <c r="W8" s="15">
        <f t="shared" si="0"/>
        <v>8</v>
      </c>
      <c r="X8" s="15" t="str">
        <f t="shared" si="0"/>
        <v/>
      </c>
      <c r="Y8" s="15" t="str">
        <f t="shared" si="0"/>
        <v/>
      </c>
      <c r="Z8" s="15" t="str">
        <f t="shared" si="0"/>
        <v/>
      </c>
      <c r="AA8" s="15" t="str">
        <f t="shared" si="0"/>
        <v/>
      </c>
      <c r="AB8" s="17" t="str">
        <f t="shared" si="0"/>
        <v/>
      </c>
      <c r="AC8" s="17" t="str">
        <f t="shared" si="0"/>
        <v/>
      </c>
      <c r="AD8" s="17" t="str">
        <f t="shared" si="0"/>
        <v/>
      </c>
      <c r="AE8" s="17" t="str">
        <f t="shared" si="1"/>
        <v/>
      </c>
      <c r="AF8" s="17" t="str">
        <f t="shared" si="1"/>
        <v/>
      </c>
      <c r="AG8" s="17" t="str">
        <f t="shared" si="0"/>
        <v/>
      </c>
      <c r="AH8" s="16">
        <f>VALUE(CONCATENATE(D8,E8,F8,G8,H8,I8,J8,K8))</f>
        <v>194006</v>
      </c>
      <c r="AI8" s="16">
        <f>MOD(MOD(MOD(MOD(AH8,97)*POWER(10,LEN(AJ8)),97)*POWER(10,LEN(AL8)),97)*POWER(10,LEN(AN8)),97)</f>
        <v>27</v>
      </c>
      <c r="AJ8" s="19">
        <f>VALUE(CONCATENATE(L8,M8,N8,O8,P8,Q8,R8,S8))</f>
        <v>44750000</v>
      </c>
      <c r="AK8" s="19">
        <f>MOD(MOD(MOD(AJ8,97)*POWER(10,LEN(AL8)),97)*POWER(10,LEN(AN8)),97)</f>
        <v>55</v>
      </c>
      <c r="AL8" s="20">
        <f>IFERROR(VALUE(CONCATENATE(,T8,U8,V8,W8,X8,Y8,Z8,AA8)),"")</f>
        <v>213028</v>
      </c>
      <c r="AM8" s="20">
        <f>IFERROR(MOD(MOD(AL8,97)*POWER(10,LEN(AN8)),97),"")</f>
        <v>16</v>
      </c>
      <c r="AN8" s="18" t="str">
        <f t="shared" si="2"/>
        <v/>
      </c>
      <c r="AO8" s="18" t="str">
        <f>IFERROR(MOD(AN8,97),"")</f>
        <v/>
      </c>
      <c r="AP8">
        <f>MOD(SUM(AI8,AK8,AM8,AO8),97)</f>
        <v>1</v>
      </c>
    </row>
    <row r="9" spans="1:42" x14ac:dyDescent="0.3">
      <c r="A9" s="13" t="s">
        <v>40</v>
      </c>
      <c r="B9" t="str">
        <f>SUBSTITUTE(A9," ","")</f>
        <v>MD24AG000225100013104168</v>
      </c>
      <c r="C9" t="str">
        <f>CONCATENATE(RIGHT(B9,LEN(B9)-4),LEFT(B9,4))</f>
        <v>AG000225100013104168MD24</v>
      </c>
      <c r="D9" s="16">
        <f>IFERROR(IF(ISNUMBER(VALUE((MID($C9,D$5,1)))),VALUE(MID($C9,D$5,1)),HLOOKUP(MID($C9,D$5,1),$D$1:$AC$2,2)),"")</f>
        <v>10</v>
      </c>
      <c r="E9" s="16">
        <f t="shared" si="0"/>
        <v>16</v>
      </c>
      <c r="F9" s="16">
        <f t="shared" si="0"/>
        <v>0</v>
      </c>
      <c r="G9" s="16">
        <f t="shared" si="0"/>
        <v>0</v>
      </c>
      <c r="H9" s="16">
        <f t="shared" si="0"/>
        <v>0</v>
      </c>
      <c r="I9" s="16">
        <f t="shared" si="0"/>
        <v>2</v>
      </c>
      <c r="J9" s="16">
        <f t="shared" si="0"/>
        <v>2</v>
      </c>
      <c r="K9" s="16">
        <f t="shared" si="0"/>
        <v>5</v>
      </c>
      <c r="L9" s="14">
        <f t="shared" si="0"/>
        <v>1</v>
      </c>
      <c r="M9" s="14">
        <f t="shared" si="0"/>
        <v>0</v>
      </c>
      <c r="N9" s="14">
        <f t="shared" si="0"/>
        <v>0</v>
      </c>
      <c r="O9" s="14">
        <f t="shared" si="0"/>
        <v>0</v>
      </c>
      <c r="P9" s="14">
        <f t="shared" si="0"/>
        <v>1</v>
      </c>
      <c r="Q9" s="14">
        <f t="shared" si="0"/>
        <v>3</v>
      </c>
      <c r="R9" s="14">
        <f t="shared" si="0"/>
        <v>1</v>
      </c>
      <c r="S9" s="14">
        <f t="shared" si="0"/>
        <v>0</v>
      </c>
      <c r="T9" s="15">
        <f t="shared" si="0"/>
        <v>4</v>
      </c>
      <c r="U9" s="15">
        <f t="shared" si="0"/>
        <v>1</v>
      </c>
      <c r="V9" s="15">
        <f t="shared" si="0"/>
        <v>6</v>
      </c>
      <c r="W9" s="15">
        <f t="shared" si="0"/>
        <v>8</v>
      </c>
      <c r="X9" s="15">
        <f t="shared" si="0"/>
        <v>22</v>
      </c>
      <c r="Y9" s="15">
        <f t="shared" si="0"/>
        <v>13</v>
      </c>
      <c r="Z9" s="15">
        <f t="shared" si="0"/>
        <v>2</v>
      </c>
      <c r="AA9" s="15">
        <f t="shared" si="0"/>
        <v>4</v>
      </c>
      <c r="AB9" s="17" t="str">
        <f t="shared" si="0"/>
        <v/>
      </c>
      <c r="AC9" s="17" t="str">
        <f t="shared" si="0"/>
        <v/>
      </c>
      <c r="AD9" s="17" t="str">
        <f t="shared" si="0"/>
        <v/>
      </c>
      <c r="AE9" s="17" t="str">
        <f t="shared" si="1"/>
        <v/>
      </c>
      <c r="AF9" s="17" t="str">
        <f t="shared" si="1"/>
        <v/>
      </c>
      <c r="AG9" s="17" t="str">
        <f t="shared" si="0"/>
        <v/>
      </c>
      <c r="AH9" s="16">
        <f>VALUE(CONCATENATE(D9,E9,F9,G9,H9,I9,J9,K9))</f>
        <v>1016000225</v>
      </c>
      <c r="AI9" s="16">
        <f>MOD(MOD(MOD(MOD(AH9,97)*POWER(10,LEN(AJ9)),97)*POWER(10,LEN(AL9)),97)*POWER(10,LEN(AN9)),97)</f>
        <v>1</v>
      </c>
      <c r="AJ9" s="19">
        <f>VALUE(CONCATENATE(L9,M9,N9,O9,P9,Q9,R9,S9))</f>
        <v>10001310</v>
      </c>
      <c r="AK9" s="19">
        <f>MOD(MOD(MOD(AJ9,97)*POWER(10,LEN(AL9)),97)*POWER(10,LEN(AN9)),97)</f>
        <v>14</v>
      </c>
      <c r="AL9" s="20">
        <f>IFERROR(VALUE(CONCATENATE(,T9,U9,V9,W9,X9,Y9,Z9,AA9)),"")</f>
        <v>4168221324</v>
      </c>
      <c r="AM9" s="20">
        <f>IFERROR(MOD(MOD(AL9,97)*POWER(10,LEN(AN9)),97),"")</f>
        <v>83</v>
      </c>
      <c r="AN9" s="18" t="str">
        <f t="shared" ref="AN9" si="3">IFERROR(VALUE(CONCATENATE(AB9,AC9,AD9,AE9,AF9,AG9)),"")</f>
        <v/>
      </c>
      <c r="AO9" s="18" t="str">
        <f>IFERROR(MOD(AN9,97),"")</f>
        <v/>
      </c>
      <c r="AP9">
        <f>MOD(SUM(AI9,AK9,AM9,AO9),97)</f>
        <v>1</v>
      </c>
    </row>
    <row r="10" spans="1:42" x14ac:dyDescent="0.3">
      <c r="A10" s="12" t="s">
        <v>71</v>
      </c>
      <c r="B10" t="str">
        <f>SUBSTITUTE(A10," ","")</f>
        <v>ME25505000012345678951</v>
      </c>
      <c r="C10" t="str">
        <f>CONCATENATE(RIGHT(B10,LEN(B10)-4),LEFT(B10,4))</f>
        <v>505000012345678951ME25</v>
      </c>
      <c r="D10" s="16">
        <f>IFERROR(IF(ISNUMBER(VALUE((MID($C10,D$5,1)))),VALUE(MID($C10,D$5,1)),HLOOKUP(MID($C10,D$5,1),$D$1:$AC$2,2)),"")</f>
        <v>5</v>
      </c>
      <c r="E10" s="16">
        <f>IFERROR(IF(ISNUMBER(VALUE((MID($C10,E$5,1)))),VALUE(MID($C10,E$5,1)),HLOOKUP(MID($C10,E$5,1),$D$1:$AC$2,2)),"")</f>
        <v>0</v>
      </c>
      <c r="F10" s="16">
        <f>IFERROR(IF(ISNUMBER(VALUE((MID($C10,F$5,1)))),VALUE(MID($C10,F$5,1)),HLOOKUP(MID($C10,F$5,1),$D$1:$AC$2,2)),"")</f>
        <v>5</v>
      </c>
      <c r="G10" s="16">
        <f>IFERROR(IF(ISNUMBER(VALUE((MID($C10,G$5,1)))),VALUE(MID($C10,G$5,1)),HLOOKUP(MID($C10,G$5,1),$D$1:$AC$2,2)),"")</f>
        <v>0</v>
      </c>
      <c r="H10" s="16">
        <f>IFERROR(IF(ISNUMBER(VALUE((MID($C10,H$5,1)))),VALUE(MID($C10,H$5,1)),HLOOKUP(MID($C10,H$5,1),$D$1:$AC$2,2)),"")</f>
        <v>0</v>
      </c>
      <c r="I10" s="16">
        <f>IFERROR(IF(ISNUMBER(VALUE((MID($C10,I$5,1)))),VALUE(MID($C10,I$5,1)),HLOOKUP(MID($C10,I$5,1),$D$1:$AC$2,2)),"")</f>
        <v>0</v>
      </c>
      <c r="J10" s="16">
        <f>IFERROR(IF(ISNUMBER(VALUE((MID($C10,J$5,1)))),VALUE(MID($C10,J$5,1)),HLOOKUP(MID($C10,J$5,1),$D$1:$AC$2,2)),"")</f>
        <v>0</v>
      </c>
      <c r="K10" s="16">
        <f>IFERROR(IF(ISNUMBER(VALUE((MID($C10,K$5,1)))),VALUE(MID($C10,K$5,1)),HLOOKUP(MID($C10,K$5,1),$D$1:$AC$2,2)),"")</f>
        <v>1</v>
      </c>
      <c r="L10" s="14">
        <f>IFERROR(IF(ISNUMBER(VALUE((MID($C10,L$5,1)))),VALUE(MID($C10,L$5,1)),HLOOKUP(MID($C10,L$5,1),$D$1:$AC$2,2)),"")</f>
        <v>2</v>
      </c>
      <c r="M10" s="14">
        <f>IFERROR(IF(ISNUMBER(VALUE((MID($C10,M$5,1)))),VALUE(MID($C10,M$5,1)),HLOOKUP(MID($C10,M$5,1),$D$1:$AC$2,2)),"")</f>
        <v>3</v>
      </c>
      <c r="N10" s="14">
        <f>IFERROR(IF(ISNUMBER(VALUE((MID($C10,N$5,1)))),VALUE(MID($C10,N$5,1)),HLOOKUP(MID($C10,N$5,1),$D$1:$AC$2,2)),"")</f>
        <v>4</v>
      </c>
      <c r="O10" s="14">
        <f>IFERROR(IF(ISNUMBER(VALUE((MID($C10,O$5,1)))),VALUE(MID($C10,O$5,1)),HLOOKUP(MID($C10,O$5,1),$D$1:$AC$2,2)),"")</f>
        <v>5</v>
      </c>
      <c r="P10" s="14">
        <f>IFERROR(IF(ISNUMBER(VALUE((MID($C10,P$5,1)))),VALUE(MID($C10,P$5,1)),HLOOKUP(MID($C10,P$5,1),$D$1:$AC$2,2)),"")</f>
        <v>6</v>
      </c>
      <c r="Q10" s="14">
        <f>IFERROR(IF(ISNUMBER(VALUE((MID($C10,Q$5,1)))),VALUE(MID($C10,Q$5,1)),HLOOKUP(MID($C10,Q$5,1),$D$1:$AC$2,2)),"")</f>
        <v>7</v>
      </c>
      <c r="R10" s="14">
        <f>IFERROR(IF(ISNUMBER(VALUE((MID($C10,R$5,1)))),VALUE(MID($C10,R$5,1)),HLOOKUP(MID($C10,R$5,1),$D$1:$AC$2,2)),"")</f>
        <v>8</v>
      </c>
      <c r="S10" s="14">
        <f>IFERROR(IF(ISNUMBER(VALUE((MID($C10,S$5,1)))),VALUE(MID($C10,S$5,1)),HLOOKUP(MID($C10,S$5,1),$D$1:$AC$2,2)),"")</f>
        <v>9</v>
      </c>
      <c r="T10" s="15">
        <f>IFERROR(IF(ISNUMBER(VALUE((MID($C10,T$5,1)))),VALUE(MID($C10,T$5,1)),HLOOKUP(MID($C10,T$5,1),$D$1:$AC$2,2)),"")</f>
        <v>5</v>
      </c>
      <c r="U10" s="15">
        <f>IFERROR(IF(ISNUMBER(VALUE((MID($C10,U$5,1)))),VALUE(MID($C10,U$5,1)),HLOOKUP(MID($C10,U$5,1),$D$1:$AC$2,2)),"")</f>
        <v>1</v>
      </c>
      <c r="V10" s="15">
        <f>IFERROR(IF(ISNUMBER(VALUE((MID($C10,V$5,1)))),VALUE(MID($C10,V$5,1)),HLOOKUP(MID($C10,V$5,1),$D$1:$AC$2,2)),"")</f>
        <v>22</v>
      </c>
      <c r="W10" s="15">
        <f>IFERROR(IF(ISNUMBER(VALUE((MID($C10,W$5,1)))),VALUE(MID($C10,W$5,1)),HLOOKUP(MID($C10,W$5,1),$D$1:$AC$2,2)),"")</f>
        <v>14</v>
      </c>
      <c r="X10" s="15">
        <f>IFERROR(IF(ISNUMBER(VALUE((MID($C10,X$5,1)))),VALUE(MID($C10,X$5,1)),HLOOKUP(MID($C10,X$5,1),$D$1:$AC$2,2)),"")</f>
        <v>2</v>
      </c>
      <c r="Y10" s="15">
        <f>IFERROR(IF(ISNUMBER(VALUE((MID($C10,Y$5,1)))),VALUE(MID($C10,Y$5,1)),HLOOKUP(MID($C10,Y$5,1),$D$1:$AC$2,2)),"")</f>
        <v>5</v>
      </c>
      <c r="Z10" s="15" t="str">
        <f>IFERROR(IF(ISNUMBER(VALUE((MID($C10,Z$5,1)))),VALUE(MID($C10,Z$5,1)),HLOOKUP(MID($C10,Z$5,1),$D$1:$AC$2,2)),"")</f>
        <v/>
      </c>
      <c r="AA10" s="15" t="str">
        <f>IFERROR(IF(ISNUMBER(VALUE((MID($C10,AA$5,1)))),VALUE(MID($C10,AA$5,1)),HLOOKUP(MID($C10,AA$5,1),$D$1:$AC$2,2)),"")</f>
        <v/>
      </c>
      <c r="AB10" s="17" t="str">
        <f>IFERROR(IF(ISNUMBER(VALUE((MID($C10,AB$5,1)))),VALUE(MID($C10,AB$5,1)),HLOOKUP(MID($C10,AB$5,1),$D$1:$AC$2,2)),"")</f>
        <v/>
      </c>
      <c r="AC10" s="17" t="str">
        <f>IFERROR(IF(ISNUMBER(VALUE((MID($C10,AC$5,1)))),VALUE(MID($C10,AC$5,1)),HLOOKUP(MID($C10,AC$5,1),$D$1:$AC$2,2)),"")</f>
        <v/>
      </c>
      <c r="AD10" s="17" t="str">
        <f>IFERROR(IF(ISNUMBER(VALUE((MID($C10,AD$5,1)))),VALUE(MID($C10,AD$5,1)),HLOOKUP(MID($C10,AD$5,1),$D$1:$AC$2,2)),"")</f>
        <v/>
      </c>
      <c r="AE10" s="17" t="str">
        <f>IFERROR(IF(ISNUMBER(VALUE((MID($C10,AE$5,1)))),VALUE(MID($C10,AE$5,1)),HLOOKUP(MID($C10,AE$5,1),$D$1:$AC$2,2)),"")</f>
        <v/>
      </c>
      <c r="AF10" s="17" t="str">
        <f>IFERROR(IF(ISNUMBER(VALUE((MID($C10,AF$5,1)))),VALUE(MID($C10,AF$5,1)),HLOOKUP(MID($C10,AF$5,1),$D$1:$AC$2,2)),"")</f>
        <v/>
      </c>
      <c r="AG10" s="17" t="str">
        <f>IFERROR(IF(ISNUMBER(VALUE((MID($C10,AG$5,1)))),VALUE(MID($C10,AG$5,1)),HLOOKUP(MID($C10,AG$5,1),$D$1:$AC$2,2)),"")</f>
        <v/>
      </c>
      <c r="AH10" s="16">
        <f>VALUE(CONCATENATE(D10,E10,F10,G10,H10,I10,J10,K10))</f>
        <v>50500001</v>
      </c>
      <c r="AI10" s="16">
        <f>MOD(MOD(MOD(MOD(AH10,97)*POWER(10,LEN(AJ10)),97)*POWER(10,LEN(AL10)),97)*POWER(10,LEN(AN10)),97)</f>
        <v>15</v>
      </c>
      <c r="AJ10" s="19">
        <f>VALUE(CONCATENATE(L10,M10,N10,O10,P10,Q10,R10,S10))</f>
        <v>23456789</v>
      </c>
      <c r="AK10" s="19">
        <f>MOD(MOD(MOD(AJ10,97)*POWER(10,LEN(AL10)),97)*POWER(10,LEN(AN10)),97)</f>
        <v>90</v>
      </c>
      <c r="AL10" s="20">
        <f>IFERROR(VALUE(CONCATENATE(,T10,U10,V10,W10,X10,Y10,Z10,AA10)),"")</f>
        <v>51221425</v>
      </c>
      <c r="AM10" s="20">
        <f>IFERROR(MOD(MOD(AL10,97)*POWER(10,LEN(AN10)),97),"")</f>
        <v>90</v>
      </c>
      <c r="AN10" s="18" t="str">
        <f>IFERROR(VALUE(CONCATENATE(AB10,AC10,AD10,AE10,AF10,AG10)),"")</f>
        <v/>
      </c>
      <c r="AO10" s="18" t="str">
        <f>IFERROR(MOD(AN10,97),"")</f>
        <v/>
      </c>
      <c r="AP10">
        <f>MOD(SUM(AI10,AK10,AM10,AO10),97)</f>
        <v>1</v>
      </c>
    </row>
    <row r="11" spans="1:42" x14ac:dyDescent="0.3">
      <c r="A11" t="s">
        <v>74</v>
      </c>
      <c r="B11" t="str">
        <f>SUBSTITUTE(A11," ","")</f>
        <v>AT611904300234573201</v>
      </c>
      <c r="C11" t="str">
        <f>CONCATENATE(RIGHT(B11,LEN(B11)-4),LEFT(B11,4))</f>
        <v>1904300234573201AT61</v>
      </c>
      <c r="D11" s="16">
        <f>IFERROR(IF(ISNUMBER(VALUE((MID($C11,D$5,1)))),VALUE(MID($C11,D$5,1)),HLOOKUP(MID($C11,D$5,1),$D$1:$AC$2,2)),"")</f>
        <v>1</v>
      </c>
      <c r="E11" s="16">
        <f>IFERROR(IF(ISNUMBER(VALUE((MID($C11,E$5,1)))),VALUE(MID($C11,E$5,1)),HLOOKUP(MID($C11,E$5,1),$D$1:$AC$2,2)),"")</f>
        <v>9</v>
      </c>
      <c r="F11" s="16">
        <f>IFERROR(IF(ISNUMBER(VALUE((MID($C11,F$5,1)))),VALUE(MID($C11,F$5,1)),HLOOKUP(MID($C11,F$5,1),$D$1:$AC$2,2)),"")</f>
        <v>0</v>
      </c>
      <c r="G11" s="16">
        <f>IFERROR(IF(ISNUMBER(VALUE((MID($C11,G$5,1)))),VALUE(MID($C11,G$5,1)),HLOOKUP(MID($C11,G$5,1),$D$1:$AC$2,2)),"")</f>
        <v>4</v>
      </c>
      <c r="H11" s="16">
        <f>IFERROR(IF(ISNUMBER(VALUE((MID($C11,H$5,1)))),VALUE(MID($C11,H$5,1)),HLOOKUP(MID($C11,H$5,1),$D$1:$AC$2,2)),"")</f>
        <v>3</v>
      </c>
      <c r="I11" s="16">
        <f>IFERROR(IF(ISNUMBER(VALUE((MID($C11,I$5,1)))),VALUE(MID($C11,I$5,1)),HLOOKUP(MID($C11,I$5,1),$D$1:$AC$2,2)),"")</f>
        <v>0</v>
      </c>
      <c r="J11" s="16">
        <f>IFERROR(IF(ISNUMBER(VALUE((MID($C11,J$5,1)))),VALUE(MID($C11,J$5,1)),HLOOKUP(MID($C11,J$5,1),$D$1:$AC$2,2)),"")</f>
        <v>0</v>
      </c>
      <c r="K11" s="16">
        <f>IFERROR(IF(ISNUMBER(VALUE((MID($C11,K$5,1)))),VALUE(MID($C11,K$5,1)),HLOOKUP(MID($C11,K$5,1),$D$1:$AC$2,2)),"")</f>
        <v>2</v>
      </c>
      <c r="L11" s="14">
        <f>IFERROR(IF(ISNUMBER(VALUE((MID($C11,L$5,1)))),VALUE(MID($C11,L$5,1)),HLOOKUP(MID($C11,L$5,1),$D$1:$AC$2,2)),"")</f>
        <v>3</v>
      </c>
      <c r="M11" s="14">
        <f>IFERROR(IF(ISNUMBER(VALUE((MID($C11,M$5,1)))),VALUE(MID($C11,M$5,1)),HLOOKUP(MID($C11,M$5,1),$D$1:$AC$2,2)),"")</f>
        <v>4</v>
      </c>
      <c r="N11" s="14">
        <f>IFERROR(IF(ISNUMBER(VALUE((MID($C11,N$5,1)))),VALUE(MID($C11,N$5,1)),HLOOKUP(MID($C11,N$5,1),$D$1:$AC$2,2)),"")</f>
        <v>5</v>
      </c>
      <c r="O11" s="14">
        <f>IFERROR(IF(ISNUMBER(VALUE((MID($C11,O$5,1)))),VALUE(MID($C11,O$5,1)),HLOOKUP(MID($C11,O$5,1),$D$1:$AC$2,2)),"")</f>
        <v>7</v>
      </c>
      <c r="P11" s="14">
        <f>IFERROR(IF(ISNUMBER(VALUE((MID($C11,P$5,1)))),VALUE(MID($C11,P$5,1)),HLOOKUP(MID($C11,P$5,1),$D$1:$AC$2,2)),"")</f>
        <v>3</v>
      </c>
      <c r="Q11" s="14">
        <f>IFERROR(IF(ISNUMBER(VALUE((MID($C11,Q$5,1)))),VALUE(MID($C11,Q$5,1)),HLOOKUP(MID($C11,Q$5,1),$D$1:$AC$2,2)),"")</f>
        <v>2</v>
      </c>
      <c r="R11" s="14">
        <f>IFERROR(IF(ISNUMBER(VALUE((MID($C11,R$5,1)))),VALUE(MID($C11,R$5,1)),HLOOKUP(MID($C11,R$5,1),$D$1:$AC$2,2)),"")</f>
        <v>0</v>
      </c>
      <c r="S11" s="14">
        <f>IFERROR(IF(ISNUMBER(VALUE((MID($C11,S$5,1)))),VALUE(MID($C11,S$5,1)),HLOOKUP(MID($C11,S$5,1),$D$1:$AC$2,2)),"")</f>
        <v>1</v>
      </c>
      <c r="T11" s="15">
        <f>IFERROR(IF(ISNUMBER(VALUE((MID($C11,T$5,1)))),VALUE(MID($C11,T$5,1)),HLOOKUP(MID($C11,T$5,1),$D$1:$AC$2,2)),"")</f>
        <v>10</v>
      </c>
      <c r="U11" s="15">
        <f>IFERROR(IF(ISNUMBER(VALUE((MID($C11,U$5,1)))),VALUE(MID($C11,U$5,1)),HLOOKUP(MID($C11,U$5,1),$D$1:$AC$2,2)),"")</f>
        <v>29</v>
      </c>
      <c r="V11" s="15">
        <f>IFERROR(IF(ISNUMBER(VALUE((MID($C11,V$5,1)))),VALUE(MID($C11,V$5,1)),HLOOKUP(MID($C11,V$5,1),$D$1:$AC$2,2)),"")</f>
        <v>6</v>
      </c>
      <c r="W11" s="15">
        <f>IFERROR(IF(ISNUMBER(VALUE((MID($C11,W$5,1)))),VALUE(MID($C11,W$5,1)),HLOOKUP(MID($C11,W$5,1),$D$1:$AC$2,2)),"")</f>
        <v>1</v>
      </c>
      <c r="X11" s="15" t="str">
        <f>IFERROR(IF(ISNUMBER(VALUE((MID($C11,X$5,1)))),VALUE(MID($C11,X$5,1)),HLOOKUP(MID($C11,X$5,1),$D$1:$AC$2,2)),"")</f>
        <v/>
      </c>
      <c r="Y11" s="15" t="str">
        <f>IFERROR(IF(ISNUMBER(VALUE((MID($C11,Y$5,1)))),VALUE(MID($C11,Y$5,1)),HLOOKUP(MID($C11,Y$5,1),$D$1:$AC$2,2)),"")</f>
        <v/>
      </c>
      <c r="Z11" s="15" t="str">
        <f>IFERROR(IF(ISNUMBER(VALUE((MID($C11,Z$5,1)))),VALUE(MID($C11,Z$5,1)),HLOOKUP(MID($C11,Z$5,1),$D$1:$AC$2,2)),"")</f>
        <v/>
      </c>
      <c r="AA11" s="15" t="str">
        <f>IFERROR(IF(ISNUMBER(VALUE((MID($C11,AA$5,1)))),VALUE(MID($C11,AA$5,1)),HLOOKUP(MID($C11,AA$5,1),$D$1:$AC$2,2)),"")</f>
        <v/>
      </c>
      <c r="AB11" s="17" t="str">
        <f>IFERROR(IF(ISNUMBER(VALUE((MID($C11,AB$5,1)))),VALUE(MID($C11,AB$5,1)),HLOOKUP(MID($C11,AB$5,1),$D$1:$AC$2,2)),"")</f>
        <v/>
      </c>
      <c r="AC11" s="17" t="str">
        <f>IFERROR(IF(ISNUMBER(VALUE((MID($C11,AC$5,1)))),VALUE(MID($C11,AC$5,1)),HLOOKUP(MID($C11,AC$5,1),$D$1:$AC$2,2)),"")</f>
        <v/>
      </c>
      <c r="AD11" s="17" t="str">
        <f>IFERROR(IF(ISNUMBER(VALUE((MID($C11,AD$5,1)))),VALUE(MID($C11,AD$5,1)),HLOOKUP(MID($C11,AD$5,1),$D$1:$AC$2,2)),"")</f>
        <v/>
      </c>
      <c r="AE11" s="17" t="str">
        <f>IFERROR(IF(ISNUMBER(VALUE((MID($C11,AE$5,1)))),VALUE(MID($C11,AE$5,1)),HLOOKUP(MID($C11,AE$5,1),$D$1:$AC$2,2)),"")</f>
        <v/>
      </c>
      <c r="AF11" s="17" t="str">
        <f>IFERROR(IF(ISNUMBER(VALUE((MID($C11,AF$5,1)))),VALUE(MID($C11,AF$5,1)),HLOOKUP(MID($C11,AF$5,1),$D$1:$AC$2,2)),"")</f>
        <v/>
      </c>
      <c r="AG11" s="17" t="str">
        <f>IFERROR(IF(ISNUMBER(VALUE((MID($C11,AG$5,1)))),VALUE(MID($C11,AG$5,1)),HLOOKUP(MID($C11,AG$5,1),$D$1:$AC$2,2)),"")</f>
        <v/>
      </c>
      <c r="AH11" s="16">
        <f>VALUE(CONCATENATE(D11,E11,F11,G11,H11,I11,J11,K11))</f>
        <v>19043002</v>
      </c>
      <c r="AI11" s="16">
        <f>MOD(MOD(MOD(MOD(AH11,97)*POWER(10,LEN(AJ11)),97)*POWER(10,LEN(AL11)),97)*POWER(10,LEN(AN11)),97)</f>
        <v>23</v>
      </c>
      <c r="AJ11" s="19">
        <f>VALUE(CONCATENATE(L11,M11,N11,O11,P11,Q11,R11,S11))</f>
        <v>34573201</v>
      </c>
      <c r="AK11" s="19">
        <f>MOD(MOD(MOD(AJ11,97)*POWER(10,LEN(AL11)),97)*POWER(10,LEN(AN11)),97)</f>
        <v>31</v>
      </c>
      <c r="AL11" s="20">
        <f>IFERROR(VALUE(CONCATENATE(,T11,U11,V11,W11,X11,Y11,Z11,AA11)),"")</f>
        <v>102961</v>
      </c>
      <c r="AM11" s="20">
        <f>IFERROR(MOD(MOD(AL11,97)*POWER(10,LEN(AN11)),97),"")</f>
        <v>44</v>
      </c>
      <c r="AN11" s="18" t="str">
        <f>IFERROR(VALUE(CONCATENATE(AB11,AC11,AD11,AE11,AF11,AG11)),"")</f>
        <v/>
      </c>
      <c r="AO11" s="18" t="str">
        <f>IFERROR(MOD(AN11,97),"")</f>
        <v/>
      </c>
      <c r="AP11">
        <f>MOD(SUM(AI11,AK11,AM11,AO11),97)</f>
        <v>1</v>
      </c>
    </row>
    <row r="12" spans="1:42" x14ac:dyDescent="0.3">
      <c r="A12" s="21" t="s">
        <v>75</v>
      </c>
      <c r="B12" t="str">
        <f>SUBSTITUTE(A12," ","")</f>
        <v>BH67BMAG00001299123456</v>
      </c>
      <c r="C12" t="str">
        <f>CONCATENATE(RIGHT(B12,LEN(B12)-4),LEFT(B12,4))</f>
        <v>BMAG00001299123456BH67</v>
      </c>
      <c r="D12" s="16">
        <f>IFERROR(IF(ISNUMBER(VALUE((MID($C12,D$5,1)))),VALUE(MID($C12,D$5,1)),HLOOKUP(MID($C12,D$5,1),$D$1:$AC$2,2)),"")</f>
        <v>11</v>
      </c>
      <c r="E12" s="16">
        <f>IFERROR(IF(ISNUMBER(VALUE((MID($C12,E$5,1)))),VALUE(MID($C12,E$5,1)),HLOOKUP(MID($C12,E$5,1),$D$1:$AC$2,2)),"")</f>
        <v>22</v>
      </c>
      <c r="F12" s="16">
        <f>IFERROR(IF(ISNUMBER(VALUE((MID($C12,F$5,1)))),VALUE(MID($C12,F$5,1)),HLOOKUP(MID($C12,F$5,1),$D$1:$AC$2,2)),"")</f>
        <v>10</v>
      </c>
      <c r="G12" s="16">
        <f>IFERROR(IF(ISNUMBER(VALUE((MID($C12,G$5,1)))),VALUE(MID($C12,G$5,1)),HLOOKUP(MID($C12,G$5,1),$D$1:$AC$2,2)),"")</f>
        <v>16</v>
      </c>
      <c r="H12" s="16">
        <f>IFERROR(IF(ISNUMBER(VALUE((MID($C12,H$5,1)))),VALUE(MID($C12,H$5,1)),HLOOKUP(MID($C12,H$5,1),$D$1:$AC$2,2)),"")</f>
        <v>0</v>
      </c>
      <c r="I12" s="16">
        <f>IFERROR(IF(ISNUMBER(VALUE((MID($C12,I$5,1)))),VALUE(MID($C12,I$5,1)),HLOOKUP(MID($C12,I$5,1),$D$1:$AC$2,2)),"")</f>
        <v>0</v>
      </c>
      <c r="J12" s="16">
        <f>IFERROR(IF(ISNUMBER(VALUE((MID($C12,J$5,1)))),VALUE(MID($C12,J$5,1)),HLOOKUP(MID($C12,J$5,1),$D$1:$AC$2,2)),"")</f>
        <v>0</v>
      </c>
      <c r="K12" s="16">
        <f>IFERROR(IF(ISNUMBER(VALUE((MID($C12,K$5,1)))),VALUE(MID($C12,K$5,1)),HLOOKUP(MID($C12,K$5,1),$D$1:$AC$2,2)),"")</f>
        <v>0</v>
      </c>
      <c r="L12" s="14">
        <f>IFERROR(IF(ISNUMBER(VALUE((MID($C12,L$5,1)))),VALUE(MID($C12,L$5,1)),HLOOKUP(MID($C12,L$5,1),$D$1:$AC$2,2)),"")</f>
        <v>1</v>
      </c>
      <c r="M12" s="14">
        <f>IFERROR(IF(ISNUMBER(VALUE((MID($C12,M$5,1)))),VALUE(MID($C12,M$5,1)),HLOOKUP(MID($C12,M$5,1),$D$1:$AC$2,2)),"")</f>
        <v>2</v>
      </c>
      <c r="N12" s="14">
        <f>IFERROR(IF(ISNUMBER(VALUE((MID($C12,N$5,1)))),VALUE(MID($C12,N$5,1)),HLOOKUP(MID($C12,N$5,1),$D$1:$AC$2,2)),"")</f>
        <v>9</v>
      </c>
      <c r="O12" s="14">
        <f>IFERROR(IF(ISNUMBER(VALUE((MID($C12,O$5,1)))),VALUE(MID($C12,O$5,1)),HLOOKUP(MID($C12,O$5,1),$D$1:$AC$2,2)),"")</f>
        <v>9</v>
      </c>
      <c r="P12" s="14">
        <f>IFERROR(IF(ISNUMBER(VALUE((MID($C12,P$5,1)))),VALUE(MID($C12,P$5,1)),HLOOKUP(MID($C12,P$5,1),$D$1:$AC$2,2)),"")</f>
        <v>1</v>
      </c>
      <c r="Q12" s="14">
        <f>IFERROR(IF(ISNUMBER(VALUE((MID($C12,Q$5,1)))),VALUE(MID($C12,Q$5,1)),HLOOKUP(MID($C12,Q$5,1),$D$1:$AC$2,2)),"")</f>
        <v>2</v>
      </c>
      <c r="R12" s="14">
        <f>IFERROR(IF(ISNUMBER(VALUE((MID($C12,R$5,1)))),VALUE(MID($C12,R$5,1)),HLOOKUP(MID($C12,R$5,1),$D$1:$AC$2,2)),"")</f>
        <v>3</v>
      </c>
      <c r="S12" s="14">
        <f>IFERROR(IF(ISNUMBER(VALUE((MID($C12,S$5,1)))),VALUE(MID($C12,S$5,1)),HLOOKUP(MID($C12,S$5,1),$D$1:$AC$2,2)),"")</f>
        <v>4</v>
      </c>
      <c r="T12" s="15">
        <f>IFERROR(IF(ISNUMBER(VALUE((MID($C12,T$5,1)))),VALUE(MID($C12,T$5,1)),HLOOKUP(MID($C12,T$5,1),$D$1:$AC$2,2)),"")</f>
        <v>5</v>
      </c>
      <c r="U12" s="15">
        <f>IFERROR(IF(ISNUMBER(VALUE((MID($C12,U$5,1)))),VALUE(MID($C12,U$5,1)),HLOOKUP(MID($C12,U$5,1),$D$1:$AC$2,2)),"")</f>
        <v>6</v>
      </c>
      <c r="V12" s="15">
        <f>IFERROR(IF(ISNUMBER(VALUE((MID($C12,V$5,1)))),VALUE(MID($C12,V$5,1)),HLOOKUP(MID($C12,V$5,1),$D$1:$AC$2,2)),"")</f>
        <v>11</v>
      </c>
      <c r="W12" s="15">
        <f>IFERROR(IF(ISNUMBER(VALUE((MID($C12,W$5,1)))),VALUE(MID($C12,W$5,1)),HLOOKUP(MID($C12,W$5,1),$D$1:$AC$2,2)),"")</f>
        <v>17</v>
      </c>
      <c r="X12" s="15">
        <f>IFERROR(IF(ISNUMBER(VALUE((MID($C12,X$5,1)))),VALUE(MID($C12,X$5,1)),HLOOKUP(MID($C12,X$5,1),$D$1:$AC$2,2)),"")</f>
        <v>6</v>
      </c>
      <c r="Y12" s="15">
        <f>IFERROR(IF(ISNUMBER(VALUE((MID($C12,Y$5,1)))),VALUE(MID($C12,Y$5,1)),HLOOKUP(MID($C12,Y$5,1),$D$1:$AC$2,2)),"")</f>
        <v>7</v>
      </c>
      <c r="Z12" s="15" t="str">
        <f>IFERROR(IF(ISNUMBER(VALUE((MID($C12,Z$5,1)))),VALUE(MID($C12,Z$5,1)),HLOOKUP(MID($C12,Z$5,1),$D$1:$AC$2,2)),"")</f>
        <v/>
      </c>
      <c r="AA12" s="15" t="str">
        <f>IFERROR(IF(ISNUMBER(VALUE((MID($C12,AA$5,1)))),VALUE(MID($C12,AA$5,1)),HLOOKUP(MID($C12,AA$5,1),$D$1:$AC$2,2)),"")</f>
        <v/>
      </c>
      <c r="AB12" s="17" t="str">
        <f>IFERROR(IF(ISNUMBER(VALUE((MID($C12,AB$5,1)))),VALUE(MID($C12,AB$5,1)),HLOOKUP(MID($C12,AB$5,1),$D$1:$AC$2,2)),"")</f>
        <v/>
      </c>
      <c r="AC12" s="17" t="str">
        <f>IFERROR(IF(ISNUMBER(VALUE((MID($C12,AC$5,1)))),VALUE(MID($C12,AC$5,1)),HLOOKUP(MID($C12,AC$5,1),$D$1:$AC$2,2)),"")</f>
        <v/>
      </c>
      <c r="AD12" s="17" t="str">
        <f>IFERROR(IF(ISNUMBER(VALUE((MID($C12,AD$5,1)))),VALUE(MID($C12,AD$5,1)),HLOOKUP(MID($C12,AD$5,1),$D$1:$AC$2,2)),"")</f>
        <v/>
      </c>
      <c r="AE12" s="17" t="str">
        <f>IFERROR(IF(ISNUMBER(VALUE((MID($C12,AE$5,1)))),VALUE(MID($C12,AE$5,1)),HLOOKUP(MID($C12,AE$5,1),$D$1:$AC$2,2)),"")</f>
        <v/>
      </c>
      <c r="AF12" s="17" t="str">
        <f>IFERROR(IF(ISNUMBER(VALUE((MID($C12,AF$5,1)))),VALUE(MID($C12,AF$5,1)),HLOOKUP(MID($C12,AF$5,1),$D$1:$AC$2,2)),"")</f>
        <v/>
      </c>
      <c r="AG12" s="17" t="str">
        <f>IFERROR(IF(ISNUMBER(VALUE((MID($C12,AG$5,1)))),VALUE(MID($C12,AG$5,1)),HLOOKUP(MID($C12,AG$5,1),$D$1:$AC$2,2)),"")</f>
        <v/>
      </c>
      <c r="AH12" s="16">
        <f>VALUE(CONCATENATE(D12,E12,F12,G12,H12,I12,J12,K12))</f>
        <v>112210160000</v>
      </c>
      <c r="AI12" s="16">
        <f>MOD(MOD(MOD(MOD(AH12,97)*POWER(10,LEN(AJ12)),97)*POWER(10,LEN(AL12)),97)*POWER(10,LEN(AN12)),97)</f>
        <v>14</v>
      </c>
      <c r="AJ12" s="19">
        <f>VALUE(CONCATENATE(L12,M12,N12,O12,P12,Q12,R12,S12))</f>
        <v>12991234</v>
      </c>
      <c r="AK12" s="19">
        <f>MOD(MOD(MOD(AJ12,97)*POWER(10,LEN(AL12)),97)*POWER(10,LEN(AN12)),97)</f>
        <v>4</v>
      </c>
      <c r="AL12" s="20">
        <f>IFERROR(VALUE(CONCATENATE(,T12,U12,V12,W12,X12,Y12,Z12,AA12)),"")</f>
        <v>56111767</v>
      </c>
      <c r="AM12" s="20">
        <f>IFERROR(MOD(MOD(AL12,97)*POWER(10,LEN(AN12)),97),"")</f>
        <v>80</v>
      </c>
      <c r="AN12" s="18" t="str">
        <f>IFERROR(VALUE(CONCATENATE(AB12,AC12,AD12,AE12,AF12,AG12)),"")</f>
        <v/>
      </c>
      <c r="AO12" s="18" t="str">
        <f>IFERROR(MOD(AN12,97),"")</f>
        <v/>
      </c>
      <c r="AP12">
        <f>MOD(SUM(AI12,AK12,AM12,AO12),97)</f>
        <v>1</v>
      </c>
    </row>
    <row r="13" spans="1:42" x14ac:dyDescent="0.3">
      <c r="AH13"/>
      <c r="AI13"/>
    </row>
    <row r="14" spans="1:42" x14ac:dyDescent="0.3">
      <c r="AH14"/>
      <c r="AI14"/>
    </row>
    <row r="15" spans="1:42" x14ac:dyDescent="0.3">
      <c r="AH15"/>
      <c r="AI15"/>
    </row>
    <row r="16" spans="1:42" x14ac:dyDescent="0.3">
      <c r="AH16"/>
      <c r="AI16"/>
    </row>
    <row r="17" spans="34:35" x14ac:dyDescent="0.3">
      <c r="AH17"/>
      <c r="AI17"/>
    </row>
    <row r="18" spans="34:35" x14ac:dyDescent="0.3">
      <c r="AH18"/>
      <c r="AI18"/>
    </row>
    <row r="19" spans="34:35" x14ac:dyDescent="0.3">
      <c r="AH19"/>
      <c r="AI19"/>
    </row>
    <row r="20" spans="34:35" x14ac:dyDescent="0.3">
      <c r="AH20"/>
      <c r="AI20"/>
    </row>
    <row r="21" spans="34:35" x14ac:dyDescent="0.3">
      <c r="AH21"/>
      <c r="AI21"/>
    </row>
    <row r="22" spans="34:35" x14ac:dyDescent="0.3">
      <c r="AH22"/>
      <c r="AI2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Tabelle1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yves.vouardoux@swisscom.com</dc:creator>
  <cp:lastModifiedBy>BADJAKSEZIAN Charles</cp:lastModifiedBy>
  <dcterms:created xsi:type="dcterms:W3CDTF">2017-05-01T08:43:50Z</dcterms:created>
  <dcterms:modified xsi:type="dcterms:W3CDTF">2018-04-14T20:13:06Z</dcterms:modified>
</cp:coreProperties>
</file>